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4.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5.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drawings/drawing6.xml" ContentType="application/vnd.openxmlformats-officedocument.drawing+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drawings/drawing7.xml" ContentType="application/vnd.openxmlformats-officedocument.drawing+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8800" windowHeight="12375" firstSheet="2" activeTab="2"/>
  </bookViews>
  <sheets>
    <sheet name="CellNames" sheetId="32" state="veryHidden" r:id="rId1"/>
    <sheet name="Validation" sheetId="33" state="veryHidden" r:id="rId2"/>
    <sheet name="Parts1-3" sheetId="21" r:id="rId3"/>
    <sheet name="Part4a" sheetId="5" r:id="rId4"/>
    <sheet name="Part4b" sheetId="31" r:id="rId5"/>
    <sheet name="Part4c" sheetId="27" r:id="rId6"/>
    <sheet name="Part4d" sheetId="28" r:id="rId7"/>
    <sheet name="Part4e" sheetId="29" r:id="rId8"/>
    <sheet name="Part4f" sheetId="30" r:id="rId9"/>
    <sheet name="Sheet2" sheetId="12" state="hidden" r:id="rId10"/>
  </sheets>
  <definedNames>
    <definedName name="_A_1">Part4a!$B$12</definedName>
    <definedName name="_A_10">Part4a!$B$21</definedName>
    <definedName name="_A_100">Part4b!$B$61</definedName>
    <definedName name="_A_101">Part4c!$B$12</definedName>
    <definedName name="_A_102">Part4c!$B$13</definedName>
    <definedName name="_A_103">Part4c!$B$14</definedName>
    <definedName name="_A_104">Part4c!$B$15</definedName>
    <definedName name="_A_105">Part4c!$B$16</definedName>
    <definedName name="_A_106">Part4c!$B$17</definedName>
    <definedName name="_A_107">Part4c!$B$18</definedName>
    <definedName name="_A_108">Part4c!$B$19</definedName>
    <definedName name="_A_109">Part4c!$B$20</definedName>
    <definedName name="_A_11">Part4a!$B$22</definedName>
    <definedName name="_A_110">Part4c!$B$21</definedName>
    <definedName name="_A_111">Part4c!$B$22</definedName>
    <definedName name="_A_112">Part4c!$B$23</definedName>
    <definedName name="_A_113">Part4c!$B$24</definedName>
    <definedName name="_A_114">Part4c!$B$25</definedName>
    <definedName name="_A_115">Part4c!$B$26</definedName>
    <definedName name="_A_116">Part4c!$B$27</definedName>
    <definedName name="_A_117">Part4c!$B$28</definedName>
    <definedName name="_A_118">Part4c!$B$29</definedName>
    <definedName name="_A_119">Part4c!$B$30</definedName>
    <definedName name="_A_12">Part4a!$B$23</definedName>
    <definedName name="_A_120">Part4c!$B$31</definedName>
    <definedName name="_A_121">Part4c!$B$32</definedName>
    <definedName name="_A_122">Part4c!$B$33</definedName>
    <definedName name="_A_123">Part4c!$B$34</definedName>
    <definedName name="_A_124">Part4c!$B$35</definedName>
    <definedName name="_A_125">Part4c!$B$36</definedName>
    <definedName name="_A_126">Part4c!$B$37</definedName>
    <definedName name="_A_127">Part4c!$B$38</definedName>
    <definedName name="_A_128">Part4c!$B$39</definedName>
    <definedName name="_A_129">Part4c!$B$40</definedName>
    <definedName name="_A_13">Part4a!$B$24</definedName>
    <definedName name="_A_130">Part4c!$B$41</definedName>
    <definedName name="_A_131">Part4c!$B$42</definedName>
    <definedName name="_A_132">Part4c!$B$43</definedName>
    <definedName name="_A_133">Part4c!$B$44</definedName>
    <definedName name="_A_134">Part4c!$B$45</definedName>
    <definedName name="_A_135">Part4c!$B$46</definedName>
    <definedName name="_A_136">Part4c!$B$47</definedName>
    <definedName name="_A_137">Part4c!$B$48</definedName>
    <definedName name="_A_138">Part4c!$B$49</definedName>
    <definedName name="_A_139">Part4c!$B$50</definedName>
    <definedName name="_A_14">Part4a!$B$25</definedName>
    <definedName name="_A_140">Part4c!$B$51</definedName>
    <definedName name="_A_141">Part4c!$B$52</definedName>
    <definedName name="_A_142">Part4c!$B$53</definedName>
    <definedName name="_A_143">Part4c!$B$54</definedName>
    <definedName name="_A_144">Part4c!$B$55</definedName>
    <definedName name="_A_145">Part4c!$B$56</definedName>
    <definedName name="_A_146">Part4c!$B$57</definedName>
    <definedName name="_A_147">Part4c!$B$58</definedName>
    <definedName name="_A_148">Part4c!$B$59</definedName>
    <definedName name="_A_149">Part4c!$B$60</definedName>
    <definedName name="_A_15">Part4a!$B$26</definedName>
    <definedName name="_A_150">Part4c!$B$61</definedName>
    <definedName name="_A_151">Part4d!$B$12</definedName>
    <definedName name="_A_152">Part4d!$B$13</definedName>
    <definedName name="_A_153">Part4d!$B$14</definedName>
    <definedName name="_A_154">Part4d!$B$15</definedName>
    <definedName name="_A_155">Part4d!$B$16</definedName>
    <definedName name="_A_156">Part4d!$B$17</definedName>
    <definedName name="_A_157">Part4d!$B$18</definedName>
    <definedName name="_A_158">Part4d!$B$19</definedName>
    <definedName name="_A_159">Part4d!$B$20</definedName>
    <definedName name="_A_16">Part4a!$B$27</definedName>
    <definedName name="_A_160">Part4d!$B$21</definedName>
    <definedName name="_A_161">Part4d!$B$22</definedName>
    <definedName name="_A_162">Part4d!$B$23</definedName>
    <definedName name="_A_163">Part4d!$B$24</definedName>
    <definedName name="_A_164">Part4d!$B$25</definedName>
    <definedName name="_A_165">Part4d!$B$26</definedName>
    <definedName name="_A_166">Part4d!$B$27</definedName>
    <definedName name="_A_167">Part4d!$B$28</definedName>
    <definedName name="_A_168">Part4d!$B$29</definedName>
    <definedName name="_A_169">Part4d!$B$30</definedName>
    <definedName name="_A_17">Part4a!$B$28</definedName>
    <definedName name="_A_170">Part4d!$B$31</definedName>
    <definedName name="_A_171">Part4d!$B$32</definedName>
    <definedName name="_A_172">Part4d!$B$33</definedName>
    <definedName name="_A_173">Part4d!$B$34</definedName>
    <definedName name="_A_174">Part4d!$B$35</definedName>
    <definedName name="_A_175">Part4d!$B$36</definedName>
    <definedName name="_A_176">Part4d!$B$37</definedName>
    <definedName name="_A_177">Part4d!$B$38</definedName>
    <definedName name="_A_178">Part4d!$B$39</definedName>
    <definedName name="_A_179">Part4d!$B$40</definedName>
    <definedName name="_A_18">Part4a!$B$29</definedName>
    <definedName name="_A_180">Part4d!$B$41</definedName>
    <definedName name="_A_181">Part4d!$B$42</definedName>
    <definedName name="_A_182">Part4d!$B$43</definedName>
    <definedName name="_A_183">Part4d!$B$44</definedName>
    <definedName name="_A_184">Part4d!$B$45</definedName>
    <definedName name="_A_185">Part4d!$B$46</definedName>
    <definedName name="_A_186">Part4d!$B$47</definedName>
    <definedName name="_A_187">Part4d!$B$48</definedName>
    <definedName name="_A_188">Part4d!$B$49</definedName>
    <definedName name="_A_189">Part4d!$B$50</definedName>
    <definedName name="_A_19">Part4a!$B$30</definedName>
    <definedName name="_A_190">Part4d!$B$51</definedName>
    <definedName name="_A_191">Part4d!$B$52</definedName>
    <definedName name="_A_192">Part4d!$B$53</definedName>
    <definedName name="_A_193">Part4d!$B$54</definedName>
    <definedName name="_A_194">Part4d!$B$55</definedName>
    <definedName name="_A_195">Part4d!$B$56</definedName>
    <definedName name="_A_196">Part4d!$B$57</definedName>
    <definedName name="_A_197">Part4d!$B$58</definedName>
    <definedName name="_A_198">Part4d!$B$59</definedName>
    <definedName name="_A_199">Part4d!$B$60</definedName>
    <definedName name="_A_2">Part4a!$B$13</definedName>
    <definedName name="_A_20">Part4a!$B$31</definedName>
    <definedName name="_A_200">Part4d!$B$61</definedName>
    <definedName name="_A_201">Part4e!$B$12</definedName>
    <definedName name="_A_202">Part4e!$B$13</definedName>
    <definedName name="_A_203">Part4e!$B$14</definedName>
    <definedName name="_A_204">Part4e!$B$15</definedName>
    <definedName name="_A_205">Part4e!$B$16</definedName>
    <definedName name="_A_206">Part4e!$B$17</definedName>
    <definedName name="_A_207">Part4e!$B$18</definedName>
    <definedName name="_A_208">Part4e!$B$19</definedName>
    <definedName name="_A_209">Part4e!$B$20</definedName>
    <definedName name="_A_21">Part4a!$B$32</definedName>
    <definedName name="_A_210">Part4e!$B$21</definedName>
    <definedName name="_A_211">Part4e!$B$22</definedName>
    <definedName name="_A_212">Part4e!$B$23</definedName>
    <definedName name="_A_213">Part4e!$B$24</definedName>
    <definedName name="_A_214">Part4e!$B$25</definedName>
    <definedName name="_A_215">Part4e!$B$26</definedName>
    <definedName name="_A_216">Part4e!$B$27</definedName>
    <definedName name="_A_217">Part4e!$B$28</definedName>
    <definedName name="_A_218">Part4e!$B$29</definedName>
    <definedName name="_A_219">Part4e!$B$30</definedName>
    <definedName name="_A_22">Part4a!$B$33</definedName>
    <definedName name="_A_220">Part4e!$B$31</definedName>
    <definedName name="_A_221">Part4e!$B$32</definedName>
    <definedName name="_A_222">Part4e!$B$33</definedName>
    <definedName name="_A_223">Part4e!$B$34</definedName>
    <definedName name="_A_224">Part4e!$B$35</definedName>
    <definedName name="_A_225">Part4e!$B$36</definedName>
    <definedName name="_A_226">Part4e!$B$37</definedName>
    <definedName name="_A_227">Part4e!$B$38</definedName>
    <definedName name="_A_228">Part4e!$B$39</definedName>
    <definedName name="_A_229">Part4e!$B$40</definedName>
    <definedName name="_A_23">Part4a!$B$34</definedName>
    <definedName name="_A_230">Part4e!$B$41</definedName>
    <definedName name="_A_231">Part4e!$B$42</definedName>
    <definedName name="_A_232">Part4e!$B$43</definedName>
    <definedName name="_A_233">Part4e!$B$44</definedName>
    <definedName name="_A_234">Part4e!$B$45</definedName>
    <definedName name="_A_235">Part4e!$B$46</definedName>
    <definedName name="_A_236">Part4e!$B$47</definedName>
    <definedName name="_A_237">Part4e!$B$48</definedName>
    <definedName name="_A_238">Part4e!$B$49</definedName>
    <definedName name="_A_239">Part4e!$B$50</definedName>
    <definedName name="_A_24">Part4a!$B$35</definedName>
    <definedName name="_A_240">Part4e!$B$51</definedName>
    <definedName name="_A_241">Part4e!$B$52</definedName>
    <definedName name="_A_242">Part4e!$B$53</definedName>
    <definedName name="_A_243">Part4e!$B$54</definedName>
    <definedName name="_A_244">Part4e!$B$55</definedName>
    <definedName name="_A_245">Part4e!$B$56</definedName>
    <definedName name="_A_246">Part4e!$B$57</definedName>
    <definedName name="_A_247">Part4e!$B$58</definedName>
    <definedName name="_A_248">Part4e!$B$59</definedName>
    <definedName name="_A_249">Part4e!$B$60</definedName>
    <definedName name="_A_25">Part4a!$B$36</definedName>
    <definedName name="_A_250">Part4e!$B$61</definedName>
    <definedName name="_A_251">Part4f!$B$12</definedName>
    <definedName name="_A_252">Part4f!$B$13</definedName>
    <definedName name="_A_253">Part4f!$B$14</definedName>
    <definedName name="_A_254">Part4f!$B$15</definedName>
    <definedName name="_A_255">Part4f!$B$16</definedName>
    <definedName name="_A_256">Part4f!$B$17</definedName>
    <definedName name="_A_257">Part4f!$B$18</definedName>
    <definedName name="_A_258">Part4f!$B$19</definedName>
    <definedName name="_A_259">Part4f!$B$20</definedName>
    <definedName name="_A_26">Part4a!$B$37</definedName>
    <definedName name="_A_260">Part4f!$B$21</definedName>
    <definedName name="_A_261">Part4f!$B$22</definedName>
    <definedName name="_A_262">Part4f!$B$23</definedName>
    <definedName name="_A_263">Part4f!$B$24</definedName>
    <definedName name="_A_264">Part4f!$B$25</definedName>
    <definedName name="_A_265">Part4f!$B$26</definedName>
    <definedName name="_A_266">Part4f!$B$27</definedName>
    <definedName name="_A_267">Part4f!$B$28</definedName>
    <definedName name="_A_268">Part4f!$B$29</definedName>
    <definedName name="_A_269">Part4f!$B$30</definedName>
    <definedName name="_A_27">Part4a!$B$38</definedName>
    <definedName name="_A_270">Part4f!$B$31</definedName>
    <definedName name="_A_271">Part4f!$B$32</definedName>
    <definedName name="_A_272">Part4f!$B$33</definedName>
    <definedName name="_A_273">Part4f!$B$34</definedName>
    <definedName name="_A_274">Part4f!$B$35</definedName>
    <definedName name="_A_275">Part4f!$B$36</definedName>
    <definedName name="_A_276">Part4f!$B$37</definedName>
    <definedName name="_A_277">Part4f!$B$38</definedName>
    <definedName name="_A_278">Part4f!$B$39</definedName>
    <definedName name="_A_279">Part4f!$B$40</definedName>
    <definedName name="_A_28">Part4a!$B$39</definedName>
    <definedName name="_A_280">Part4f!$B$41</definedName>
    <definedName name="_A_281">Part4f!$B$42</definedName>
    <definedName name="_A_282">Part4f!$B$43</definedName>
    <definedName name="_A_283">Part4f!$B$44</definedName>
    <definedName name="_A_284">Part4f!$B$45</definedName>
    <definedName name="_A_285">Part4f!$B$46</definedName>
    <definedName name="_A_286">Part4f!$B$47</definedName>
    <definedName name="_A_287">Part4f!$B$48</definedName>
    <definedName name="_A_288">Part4f!$B$49</definedName>
    <definedName name="_A_289">Part4f!$B$50</definedName>
    <definedName name="_A_29">Part4a!$B$40</definedName>
    <definedName name="_A_290">Part4f!$B$51</definedName>
    <definedName name="_A_291">Part4f!$B$52</definedName>
    <definedName name="_A_292">Part4f!$B$53</definedName>
    <definedName name="_A_293">Part4f!$B$54</definedName>
    <definedName name="_A_294">Part4f!$B$55</definedName>
    <definedName name="_A_295">Part4f!$B$56</definedName>
    <definedName name="_A_296">Part4f!$B$57</definedName>
    <definedName name="_A_297">Part4f!$B$58</definedName>
    <definedName name="_A_298">Part4f!$B$59</definedName>
    <definedName name="_A_299">Part4f!$B$60</definedName>
    <definedName name="_A_3">Part4a!$B$14</definedName>
    <definedName name="_A_30">Part4a!$B$41</definedName>
    <definedName name="_A_300">Part4f!$B$61</definedName>
    <definedName name="_A_31">Part4a!$B$42</definedName>
    <definedName name="_A_32">Part4a!$B$43</definedName>
    <definedName name="_A_33">Part4a!$B$44</definedName>
    <definedName name="_A_34">Part4a!$B$45</definedName>
    <definedName name="_A_35">Part4a!$B$46</definedName>
    <definedName name="_A_36">Part4a!$B$47</definedName>
    <definedName name="_A_37">Part4a!$B$48</definedName>
    <definedName name="_A_38">Part4a!$B$49</definedName>
    <definedName name="_A_39">Part4a!$B$50</definedName>
    <definedName name="_A_4">Part4a!$B$15</definedName>
    <definedName name="_A_40">Part4a!$B$51</definedName>
    <definedName name="_A_41">Part4a!$B$52</definedName>
    <definedName name="_A_42">Part4a!$B$53</definedName>
    <definedName name="_A_43">Part4a!$B$54</definedName>
    <definedName name="_A_44">Part4a!$B$55</definedName>
    <definedName name="_A_45">Part4a!$B$56</definedName>
    <definedName name="_A_46">Part4a!$B$57</definedName>
    <definedName name="_A_47">Part4a!$B$58</definedName>
    <definedName name="_A_48">Part4a!$B$59</definedName>
    <definedName name="_A_49">Part4a!$B$60</definedName>
    <definedName name="_A_5">Part4a!$B$16</definedName>
    <definedName name="_A_50">Part4a!$B$61</definedName>
    <definedName name="_A_51">Part4b!$B$12</definedName>
    <definedName name="_A_52">Part4b!$B$13</definedName>
    <definedName name="_A_53">Part4b!$B$14</definedName>
    <definedName name="_A_54">Part4b!$B$15</definedName>
    <definedName name="_A_55">Part4b!$B$16</definedName>
    <definedName name="_A_56">Part4b!$B$17</definedName>
    <definedName name="_A_57">Part4b!$B$18</definedName>
    <definedName name="_A_58">Part4b!$B$19</definedName>
    <definedName name="_A_59">Part4b!$B$20</definedName>
    <definedName name="_A_6">Part4a!$B$17</definedName>
    <definedName name="_A_60">Part4b!$B$21</definedName>
    <definedName name="_A_61">Part4b!$B$22</definedName>
    <definedName name="_A_62">Part4b!$B$23</definedName>
    <definedName name="_A_63">Part4b!$B$24</definedName>
    <definedName name="_A_64">Part4b!$B$25</definedName>
    <definedName name="_A_65">Part4b!$B$26</definedName>
    <definedName name="_A_66">Part4b!$B$27</definedName>
    <definedName name="_A_67">Part4b!$B$28</definedName>
    <definedName name="_A_68">Part4b!$B$29</definedName>
    <definedName name="_A_69">Part4b!$B$30</definedName>
    <definedName name="_A_7">Part4a!$B$18</definedName>
    <definedName name="_A_70">Part4b!$B$31</definedName>
    <definedName name="_A_71">Part4b!$B$32</definedName>
    <definedName name="_A_72">Part4b!$B$33</definedName>
    <definedName name="_A_73">Part4b!$B$34</definedName>
    <definedName name="_A_74">Part4b!$B$35</definedName>
    <definedName name="_A_75">Part4b!$B$36</definedName>
    <definedName name="_A_76">Part4b!$B$37</definedName>
    <definedName name="_A_77">Part4b!$B$38</definedName>
    <definedName name="_A_78">Part4b!$B$39</definedName>
    <definedName name="_A_79">Part4b!$B$40</definedName>
    <definedName name="_A_8">Part4a!$B$19</definedName>
    <definedName name="_A_80">Part4b!$B$41</definedName>
    <definedName name="_A_81">Part4b!$B$42</definedName>
    <definedName name="_A_82">Part4b!$B$43</definedName>
    <definedName name="_A_83">Part4b!$B$44</definedName>
    <definedName name="_A_84">Part4b!$B$45</definedName>
    <definedName name="_A_85">Part4b!$B$46</definedName>
    <definedName name="_A_86">Part4b!$B$47</definedName>
    <definedName name="_A_87">Part4b!$B$48</definedName>
    <definedName name="_A_88">Part4b!$B$49</definedName>
    <definedName name="_A_89">Part4b!$B$50</definedName>
    <definedName name="_A_9">Part4a!$B$20</definedName>
    <definedName name="_A_90">Part4b!$B$51</definedName>
    <definedName name="_A_91">Part4b!$B$52</definedName>
    <definedName name="_A_92">Part4b!$B$53</definedName>
    <definedName name="_A_93">Part4b!$B$54</definedName>
    <definedName name="_A_94">Part4b!$B$55</definedName>
    <definedName name="_A_95">Part4b!$B$56</definedName>
    <definedName name="_A_96">Part4b!$B$57</definedName>
    <definedName name="_A_97">Part4b!$B$58</definedName>
    <definedName name="_A_98">Part4b!$B$59</definedName>
    <definedName name="_A_99">Part4b!$B$60</definedName>
    <definedName name="_B_1">Part4a!$D$12</definedName>
    <definedName name="_B_10">Part4a!$D$21</definedName>
    <definedName name="_B_100">Part4b!$D$61</definedName>
    <definedName name="_B_101">Part4c!$D$12</definedName>
    <definedName name="_B_102">Part4c!$D$13</definedName>
    <definedName name="_B_103">Part4c!$D$14</definedName>
    <definedName name="_B_104">Part4c!$D$15</definedName>
    <definedName name="_B_105">Part4c!$D$16</definedName>
    <definedName name="_B_106">Part4c!$D$17</definedName>
    <definedName name="_B_107">Part4c!$D$18</definedName>
    <definedName name="_B_108">Part4c!$D$19</definedName>
    <definedName name="_B_109">Part4c!$D$20</definedName>
    <definedName name="_B_11">Part4a!$D$22</definedName>
    <definedName name="_B_110">Part4c!$D$21</definedName>
    <definedName name="_B_111">Part4c!$D$22</definedName>
    <definedName name="_B_112">Part4c!$D$23</definedName>
    <definedName name="_B_113">Part4c!$D$24</definedName>
    <definedName name="_B_114">Part4c!$D$25</definedName>
    <definedName name="_B_115">Part4c!$D$26</definedName>
    <definedName name="_B_116">Part4c!$D$27</definedName>
    <definedName name="_B_117">Part4c!$D$28</definedName>
    <definedName name="_B_118">Part4c!$D$29</definedName>
    <definedName name="_B_119">Part4c!$D$30</definedName>
    <definedName name="_B_12">Part4a!$D$23</definedName>
    <definedName name="_B_120">Part4c!$D$31</definedName>
    <definedName name="_B_121">Part4c!$D$32</definedName>
    <definedName name="_B_122">Part4c!$D$33</definedName>
    <definedName name="_B_123">Part4c!$D$34</definedName>
    <definedName name="_B_124">Part4c!$D$35</definedName>
    <definedName name="_B_125">Part4c!$D$36</definedName>
    <definedName name="_B_126">Part4c!$D$37</definedName>
    <definedName name="_B_127">Part4c!$D$38</definedName>
    <definedName name="_B_128">Part4c!$D$39</definedName>
    <definedName name="_B_129">Part4c!$D$40</definedName>
    <definedName name="_B_13">Part4a!$D$24</definedName>
    <definedName name="_B_130">Part4c!$D$41</definedName>
    <definedName name="_B_131">Part4c!$D$42</definedName>
    <definedName name="_B_132">Part4c!$D$43</definedName>
    <definedName name="_B_133">Part4c!$D$44</definedName>
    <definedName name="_B_134">Part4c!$D$45</definedName>
    <definedName name="_B_135">Part4c!$D$46</definedName>
    <definedName name="_B_136">Part4c!$D$47</definedName>
    <definedName name="_B_137">Part4c!$D$48</definedName>
    <definedName name="_B_138">Part4c!$D$49</definedName>
    <definedName name="_B_139">Part4c!$D$50</definedName>
    <definedName name="_B_14">Part4a!$D$25</definedName>
    <definedName name="_B_140">Part4c!$D$51</definedName>
    <definedName name="_B_141">Part4c!$D$52</definedName>
    <definedName name="_B_142">Part4c!$D$53</definedName>
    <definedName name="_B_143">Part4c!$D$54</definedName>
    <definedName name="_B_144">Part4c!$D$55</definedName>
    <definedName name="_B_145">Part4c!$D$56</definedName>
    <definedName name="_B_146">Part4c!$D$57</definedName>
    <definedName name="_B_147">Part4c!$D$58</definedName>
    <definedName name="_B_148">Part4c!$D$59</definedName>
    <definedName name="_B_149">Part4c!$D$60</definedName>
    <definedName name="_B_15">Part4a!$D$26</definedName>
    <definedName name="_B_150">Part4c!$D$61</definedName>
    <definedName name="_B_151">Part4d!$D$12</definedName>
    <definedName name="_B_152">Part4d!$D$13</definedName>
    <definedName name="_B_153">Part4d!$D$14</definedName>
    <definedName name="_B_154">Part4d!$D$15</definedName>
    <definedName name="_B_155">Part4d!$D$16</definedName>
    <definedName name="_B_156">Part4d!$D$17</definedName>
    <definedName name="_B_157">Part4d!$D$18</definedName>
    <definedName name="_B_158">Part4d!$D$19</definedName>
    <definedName name="_B_159">Part4d!$D$20</definedName>
    <definedName name="_B_16">Part4a!$D$27</definedName>
    <definedName name="_B_160">Part4d!$D$21</definedName>
    <definedName name="_B_161">Part4d!$D$22</definedName>
    <definedName name="_B_162">Part4d!$D$23</definedName>
    <definedName name="_B_163">Part4d!$D$24</definedName>
    <definedName name="_B_164">Part4d!$D$25</definedName>
    <definedName name="_B_165">Part4d!$D$26</definedName>
    <definedName name="_B_166">Part4d!$D$27</definedName>
    <definedName name="_B_167">Part4d!$D$28</definedName>
    <definedName name="_B_168">Part4d!$D$29</definedName>
    <definedName name="_B_169">Part4d!$D$30</definedName>
    <definedName name="_B_17">Part4a!$D$28</definedName>
    <definedName name="_B_170">Part4d!$D$31</definedName>
    <definedName name="_B_171">Part4d!$D$32</definedName>
    <definedName name="_B_172">Part4d!$D$33</definedName>
    <definedName name="_B_173">Part4d!$D$34</definedName>
    <definedName name="_B_174">Part4d!$D$35</definedName>
    <definedName name="_B_175">Part4d!$D$36</definedName>
    <definedName name="_B_176">Part4d!$D$37</definedName>
    <definedName name="_B_177">Part4d!$D$38</definedName>
    <definedName name="_B_178">Part4d!$D$39</definedName>
    <definedName name="_B_179">Part4d!$D$40</definedName>
    <definedName name="_B_18">Part4a!$D$29</definedName>
    <definedName name="_B_180">Part4d!$D$41</definedName>
    <definedName name="_B_181">Part4d!$D$42</definedName>
    <definedName name="_B_182">Part4d!$D$43</definedName>
    <definedName name="_B_183">Part4d!$D$44</definedName>
    <definedName name="_B_184">Part4d!$D$45</definedName>
    <definedName name="_B_185">Part4d!$D$46</definedName>
    <definedName name="_B_186">Part4d!$D$47</definedName>
    <definedName name="_B_187">Part4d!$D$48</definedName>
    <definedName name="_B_188">Part4d!$D$49</definedName>
    <definedName name="_B_189">Part4d!$D$50</definedName>
    <definedName name="_B_19">Part4a!$D$30</definedName>
    <definedName name="_B_190">Part4d!$D$51</definedName>
    <definedName name="_B_191">Part4d!$D$52</definedName>
    <definedName name="_B_192">Part4d!$D$53</definedName>
    <definedName name="_B_193">Part4d!$D$54</definedName>
    <definedName name="_B_194">Part4d!$D$55</definedName>
    <definedName name="_B_195">Part4d!$D$56</definedName>
    <definedName name="_B_196">Part4d!$D$57</definedName>
    <definedName name="_B_197">Part4d!$D$58</definedName>
    <definedName name="_B_198">Part4d!$D$59</definedName>
    <definedName name="_B_199">Part4d!$D$60</definedName>
    <definedName name="_B_2">Part4a!$D$13</definedName>
    <definedName name="_B_20">Part4a!$D$31</definedName>
    <definedName name="_B_200">Part4d!$D$61</definedName>
    <definedName name="_B_201">Part4e!$D$12</definedName>
    <definedName name="_B_202">Part4e!$D$13</definedName>
    <definedName name="_B_203">Part4e!$D$14</definedName>
    <definedName name="_B_204">Part4e!$D$15</definedName>
    <definedName name="_B_205">Part4e!$D$16</definedName>
    <definedName name="_B_206">Part4e!$D$17</definedName>
    <definedName name="_B_207">Part4e!$D$18</definedName>
    <definedName name="_B_208">Part4e!$D$19</definedName>
    <definedName name="_B_209">Part4e!$D$20</definedName>
    <definedName name="_B_21">Part4a!$D$32</definedName>
    <definedName name="_B_210">Part4e!$D$21</definedName>
    <definedName name="_B_211">Part4e!$D$22</definedName>
    <definedName name="_B_212">Part4e!$D$23</definedName>
    <definedName name="_B_213">Part4e!$D$24</definedName>
    <definedName name="_B_214">Part4e!$D$25</definedName>
    <definedName name="_B_215">Part4e!$D$26</definedName>
    <definedName name="_B_216">Part4e!$D$27</definedName>
    <definedName name="_B_217">Part4e!$D$28</definedName>
    <definedName name="_B_218">Part4e!$D$29</definedName>
    <definedName name="_B_219">Part4e!$D$30</definedName>
    <definedName name="_B_22">Part4a!$D$33</definedName>
    <definedName name="_B_220">Part4e!$D$31</definedName>
    <definedName name="_B_221">Part4e!$D$32</definedName>
    <definedName name="_B_222">Part4e!$D$33</definedName>
    <definedName name="_B_223">Part4e!$D$34</definedName>
    <definedName name="_B_224">Part4e!$D$35</definedName>
    <definedName name="_B_225">Part4e!$D$36</definedName>
    <definedName name="_B_226">Part4e!$D$37</definedName>
    <definedName name="_B_227">Part4e!$D$38</definedName>
    <definedName name="_B_228">Part4e!$D$39</definedName>
    <definedName name="_B_229">Part4e!$D$40</definedName>
    <definedName name="_B_23">Part4a!$D$34</definedName>
    <definedName name="_B_230">Part4e!$D$41</definedName>
    <definedName name="_B_231">Part4e!$D$42</definedName>
    <definedName name="_B_232">Part4e!$D$43</definedName>
    <definedName name="_B_233">Part4e!$D$44</definedName>
    <definedName name="_B_234">Part4e!$D$45</definedName>
    <definedName name="_B_235">Part4e!$D$46</definedName>
    <definedName name="_B_236">Part4e!$D$47</definedName>
    <definedName name="_B_237">Part4e!$D$48</definedName>
    <definedName name="_B_238">Part4e!$D$49</definedName>
    <definedName name="_B_239">Part4e!$D$50</definedName>
    <definedName name="_B_24">Part4a!$D$35</definedName>
    <definedName name="_B_240">Part4e!$D$51</definedName>
    <definedName name="_B_241">Part4e!$D$52</definedName>
    <definedName name="_B_242">Part4e!$D$53</definedName>
    <definedName name="_B_243">Part4e!$D$54</definedName>
    <definedName name="_B_244">Part4e!$D$55</definedName>
    <definedName name="_B_245">Part4e!$D$56</definedName>
    <definedName name="_B_246">Part4e!$D$57</definedName>
    <definedName name="_B_247">Part4e!$D$58</definedName>
    <definedName name="_B_248">Part4e!$D$59</definedName>
    <definedName name="_B_249">Part4e!$D$60</definedName>
    <definedName name="_B_25">Part4a!$D$36</definedName>
    <definedName name="_B_250">Part4e!$D$61</definedName>
    <definedName name="_B_251">Part4f!$D$12</definedName>
    <definedName name="_B_252">Part4f!$D$13</definedName>
    <definedName name="_B_253">Part4f!$D$14</definedName>
    <definedName name="_B_254">Part4f!$D$15</definedName>
    <definedName name="_B_255">Part4f!$D$16</definedName>
    <definedName name="_B_256">Part4f!$D$17</definedName>
    <definedName name="_B_257">Part4f!$D$18</definedName>
    <definedName name="_B_258">Part4f!$D$19</definedName>
    <definedName name="_B_259">Part4f!$D$20</definedName>
    <definedName name="_B_26">Part4a!$D$37</definedName>
    <definedName name="_B_260">Part4f!$D$21</definedName>
    <definedName name="_B_261">Part4f!$D$22</definedName>
    <definedName name="_B_262">Part4f!$D$23</definedName>
    <definedName name="_B_263">Part4f!$D$24</definedName>
    <definedName name="_B_264">Part4f!$D$25</definedName>
    <definedName name="_B_265">Part4f!$D$26</definedName>
    <definedName name="_B_266">Part4f!$D$27</definedName>
    <definedName name="_B_267">Part4f!$D$28</definedName>
    <definedName name="_B_268">Part4f!$D$29</definedName>
    <definedName name="_B_269">Part4f!$D$30</definedName>
    <definedName name="_B_27">Part4a!$D$38</definedName>
    <definedName name="_B_270">Part4f!$D$31</definedName>
    <definedName name="_B_271">Part4f!$D$32</definedName>
    <definedName name="_B_272">Part4f!$D$33</definedName>
    <definedName name="_B_273">Part4f!$D$34</definedName>
    <definedName name="_B_274">Part4f!$D$35</definedName>
    <definedName name="_B_275">Part4f!$D$36</definedName>
    <definedName name="_B_276">Part4f!$D$37</definedName>
    <definedName name="_B_277">Part4f!$D$38</definedName>
    <definedName name="_B_278">Part4f!$D$39</definedName>
    <definedName name="_B_279">Part4f!$D$40</definedName>
    <definedName name="_B_28">Part4a!$D$39</definedName>
    <definedName name="_B_280">Part4f!$D$41</definedName>
    <definedName name="_B_281">Part4f!$D$42</definedName>
    <definedName name="_B_282">Part4f!$D$43</definedName>
    <definedName name="_B_283">Part4f!$D$44</definedName>
    <definedName name="_B_284">Part4f!$D$45</definedName>
    <definedName name="_B_285">Part4f!$D$46</definedName>
    <definedName name="_B_286">Part4f!$D$47</definedName>
    <definedName name="_B_287">Part4f!$D$48</definedName>
    <definedName name="_B_288">Part4f!$D$49</definedName>
    <definedName name="_B_289">Part4f!$D$50</definedName>
    <definedName name="_B_29">Part4a!$D$40</definedName>
    <definedName name="_B_290">Part4f!$D$51</definedName>
    <definedName name="_B_291">Part4f!$D$52</definedName>
    <definedName name="_B_292">Part4f!$D$53</definedName>
    <definedName name="_B_293">Part4f!$D$54</definedName>
    <definedName name="_B_294">Part4f!$D$55</definedName>
    <definedName name="_B_295">Part4f!$D$56</definedName>
    <definedName name="_B_296">Part4f!$D$57</definedName>
    <definedName name="_B_297">Part4f!$D$58</definedName>
    <definedName name="_B_298">Part4f!$D$59</definedName>
    <definedName name="_B_299">Part4f!$D$60</definedName>
    <definedName name="_B_3">Part4a!$D$14</definedName>
    <definedName name="_B_30">Part4a!$D$41</definedName>
    <definedName name="_B_300">Part4f!$D$61</definedName>
    <definedName name="_B_31">Part4a!$D$42</definedName>
    <definedName name="_B_32">Part4a!$D$43</definedName>
    <definedName name="_B_33">Part4a!$D$44</definedName>
    <definedName name="_B_34">Part4a!$D$45</definedName>
    <definedName name="_B_35">Part4a!$D$46</definedName>
    <definedName name="_B_36">Part4a!$D$47</definedName>
    <definedName name="_B_37">Part4a!$D$48</definedName>
    <definedName name="_B_38">Part4a!$D$49</definedName>
    <definedName name="_B_39">Part4a!$D$50</definedName>
    <definedName name="_B_4">Part4a!$D$15</definedName>
    <definedName name="_B_40">Part4a!$D$51</definedName>
    <definedName name="_B_41">Part4a!$D$52</definedName>
    <definedName name="_B_42">Part4a!$D$53</definedName>
    <definedName name="_B_43">Part4a!$D$54</definedName>
    <definedName name="_B_44">Part4a!$D$55</definedName>
    <definedName name="_B_45">Part4a!$D$56</definedName>
    <definedName name="_B_46">Part4a!$D$57</definedName>
    <definedName name="_B_47">Part4a!$D$58</definedName>
    <definedName name="_B_48">Part4a!$D$59</definedName>
    <definedName name="_B_49">Part4a!$D$60</definedName>
    <definedName name="_B_5">Part4a!$D$16</definedName>
    <definedName name="_B_50">Part4a!$D$61</definedName>
    <definedName name="_B_51">Part4b!$D$12</definedName>
    <definedName name="_B_52">Part4b!$D$13</definedName>
    <definedName name="_B_53">Part4b!$D$14</definedName>
    <definedName name="_B_54">Part4b!$D$15</definedName>
    <definedName name="_B_55">Part4b!$D$16</definedName>
    <definedName name="_B_56">Part4b!$D$17</definedName>
    <definedName name="_B_57">Part4b!$D$18</definedName>
    <definedName name="_B_58">Part4b!$D$19</definedName>
    <definedName name="_B_59">Part4b!$D$20</definedName>
    <definedName name="_B_6">Part4a!$D$17</definedName>
    <definedName name="_B_60">Part4b!$D$21</definedName>
    <definedName name="_B_61">Part4b!$D$22</definedName>
    <definedName name="_B_62">Part4b!$D$23</definedName>
    <definedName name="_B_63">Part4b!$D$24</definedName>
    <definedName name="_B_64">Part4b!$D$25</definedName>
    <definedName name="_B_65">Part4b!$D$26</definedName>
    <definedName name="_B_66">Part4b!$D$27</definedName>
    <definedName name="_B_67">Part4b!$D$28</definedName>
    <definedName name="_B_68">Part4b!$D$29</definedName>
    <definedName name="_B_69">Part4b!$D$30</definedName>
    <definedName name="_B_7">Part4a!$D$18</definedName>
    <definedName name="_B_70">Part4b!$D$31</definedName>
    <definedName name="_B_71">Part4b!$D$32</definedName>
    <definedName name="_B_72">Part4b!$D$33</definedName>
    <definedName name="_B_73">Part4b!$D$34</definedName>
    <definedName name="_B_74">Part4b!$D$35</definedName>
    <definedName name="_B_75">Part4b!$D$36</definedName>
    <definedName name="_B_76">Part4b!$D$37</definedName>
    <definedName name="_B_77">Part4b!$D$38</definedName>
    <definedName name="_B_78">Part4b!$D$39</definedName>
    <definedName name="_B_79">Part4b!$D$40</definedName>
    <definedName name="_B_8">Part4a!$D$19</definedName>
    <definedName name="_B_80">Part4b!$D$41</definedName>
    <definedName name="_B_81">Part4b!$D$42</definedName>
    <definedName name="_B_82">Part4b!$D$43</definedName>
    <definedName name="_B_83">Part4b!$D$44</definedName>
    <definedName name="_B_84">Part4b!$D$45</definedName>
    <definedName name="_B_85">Part4b!$D$46</definedName>
    <definedName name="_B_86">Part4b!$D$47</definedName>
    <definedName name="_B_87">Part4b!$D$48</definedName>
    <definedName name="_B_88">Part4b!$D$49</definedName>
    <definedName name="_B_89">Part4b!$D$50</definedName>
    <definedName name="_B_9">Part4a!$D$20</definedName>
    <definedName name="_B_90">Part4b!$D$51</definedName>
    <definedName name="_B_91">Part4b!$D$52</definedName>
    <definedName name="_B_92">Part4b!$D$53</definedName>
    <definedName name="_B_93">Part4b!$D$54</definedName>
    <definedName name="_B_94">Part4b!$D$55</definedName>
    <definedName name="_B_95">Part4b!$D$56</definedName>
    <definedName name="_B_96">Part4b!$D$57</definedName>
    <definedName name="_B_97">Part4b!$D$58</definedName>
    <definedName name="_B_98">Part4b!$D$59</definedName>
    <definedName name="_B_99">Part4b!$D$60</definedName>
    <definedName name="_C_1">Part4a!$E$12</definedName>
    <definedName name="_C_10">Part4a!$E$21</definedName>
    <definedName name="_C_100">Part4b!$E$61</definedName>
    <definedName name="_C_101">Part4c!$E$12</definedName>
    <definedName name="_C_102">Part4c!$E$13</definedName>
    <definedName name="_C_103">Part4c!$E$14</definedName>
    <definedName name="_C_104">Part4c!$E$15</definedName>
    <definedName name="_C_105">Part4c!$E$16</definedName>
    <definedName name="_C_106">Part4c!$E$17</definedName>
    <definedName name="_C_107">Part4c!$E$18</definedName>
    <definedName name="_C_108">Part4c!$E$19</definedName>
    <definedName name="_C_109">Part4c!$E$20</definedName>
    <definedName name="_C_11">Part4a!$E$22</definedName>
    <definedName name="_C_110">Part4c!$E$21</definedName>
    <definedName name="_C_111">Part4c!$E$22</definedName>
    <definedName name="_C_112">Part4c!$E$23</definedName>
    <definedName name="_C_113">Part4c!$E$24</definedName>
    <definedName name="_C_114">Part4c!$E$25</definedName>
    <definedName name="_C_115">Part4c!$E$26</definedName>
    <definedName name="_C_116">Part4c!$E$27</definedName>
    <definedName name="_C_117">Part4c!$E$28</definedName>
    <definedName name="_C_118">Part4c!$E$29</definedName>
    <definedName name="_C_119">Part4c!$E$30</definedName>
    <definedName name="_C_12">Part4a!$E$23</definedName>
    <definedName name="_C_120">Part4c!$E$31</definedName>
    <definedName name="_C_121">Part4c!$E$32</definedName>
    <definedName name="_C_122">Part4c!$E$33</definedName>
    <definedName name="_C_123">Part4c!$E$34</definedName>
    <definedName name="_C_124">Part4c!$E$35</definedName>
    <definedName name="_C_125">Part4c!$E$36</definedName>
    <definedName name="_C_126">Part4c!$E$37</definedName>
    <definedName name="_C_127">Part4c!$E$38</definedName>
    <definedName name="_C_128">Part4c!$E$39</definedName>
    <definedName name="_C_129">Part4c!$E$40</definedName>
    <definedName name="_C_13">Part4a!$E$24</definedName>
    <definedName name="_C_130">Part4c!$E$41</definedName>
    <definedName name="_C_131">Part4c!$E$42</definedName>
    <definedName name="_C_132">Part4c!$E$43</definedName>
    <definedName name="_C_133">Part4c!$E$44</definedName>
    <definedName name="_C_134">Part4c!$E$45</definedName>
    <definedName name="_C_135">Part4c!$E$46</definedName>
    <definedName name="_C_136">Part4c!$E$47</definedName>
    <definedName name="_C_137">Part4c!$E$48</definedName>
    <definedName name="_C_138">Part4c!$E$49</definedName>
    <definedName name="_C_139">Part4c!$E$50</definedName>
    <definedName name="_C_14">Part4a!$E$25</definedName>
    <definedName name="_C_140">Part4c!$E$51</definedName>
    <definedName name="_C_141">Part4c!$E$52</definedName>
    <definedName name="_C_142">Part4c!$E$53</definedName>
    <definedName name="_C_143">Part4c!$E$54</definedName>
    <definedName name="_C_144">Part4c!$E$55</definedName>
    <definedName name="_C_145">Part4c!$E$56</definedName>
    <definedName name="_C_146">Part4c!$E$57</definedName>
    <definedName name="_C_147">Part4c!$E$58</definedName>
    <definedName name="_C_148">Part4c!$E$59</definedName>
    <definedName name="_C_149">Part4c!$E$60</definedName>
    <definedName name="_C_15">Part4a!$E$26</definedName>
    <definedName name="_C_150">Part4c!$E$61</definedName>
    <definedName name="_C_151">Part4d!$E$12</definedName>
    <definedName name="_C_152">Part4d!$E$13</definedName>
    <definedName name="_C_153">Part4d!$E$14</definedName>
    <definedName name="_C_154">Part4d!$E$15</definedName>
    <definedName name="_C_155">Part4d!$E$16</definedName>
    <definedName name="_C_156">Part4d!$E$17</definedName>
    <definedName name="_C_157">Part4d!$E$18</definedName>
    <definedName name="_C_158">Part4d!$E$19</definedName>
    <definedName name="_C_159">Part4d!$E$20</definedName>
    <definedName name="_C_16">Part4a!$E$27</definedName>
    <definedName name="_C_160">Part4d!$E$21</definedName>
    <definedName name="_C_161">Part4d!$E$22</definedName>
    <definedName name="_C_162">Part4d!$E$23</definedName>
    <definedName name="_C_163">Part4d!$E$24</definedName>
    <definedName name="_C_164">Part4d!$E$25</definedName>
    <definedName name="_C_165">Part4d!$E$26</definedName>
    <definedName name="_C_166">Part4d!$E$27</definedName>
    <definedName name="_C_167">Part4d!$E$28</definedName>
    <definedName name="_C_168">Part4d!$E$29</definedName>
    <definedName name="_C_169">Part4d!$E$30</definedName>
    <definedName name="_C_17">Part4a!$E$28</definedName>
    <definedName name="_C_170">Part4d!$E$31</definedName>
    <definedName name="_C_171">Part4d!$E$32</definedName>
    <definedName name="_C_172">Part4d!$E$33</definedName>
    <definedName name="_C_173">Part4d!$E$34</definedName>
    <definedName name="_C_174">Part4d!$E$35</definedName>
    <definedName name="_C_175">Part4d!$E$36</definedName>
    <definedName name="_C_176">Part4d!$E$37</definedName>
    <definedName name="_C_177">Part4d!$E$38</definedName>
    <definedName name="_C_178">Part4d!$E$39</definedName>
    <definedName name="_C_179">Part4d!$E$40</definedName>
    <definedName name="_C_18">Part4a!$E$29</definedName>
    <definedName name="_C_180">Part4d!$E$41</definedName>
    <definedName name="_C_181">Part4d!$E$42</definedName>
    <definedName name="_C_182">Part4d!$E$43</definedName>
    <definedName name="_C_183">Part4d!$E$44</definedName>
    <definedName name="_C_184">Part4d!$E$45</definedName>
    <definedName name="_C_185">Part4d!$E$46</definedName>
    <definedName name="_C_186">Part4d!$E$47</definedName>
    <definedName name="_C_187">Part4d!$E$48</definedName>
    <definedName name="_C_188">Part4d!$E$49</definedName>
    <definedName name="_C_189">Part4d!$E$50</definedName>
    <definedName name="_C_19">Part4a!$E$30</definedName>
    <definedName name="_C_190">Part4d!$E$51</definedName>
    <definedName name="_C_191">Part4d!$E$52</definedName>
    <definedName name="_C_192">Part4d!$E$53</definedName>
    <definedName name="_C_193">Part4d!$E$54</definedName>
    <definedName name="_C_194">Part4d!$E$55</definedName>
    <definedName name="_C_195">Part4d!$E$56</definedName>
    <definedName name="_C_196">Part4d!$E$57</definedName>
    <definedName name="_C_197">Part4d!$E$58</definedName>
    <definedName name="_C_198">Part4d!$E$59</definedName>
    <definedName name="_C_199">Part4d!$E$60</definedName>
    <definedName name="_C_2">Part4a!$E$13</definedName>
    <definedName name="_C_20">Part4a!$E$31</definedName>
    <definedName name="_C_200">Part4d!$E$61</definedName>
    <definedName name="_C_201">Part4e!$E$12</definedName>
    <definedName name="_C_202">Part4e!$E$13</definedName>
    <definedName name="_C_203">Part4e!$E$14</definedName>
    <definedName name="_C_204">Part4e!$E$15</definedName>
    <definedName name="_C_205">Part4e!$E$16</definedName>
    <definedName name="_C_206">Part4e!$E$17</definedName>
    <definedName name="_C_207">Part4e!$E$18</definedName>
    <definedName name="_C_208">Part4e!$E$19</definedName>
    <definedName name="_C_209">Part4e!$E$20</definedName>
    <definedName name="_C_21">Part4a!$E$32</definedName>
    <definedName name="_C_210">Part4e!$E$21</definedName>
    <definedName name="_C_211">Part4e!$E$22</definedName>
    <definedName name="_C_212">Part4e!$E$23</definedName>
    <definedName name="_C_213">Part4e!$E$24</definedName>
    <definedName name="_C_214">Part4e!$E$25</definedName>
    <definedName name="_C_215">Part4e!$E$26</definedName>
    <definedName name="_C_216">Part4e!$E$27</definedName>
    <definedName name="_C_217">Part4e!$E$28</definedName>
    <definedName name="_C_218">Part4e!$E$29</definedName>
    <definedName name="_C_219">Part4e!$E$30</definedName>
    <definedName name="_C_22">Part4a!$E$33</definedName>
    <definedName name="_C_220">Part4e!$E$31</definedName>
    <definedName name="_C_221">Part4e!$E$32</definedName>
    <definedName name="_C_222">Part4e!$E$33</definedName>
    <definedName name="_C_223">Part4e!$E$34</definedName>
    <definedName name="_C_224">Part4e!$E$35</definedName>
    <definedName name="_C_225">Part4e!$E$36</definedName>
    <definedName name="_C_226">Part4e!$E$37</definedName>
    <definedName name="_C_227">Part4e!$E$38</definedName>
    <definedName name="_C_228">Part4e!$E$39</definedName>
    <definedName name="_C_229">Part4e!$E$40</definedName>
    <definedName name="_C_23">Part4a!$E$34</definedName>
    <definedName name="_C_230">Part4e!$E$41</definedName>
    <definedName name="_C_231">Part4e!$E$42</definedName>
    <definedName name="_C_232">Part4e!$E$43</definedName>
    <definedName name="_C_233">Part4e!$E$44</definedName>
    <definedName name="_C_234">Part4e!$E$45</definedName>
    <definedName name="_C_235">Part4e!$E$46</definedName>
    <definedName name="_C_236">Part4e!$E$47</definedName>
    <definedName name="_C_237">Part4e!$E$48</definedName>
    <definedName name="_C_238">Part4e!$E$49</definedName>
    <definedName name="_C_239">Part4e!$E$50</definedName>
    <definedName name="_C_24">Part4a!$E$35</definedName>
    <definedName name="_C_240">Part4e!$E$51</definedName>
    <definedName name="_C_241">Part4e!$E$52</definedName>
    <definedName name="_C_242">Part4e!$E$53</definedName>
    <definedName name="_C_243">Part4e!$E$54</definedName>
    <definedName name="_C_244">Part4e!$E$55</definedName>
    <definedName name="_C_245">Part4e!$E$56</definedName>
    <definedName name="_C_246">Part4e!$E$57</definedName>
    <definedName name="_C_247">Part4e!$E$58</definedName>
    <definedName name="_C_248">Part4e!$E$59</definedName>
    <definedName name="_C_249">Part4e!$E$60</definedName>
    <definedName name="_C_25">Part4a!$E$36</definedName>
    <definedName name="_C_250">Part4e!$E$61</definedName>
    <definedName name="_C_251">Part4f!$E$12</definedName>
    <definedName name="_C_252">Part4f!$E$13</definedName>
    <definedName name="_C_253">Part4f!$E$14</definedName>
    <definedName name="_C_254">Part4f!$E$15</definedName>
    <definedName name="_C_255">Part4f!$E$16</definedName>
    <definedName name="_C_256">Part4f!$E$17</definedName>
    <definedName name="_C_257">Part4f!$E$18</definedName>
    <definedName name="_C_258">Part4f!$E$19</definedName>
    <definedName name="_C_259">Part4f!$E$20</definedName>
    <definedName name="_C_26">Part4a!$E$37</definedName>
    <definedName name="_C_260">Part4f!$E$21</definedName>
    <definedName name="_C_261">Part4f!$E$22</definedName>
    <definedName name="_C_262">Part4f!$E$23</definedName>
    <definedName name="_C_263">Part4f!$E$24</definedName>
    <definedName name="_C_264">Part4f!$E$25</definedName>
    <definedName name="_C_265">Part4f!$E$26</definedName>
    <definedName name="_C_266">Part4f!$E$27</definedName>
    <definedName name="_C_267">Part4f!$E$28</definedName>
    <definedName name="_C_268">Part4f!$E$29</definedName>
    <definedName name="_C_269">Part4f!$E$30</definedName>
    <definedName name="_C_27">Part4a!$E$38</definedName>
    <definedName name="_C_270">Part4f!$E$31</definedName>
    <definedName name="_C_271">Part4f!$E$32</definedName>
    <definedName name="_C_272">Part4f!$E$33</definedName>
    <definedName name="_C_273">Part4f!$E$34</definedName>
    <definedName name="_C_274">Part4f!$E$35</definedName>
    <definedName name="_C_275">Part4f!$E$36</definedName>
    <definedName name="_C_276">Part4f!$E$37</definedName>
    <definedName name="_C_277">Part4f!$E$38</definedName>
    <definedName name="_C_278">Part4f!$E$39</definedName>
    <definedName name="_C_279">Part4f!$E$40</definedName>
    <definedName name="_C_28">Part4a!$E$39</definedName>
    <definedName name="_C_280">Part4f!$E$41</definedName>
    <definedName name="_C_281">Part4f!$E$42</definedName>
    <definedName name="_C_282">Part4f!$E$43</definedName>
    <definedName name="_C_283">Part4f!$E$44</definedName>
    <definedName name="_C_284">Part4f!$E$45</definedName>
    <definedName name="_C_285">Part4f!$E$46</definedName>
    <definedName name="_C_286">Part4f!$E$47</definedName>
    <definedName name="_C_287">Part4f!$E$48</definedName>
    <definedName name="_C_288">Part4f!$E$49</definedName>
    <definedName name="_C_289">Part4f!$E$50</definedName>
    <definedName name="_C_29">Part4a!$E$40</definedName>
    <definedName name="_C_290">Part4f!$E$51</definedName>
    <definedName name="_C_291">Part4f!$E$52</definedName>
    <definedName name="_C_292">Part4f!$E$53</definedName>
    <definedName name="_C_293">Part4f!$E$54</definedName>
    <definedName name="_C_294">Part4f!$E$55</definedName>
    <definedName name="_C_295">Part4f!$E$56</definedName>
    <definedName name="_C_296">Part4f!$E$57</definedName>
    <definedName name="_C_297">Part4f!$E$58</definedName>
    <definedName name="_C_298">Part4f!$E$59</definedName>
    <definedName name="_C_299">Part4f!$E$60</definedName>
    <definedName name="_C_3">Part4a!$E$14</definedName>
    <definedName name="_C_30">Part4a!$E$41</definedName>
    <definedName name="_C_300">Part4f!$E$61</definedName>
    <definedName name="_C_31">Part4a!$E$42</definedName>
    <definedName name="_C_32">Part4a!$E$43</definedName>
    <definedName name="_C_33">Part4a!$E$44</definedName>
    <definedName name="_C_34">Part4a!$E$45</definedName>
    <definedName name="_C_35">Part4a!$E$46</definedName>
    <definedName name="_C_36">Part4a!$E$47</definedName>
    <definedName name="_C_37">Part4a!$E$48</definedName>
    <definedName name="_C_38">Part4a!$E$49</definedName>
    <definedName name="_C_39">Part4a!$E$50</definedName>
    <definedName name="_C_4">Part4a!$E$15</definedName>
    <definedName name="_C_40">Part4a!$E$51</definedName>
    <definedName name="_C_41">Part4a!$E$52</definedName>
    <definedName name="_C_42">Part4a!$E$53</definedName>
    <definedName name="_C_43">Part4a!$E$54</definedName>
    <definedName name="_C_44">Part4a!$E$55</definedName>
    <definedName name="_C_45">Part4a!$E$56</definedName>
    <definedName name="_C_46">Part4a!$E$57</definedName>
    <definedName name="_C_47">Part4a!$E$58</definedName>
    <definedName name="_C_48">Part4a!$E$59</definedName>
    <definedName name="_C_49">Part4a!$E$60</definedName>
    <definedName name="_C_5">Part4a!$E$16</definedName>
    <definedName name="_C_50">Part4a!$E$61</definedName>
    <definedName name="_C_51">Part4b!$E$12</definedName>
    <definedName name="_C_52">Part4b!$E$13</definedName>
    <definedName name="_C_53">Part4b!$E$14</definedName>
    <definedName name="_C_54">Part4b!$E$15</definedName>
    <definedName name="_C_55">Part4b!$E$16</definedName>
    <definedName name="_C_56">Part4b!$E$17</definedName>
    <definedName name="_C_57">Part4b!$E$18</definedName>
    <definedName name="_C_58">Part4b!$E$19</definedName>
    <definedName name="_C_59">Part4b!$E$20</definedName>
    <definedName name="_C_6">Part4a!$E$17</definedName>
    <definedName name="_C_60">Part4b!$E$21</definedName>
    <definedName name="_C_61">Part4b!$E$22</definedName>
    <definedName name="_C_62">Part4b!$E$23</definedName>
    <definedName name="_C_63">Part4b!$E$24</definedName>
    <definedName name="_C_64">Part4b!$E$25</definedName>
    <definedName name="_C_65">Part4b!$E$26</definedName>
    <definedName name="_C_66">Part4b!$E$27</definedName>
    <definedName name="_C_67">Part4b!$E$28</definedName>
    <definedName name="_C_68">Part4b!$E$29</definedName>
    <definedName name="_C_69">Part4b!$E$30</definedName>
    <definedName name="_C_7">Part4a!$E$18</definedName>
    <definedName name="_C_70">Part4b!$E$31</definedName>
    <definedName name="_C_71">Part4b!$E$32</definedName>
    <definedName name="_C_72">Part4b!$E$33</definedName>
    <definedName name="_C_73">Part4b!$E$34</definedName>
    <definedName name="_C_74">Part4b!$E$35</definedName>
    <definedName name="_C_75">Part4b!$E$36</definedName>
    <definedName name="_C_76">Part4b!$E$37</definedName>
    <definedName name="_C_77">Part4b!$E$38</definedName>
    <definedName name="_C_78">Part4b!$E$39</definedName>
    <definedName name="_C_79">Part4b!$E$40</definedName>
    <definedName name="_C_8">Part4a!$E$19</definedName>
    <definedName name="_C_80">Part4b!$E$41</definedName>
    <definedName name="_C_81">Part4b!$E$42</definedName>
    <definedName name="_C_82">Part4b!$E$43</definedName>
    <definedName name="_C_83">Part4b!$E$44</definedName>
    <definedName name="_C_84">Part4b!$E$45</definedName>
    <definedName name="_C_85">Part4b!$E$46</definedName>
    <definedName name="_C_86">Part4b!$E$47</definedName>
    <definedName name="_C_87">Part4b!$E$48</definedName>
    <definedName name="_C_88">Part4b!$E$49</definedName>
    <definedName name="_C_89">Part4b!$E$50</definedName>
    <definedName name="_C_9">Part4a!$E$20</definedName>
    <definedName name="_C_90">Part4b!$E$51</definedName>
    <definedName name="_C_91">Part4b!$E$52</definedName>
    <definedName name="_C_92">Part4b!$E$53</definedName>
    <definedName name="_C_93">Part4b!$E$54</definedName>
    <definedName name="_C_94">Part4b!$E$55</definedName>
    <definedName name="_C_95">Part4b!$E$56</definedName>
    <definedName name="_C_96">Part4b!$E$57</definedName>
    <definedName name="_C_97">Part4b!$E$58</definedName>
    <definedName name="_C_98">Part4b!$E$59</definedName>
    <definedName name="_C_99">Part4b!$E$60</definedName>
    <definedName name="_CDTYC_1">Part4a!$C$12</definedName>
    <definedName name="_CDTYC_10">Part4a!$C$21</definedName>
    <definedName name="_CDTYC_100">Part4b!$C$61</definedName>
    <definedName name="_CDTYC_101">Part4c!$C$12</definedName>
    <definedName name="_CDTYC_102">Part4c!$C$13</definedName>
    <definedName name="_CDTYC_103">Part4c!$C$14</definedName>
    <definedName name="_CDTYC_104">Part4c!$C$15</definedName>
    <definedName name="_CDTYC_105">Part4c!$C$16</definedName>
    <definedName name="_CDTYC_106">Part4c!$C$17</definedName>
    <definedName name="_CDTYC_107">Part4c!$C$18</definedName>
    <definedName name="_CDTYC_108">Part4c!$C$19</definedName>
    <definedName name="_CDTYC_109">Part4c!$C$20</definedName>
    <definedName name="_CDTYC_11">Part4a!$C$22</definedName>
    <definedName name="_CDTYC_110">Part4c!$C$21</definedName>
    <definedName name="_CDTYC_111">Part4c!$C$22</definedName>
    <definedName name="_CDTYC_112">Part4c!$C$23</definedName>
    <definedName name="_CDTYC_113">Part4c!$C$24</definedName>
    <definedName name="_CDTYC_114">Part4c!$C$25</definedName>
    <definedName name="_CDTYC_115">Part4c!$C$26</definedName>
    <definedName name="_CDTYC_116">Part4c!$C$27</definedName>
    <definedName name="_CDTYC_117">Part4c!$C$28</definedName>
    <definedName name="_CDTYC_118">Part4c!$C$29</definedName>
    <definedName name="_CDTYC_119">Part4c!$C$30</definedName>
    <definedName name="_CDTYC_12">Part4a!$C$23</definedName>
    <definedName name="_CDTYC_120">Part4c!$C$31</definedName>
    <definedName name="_CDTYC_121">Part4c!$C$32</definedName>
    <definedName name="_CDTYC_122">Part4c!$C$33</definedName>
    <definedName name="_CDTYC_123">Part4c!$C$34</definedName>
    <definedName name="_CDTYC_124">Part4c!$C$35</definedName>
    <definedName name="_CDTYC_125">Part4c!$C$36</definedName>
    <definedName name="_CDTYC_126">Part4c!$C$37</definedName>
    <definedName name="_CDTYC_127">Part4c!$C$38</definedName>
    <definedName name="_CDTYC_128">Part4c!$C$39</definedName>
    <definedName name="_CDTYC_129">Part4c!$C$40</definedName>
    <definedName name="_CDTYC_13">Part4a!$C$24</definedName>
    <definedName name="_CDTYC_130">Part4c!$C$41</definedName>
    <definedName name="_CDTYC_131">Part4c!$C$42</definedName>
    <definedName name="_CDTYC_132">Part4c!$C$43</definedName>
    <definedName name="_CDTYC_133">Part4c!$C$44</definedName>
    <definedName name="_CDTYC_134">Part4c!$C$45</definedName>
    <definedName name="_CDTYC_135">Part4c!$C$46</definedName>
    <definedName name="_CDTYC_136">Part4c!$C$47</definedName>
    <definedName name="_CDTYC_137">Part4c!$C$48</definedName>
    <definedName name="_CDTYC_138">Part4c!$C$49</definedName>
    <definedName name="_CDTYC_139">Part4c!$C$50</definedName>
    <definedName name="_CDTYC_14">Part4a!$C$25</definedName>
    <definedName name="_CDTYC_140">Part4c!$C$51</definedName>
    <definedName name="_CDTYC_141">Part4c!$C$52</definedName>
    <definedName name="_CDTYC_142">Part4c!$C$53</definedName>
    <definedName name="_CDTYC_143">Part4c!$C$54</definedName>
    <definedName name="_CDTYC_144">Part4c!$C$55</definedName>
    <definedName name="_CDTYC_145">Part4c!$C$56</definedName>
    <definedName name="_CDTYC_146">Part4c!$C$57</definedName>
    <definedName name="_CDTYC_147">Part4c!$C$58</definedName>
    <definedName name="_CDTYC_148">Part4c!$C$59</definedName>
    <definedName name="_CDTYC_149">Part4c!$C$60</definedName>
    <definedName name="_CDTYC_15">Part4a!$C$26</definedName>
    <definedName name="_CDTYC_150">Part4c!$C$61</definedName>
    <definedName name="_CDTYC_151">Part4d!$C$12</definedName>
    <definedName name="_CDTYC_152">Part4d!$C$13</definedName>
    <definedName name="_CDTYC_153">Part4d!$C$14</definedName>
    <definedName name="_CDTYC_154">Part4d!$C$15</definedName>
    <definedName name="_CDTYC_155">Part4d!$C$16</definedName>
    <definedName name="_CDTYC_156">Part4d!$C$17</definedName>
    <definedName name="_CDTYC_157">Part4d!$C$18</definedName>
    <definedName name="_CDTYC_158">Part4d!$C$19</definedName>
    <definedName name="_CDTYC_159">Part4d!$C$20</definedName>
    <definedName name="_CDTYC_16">Part4a!$C$27</definedName>
    <definedName name="_CDTYC_160">Part4d!$C$21</definedName>
    <definedName name="_CDTYC_161">Part4d!$C$22</definedName>
    <definedName name="_CDTYC_162">Part4d!$C$23</definedName>
    <definedName name="_CDTYC_163">Part4d!$C$24</definedName>
    <definedName name="_CDTYC_164">Part4d!$C$25</definedName>
    <definedName name="_CDTYC_165">Part4d!$C$26</definedName>
    <definedName name="_CDTYC_166">Part4d!$C$27</definedName>
    <definedName name="_CDTYC_167">Part4d!$C$28</definedName>
    <definedName name="_CDTYC_168">Part4d!$C$29</definedName>
    <definedName name="_CDTYC_169">Part4d!$C$30</definedName>
    <definedName name="_CDTYC_17">Part4a!$C$28</definedName>
    <definedName name="_CDTYC_170">Part4d!$C$31</definedName>
    <definedName name="_CDTYC_171">Part4d!$C$32</definedName>
    <definedName name="_CDTYC_172">Part4d!$C$33</definedName>
    <definedName name="_CDTYC_173">Part4d!$C$34</definedName>
    <definedName name="_CDTYC_174">Part4d!$C$35</definedName>
    <definedName name="_CDTYC_175">Part4d!$C$36</definedName>
    <definedName name="_CDTYC_176">Part4d!$C$37</definedName>
    <definedName name="_CDTYC_177">Part4d!$C$38</definedName>
    <definedName name="_CDTYC_178">Part4d!$C$39</definedName>
    <definedName name="_CDTYC_179">Part4d!$C$40</definedName>
    <definedName name="_CDTYC_18">Part4a!$C$29</definedName>
    <definedName name="_CDTYC_180">Part4d!$C$41</definedName>
    <definedName name="_CDTYC_181">Part4d!$C$42</definedName>
    <definedName name="_CDTYC_182">Part4d!$C$43</definedName>
    <definedName name="_CDTYC_183">Part4d!$C$44</definedName>
    <definedName name="_CDTYC_184">Part4d!$C$45</definedName>
    <definedName name="_CDTYC_185">Part4d!$C$46</definedName>
    <definedName name="_CDTYC_186">Part4d!$C$47</definedName>
    <definedName name="_CDTYC_187">Part4d!$C$48</definedName>
    <definedName name="_CDTYC_188">Part4d!$C$49</definedName>
    <definedName name="_CDTYC_189">Part4d!$C$50</definedName>
    <definedName name="_CDTYC_19">Part4a!$C$30</definedName>
    <definedName name="_CDTYC_190">Part4d!$C$51</definedName>
    <definedName name="_CDTYC_191">Part4d!$C$52</definedName>
    <definedName name="_CDTYC_192">Part4d!$C$53</definedName>
    <definedName name="_CDTYC_193">Part4d!$C$54</definedName>
    <definedName name="_CDTYC_194">Part4d!$C$55</definedName>
    <definedName name="_CDTYC_195">Part4d!$C$56</definedName>
    <definedName name="_CDTYC_196">Part4d!$C$57</definedName>
    <definedName name="_CDTYC_197">Part4d!$C$58</definedName>
    <definedName name="_CDTYC_198">Part4d!$C$59</definedName>
    <definedName name="_CDTYC_199">Part4d!$C$60</definedName>
    <definedName name="_CDTYC_2">Part4a!$C$13</definedName>
    <definedName name="_CDTYC_20">Part4a!$C$31</definedName>
    <definedName name="_CDTYC_200">Part4d!$C$61</definedName>
    <definedName name="_CDTYC_201">Part4e!$C$12</definedName>
    <definedName name="_CDTYC_202">Part4e!$C$13</definedName>
    <definedName name="_CDTYC_203">Part4e!$C$14</definedName>
    <definedName name="_CDTYC_204">Part4e!$C$15</definedName>
    <definedName name="_CDTYC_205">Part4e!$C$16</definedName>
    <definedName name="_CDTYC_206">Part4e!$C$17</definedName>
    <definedName name="_CDTYC_207">Part4e!$C$18</definedName>
    <definedName name="_CDTYC_208">Part4e!$C$19</definedName>
    <definedName name="_CDTYC_209">Part4e!$C$20</definedName>
    <definedName name="_CDTYC_21">Part4a!$C$32</definedName>
    <definedName name="_CDTYC_210">Part4e!$C$21</definedName>
    <definedName name="_CDTYC_211">Part4e!$C$22</definedName>
    <definedName name="_CDTYC_212">Part4e!$C$23</definedName>
    <definedName name="_CDTYC_213">Part4e!$C$24</definedName>
    <definedName name="_CDTYC_214">Part4e!$C$25</definedName>
    <definedName name="_CDTYC_215">Part4e!$C$26</definedName>
    <definedName name="_CDTYC_216">Part4e!$C$27</definedName>
    <definedName name="_CDTYC_217">Part4e!$C$28</definedName>
    <definedName name="_CDTYC_218">Part4e!$C$29</definedName>
    <definedName name="_CDTYC_219">Part4e!$C$30</definedName>
    <definedName name="_CDTYC_22">Part4a!$C$33</definedName>
    <definedName name="_CDTYC_220">Part4e!$C$31</definedName>
    <definedName name="_CDTYC_221">Part4e!$C$32</definedName>
    <definedName name="_CDTYC_222">Part4e!$C$33</definedName>
    <definedName name="_CDTYC_223">Part4e!$C$34</definedName>
    <definedName name="_CDTYC_224">Part4e!$C$35</definedName>
    <definedName name="_CDTYC_225">Part4e!$C$36</definedName>
    <definedName name="_CDTYC_226">Part4e!$C$37</definedName>
    <definedName name="_CDTYC_227">Part4e!$C$38</definedName>
    <definedName name="_CDTYC_228">Part4e!$C$39</definedName>
    <definedName name="_CDTYC_229">Part4e!$C$40</definedName>
    <definedName name="_CDTYC_23">Part4a!$C$34</definedName>
    <definedName name="_CDTYC_230">Part4e!$C$41</definedName>
    <definedName name="_CDTYC_231">Part4e!$C$42</definedName>
    <definedName name="_CDTYC_232">Part4e!$C$43</definedName>
    <definedName name="_CDTYC_233">Part4e!$C$44</definedName>
    <definedName name="_CDTYC_234">Part4e!$C$45</definedName>
    <definedName name="_CDTYC_235">Part4e!$C$46</definedName>
    <definedName name="_CDTYC_236">Part4e!$C$47</definedName>
    <definedName name="_CDTYC_237">Part4e!$C$48</definedName>
    <definedName name="_CDTYC_238">Part4e!$C$49</definedName>
    <definedName name="_CDTYC_239">Part4e!$C$50</definedName>
    <definedName name="_CDTYC_24">Part4a!$C$35</definedName>
    <definedName name="_CDTYC_240">Part4e!$C$51</definedName>
    <definedName name="_CDTYC_241">Part4e!$C$52</definedName>
    <definedName name="_CDTYC_242">Part4e!$C$53</definedName>
    <definedName name="_CDTYC_243">Part4e!$C$54</definedName>
    <definedName name="_CDTYC_244">Part4e!$C$55</definedName>
    <definedName name="_CDTYC_245">Part4e!$C$56</definedName>
    <definedName name="_CDTYC_246">Part4e!$C$57</definedName>
    <definedName name="_CDTYC_247">Part4e!$C$58</definedName>
    <definedName name="_CDTYC_248">Part4e!$C$59</definedName>
    <definedName name="_CDTYC_249">Part4e!$C$60</definedName>
    <definedName name="_CDTYC_25">Part4a!$C$36</definedName>
    <definedName name="_CDTYC_250">Part4e!$C$61</definedName>
    <definedName name="_CDTYC_251">Part4f!$C$12</definedName>
    <definedName name="_CDTYC_252">Part4f!$C$13</definedName>
    <definedName name="_CDTYC_253">Part4f!$C$14</definedName>
    <definedName name="_CDTYC_254">Part4f!$C$15</definedName>
    <definedName name="_CDTYC_255">Part4f!$C$16</definedName>
    <definedName name="_CDTYC_256">Part4f!$C$17</definedName>
    <definedName name="_CDTYC_257">Part4f!$C$18</definedName>
    <definedName name="_CDTYC_258">Part4f!$C$19</definedName>
    <definedName name="_CDTYC_259">Part4f!$C$20</definedName>
    <definedName name="_CDTYC_26">Part4a!$C$37</definedName>
    <definedName name="_CDTYC_260">Part4f!$C$21</definedName>
    <definedName name="_CDTYC_261">Part4f!$C$22</definedName>
    <definedName name="_CDTYC_262">Part4f!$C$23</definedName>
    <definedName name="_CDTYC_263">Part4f!$C$24</definedName>
    <definedName name="_CDTYC_264">Part4f!$C$25</definedName>
    <definedName name="_CDTYC_265">Part4f!$C$26</definedName>
    <definedName name="_CDTYC_266">Part4f!$C$27</definedName>
    <definedName name="_CDTYC_267">Part4f!$C$28</definedName>
    <definedName name="_CDTYC_268">Part4f!$C$29</definedName>
    <definedName name="_CDTYC_269">Part4f!$C$30</definedName>
    <definedName name="_CDTYC_27">Part4a!$C$38</definedName>
    <definedName name="_CDTYC_270">Part4f!$C$31</definedName>
    <definedName name="_CDTYC_271">Part4f!$C$32</definedName>
    <definedName name="_CDTYC_272">Part4f!$C$33</definedName>
    <definedName name="_CDTYC_273">Part4f!$C$34</definedName>
    <definedName name="_CDTYC_274">Part4f!$C$35</definedName>
    <definedName name="_CDTYC_275">Part4f!$C$36</definedName>
    <definedName name="_CDTYC_276">Part4f!$C$37</definedName>
    <definedName name="_CDTYC_277">Part4f!$C$38</definedName>
    <definedName name="_CDTYC_278">Part4f!$C$39</definedName>
    <definedName name="_CDTYC_279">Part4f!$C$40</definedName>
    <definedName name="_CDTYC_28">Part4a!$C$39</definedName>
    <definedName name="_CDTYC_280">Part4f!$C$41</definedName>
    <definedName name="_CDTYC_281">Part4f!$C$42</definedName>
    <definedName name="_CDTYC_282">Part4f!$C$43</definedName>
    <definedName name="_CDTYC_283">Part4f!$C$44</definedName>
    <definedName name="_CDTYC_284">Part4f!$C$45</definedName>
    <definedName name="_CDTYC_285">Part4f!$C$46</definedName>
    <definedName name="_CDTYC_286">Part4f!$C$47</definedName>
    <definedName name="_CDTYC_287">Part4f!$C$48</definedName>
    <definedName name="_CDTYC_288">Part4f!$C$49</definedName>
    <definedName name="_CDTYC_289">Part4f!$C$50</definedName>
    <definedName name="_CDTYC_29">Part4a!$C$40</definedName>
    <definedName name="_CDTYC_290">Part4f!$C$51</definedName>
    <definedName name="_CDTYC_291">Part4f!$C$52</definedName>
    <definedName name="_CDTYC_292">Part4f!$C$53</definedName>
    <definedName name="_CDTYC_293">Part4f!$C$54</definedName>
    <definedName name="_CDTYC_294">Part4f!$C$55</definedName>
    <definedName name="_CDTYC_295">Part4f!$C$56</definedName>
    <definedName name="_CDTYC_296">Part4f!$C$57</definedName>
    <definedName name="_CDTYC_297">Part4f!$C$58</definedName>
    <definedName name="_CDTYC_298">Part4f!$C$59</definedName>
    <definedName name="_CDTYC_299">Part4f!$C$60</definedName>
    <definedName name="_CDTYC_3">Part4a!$C$14</definedName>
    <definedName name="_CDTYC_30">Part4a!$C$41</definedName>
    <definedName name="_CDTYC_300">Part4f!$C$61</definedName>
    <definedName name="_CDTYC_31">Part4a!$C$42</definedName>
    <definedName name="_CDTYC_32">Part4a!$C$43</definedName>
    <definedName name="_CDTYC_33">Part4a!$C$44</definedName>
    <definedName name="_CDTYC_34">Part4a!$C$45</definedName>
    <definedName name="_CDTYC_35">Part4a!$C$46</definedName>
    <definedName name="_CDTYC_36">Part4a!$C$47</definedName>
    <definedName name="_CDTYC_37">Part4a!$C$48</definedName>
    <definedName name="_CDTYC_38">Part4a!$C$49</definedName>
    <definedName name="_CDTYC_39">Part4a!$C$50</definedName>
    <definedName name="_CDTYC_4">Part4a!$C$15</definedName>
    <definedName name="_CDTYC_40">Part4a!$C$51</definedName>
    <definedName name="_CDTYC_41">Part4a!$C$52</definedName>
    <definedName name="_CDTYC_42">Part4a!$C$53</definedName>
    <definedName name="_CDTYC_43">Part4a!$C$54</definedName>
    <definedName name="_CDTYC_44">Part4a!$C$55</definedName>
    <definedName name="_CDTYC_45">Part4a!$C$56</definedName>
    <definedName name="_CDTYC_46">Part4a!$C$57</definedName>
    <definedName name="_CDTYC_47">Part4a!$C$58</definedName>
    <definedName name="_CDTYC_48">Part4a!$C$59</definedName>
    <definedName name="_CDTYC_49">Part4a!$C$60</definedName>
    <definedName name="_CDTYC_5">Part4a!$C$16</definedName>
    <definedName name="_CDTYC_50">Part4a!$C$61</definedName>
    <definedName name="_CDTYC_51">Part4b!$C$12</definedName>
    <definedName name="_CDTYC_52">Part4b!$C$13</definedName>
    <definedName name="_CDTYC_53">Part4b!$C$14</definedName>
    <definedName name="_CDTYC_54">Part4b!$C$15</definedName>
    <definedName name="_CDTYC_55">Part4b!$C$16</definedName>
    <definedName name="_CDTYC_56">Part4b!$C$17</definedName>
    <definedName name="_CDTYC_57">Part4b!$C$18</definedName>
    <definedName name="_CDTYC_58">Part4b!$C$19</definedName>
    <definedName name="_CDTYC_59">Part4b!$C$20</definedName>
    <definedName name="_CDTYC_6">Part4a!$C$17</definedName>
    <definedName name="_CDTYC_60">Part4b!$C$21</definedName>
    <definedName name="_CDTYC_61">Part4b!$C$22</definedName>
    <definedName name="_CDTYC_62">Part4b!$C$23</definedName>
    <definedName name="_CDTYC_63">Part4b!$C$24</definedName>
    <definedName name="_CDTYC_64">Part4b!$C$25</definedName>
    <definedName name="_CDTYC_65">Part4b!$C$26</definedName>
    <definedName name="_CDTYC_66">Part4b!$C$27</definedName>
    <definedName name="_CDTYC_67">Part4b!$C$28</definedName>
    <definedName name="_CDTYC_68">Part4b!$C$29</definedName>
    <definedName name="_CDTYC_69">Part4b!$C$30</definedName>
    <definedName name="_CDTYC_7">Part4a!$C$18</definedName>
    <definedName name="_CDTYC_70">Part4b!$C$31</definedName>
    <definedName name="_CDTYC_71">Part4b!$C$32</definedName>
    <definedName name="_CDTYC_72">Part4b!$C$33</definedName>
    <definedName name="_CDTYC_73">Part4b!$C$34</definedName>
    <definedName name="_CDTYC_74">Part4b!$C$35</definedName>
    <definedName name="_CDTYC_75">Part4b!$C$36</definedName>
    <definedName name="_CDTYC_76">Part4b!$C$37</definedName>
    <definedName name="_CDTYC_77">Part4b!$C$38</definedName>
    <definedName name="_CDTYC_78">Part4b!$C$39</definedName>
    <definedName name="_CDTYC_79">Part4b!$C$40</definedName>
    <definedName name="_CDTYC_8">Part4a!$C$19</definedName>
    <definedName name="_CDTYC_80">Part4b!$C$41</definedName>
    <definedName name="_CDTYC_81">Part4b!$C$42</definedName>
    <definedName name="_CDTYC_82">Part4b!$C$43</definedName>
    <definedName name="_CDTYC_83">Part4b!$C$44</definedName>
    <definedName name="_CDTYC_84">Part4b!$C$45</definedName>
    <definedName name="_CDTYC_85">Part4b!$C$46</definedName>
    <definedName name="_CDTYC_86">Part4b!$C$47</definedName>
    <definedName name="_CDTYC_87">Part4b!$C$48</definedName>
    <definedName name="_CDTYC_88">Part4b!$C$49</definedName>
    <definedName name="_CDTYC_89">Part4b!$C$50</definedName>
    <definedName name="_CDTYC_9">Part4a!$C$20</definedName>
    <definedName name="_CDTYC_90">Part4b!$C$51</definedName>
    <definedName name="_CDTYC_91">Part4b!$C$52</definedName>
    <definedName name="_CDTYC_92">Part4b!$C$53</definedName>
    <definedName name="_CDTYC_93">Part4b!$C$54</definedName>
    <definedName name="_CDTYC_94">Part4b!$C$55</definedName>
    <definedName name="_CDTYC_95">Part4b!$C$56</definedName>
    <definedName name="_CDTYC_96">Part4b!$C$57</definedName>
    <definedName name="_CDTYC_97">Part4b!$C$58</definedName>
    <definedName name="_CDTYC_98">Part4b!$C$59</definedName>
    <definedName name="_CDTYC_99">Part4b!$C$60</definedName>
    <definedName name="_IMQTY_1">Part4a!$F$12</definedName>
    <definedName name="_IMQTY_10">Part4a!$F$21</definedName>
    <definedName name="_IMQTY_100">Part4b!$F$61</definedName>
    <definedName name="_IMQTY_101">Part4c!$F$12</definedName>
    <definedName name="_IMQTY_102">Part4c!$F$13</definedName>
    <definedName name="_IMQTY_103">Part4c!$F$14</definedName>
    <definedName name="_IMQTY_104">Part4c!$F$15</definedName>
    <definedName name="_IMQTY_105">Part4c!$F$16</definedName>
    <definedName name="_IMQTY_106">Part4c!$F$17</definedName>
    <definedName name="_IMQTY_107">Part4c!$F$18</definedName>
    <definedName name="_IMQTY_108">Part4c!$F$19</definedName>
    <definedName name="_IMQTY_109">Part4c!$F$20</definedName>
    <definedName name="_IMQTY_11">Part4a!$F$22</definedName>
    <definedName name="_IMQTY_110">Part4c!$F$21</definedName>
    <definedName name="_IMQTY_111">Part4c!$F$22</definedName>
    <definedName name="_IMQTY_112">Part4c!$F$23</definedName>
    <definedName name="_IMQTY_113">Part4c!$F$24</definedName>
    <definedName name="_IMQTY_114">Part4c!$F$25</definedName>
    <definedName name="_IMQTY_115">Part4c!$F$26</definedName>
    <definedName name="_IMQTY_116">Part4c!$F$27</definedName>
    <definedName name="_IMQTY_117">Part4c!$F$28</definedName>
    <definedName name="_IMQTY_118">Part4c!$F$29</definedName>
    <definedName name="_IMQTY_119">Part4c!$F$30</definedName>
    <definedName name="_IMQTY_12">Part4a!$F$23</definedName>
    <definedName name="_IMQTY_120">Part4c!$F$31</definedName>
    <definedName name="_IMQTY_121">Part4c!$F$32</definedName>
    <definedName name="_IMQTY_122">Part4c!$F$33</definedName>
    <definedName name="_IMQTY_123">Part4c!$F$34</definedName>
    <definedName name="_IMQTY_124">Part4c!$F$35</definedName>
    <definedName name="_IMQTY_125">Part4c!$F$36</definedName>
    <definedName name="_IMQTY_126">Part4c!$F$37</definedName>
    <definedName name="_IMQTY_127">Part4c!$F$38</definedName>
    <definedName name="_IMQTY_128">Part4c!$F$39</definedName>
    <definedName name="_IMQTY_129">Part4c!$F$40</definedName>
    <definedName name="_IMQTY_13">Part4a!$F$24</definedName>
    <definedName name="_IMQTY_130">Part4c!$F$41</definedName>
    <definedName name="_IMQTY_131">Part4c!$F$42</definedName>
    <definedName name="_IMQTY_132">Part4c!$F$43</definedName>
    <definedName name="_IMQTY_133">Part4c!$F$44</definedName>
    <definedName name="_IMQTY_134">Part4c!$F$45</definedName>
    <definedName name="_IMQTY_135">Part4c!$F$46</definedName>
    <definedName name="_IMQTY_136">Part4c!$F$47</definedName>
    <definedName name="_IMQTY_137">Part4c!$F$48</definedName>
    <definedName name="_IMQTY_138">Part4c!$F$49</definedName>
    <definedName name="_IMQTY_139">Part4c!$F$50</definedName>
    <definedName name="_IMQTY_14">Part4a!$F$25</definedName>
    <definedName name="_IMQTY_140">Part4c!$F$51</definedName>
    <definedName name="_IMQTY_141">Part4c!$F$52</definedName>
    <definedName name="_IMQTY_142">Part4c!$F$53</definedName>
    <definedName name="_IMQTY_143">Part4c!$F$54</definedName>
    <definedName name="_IMQTY_144">Part4c!$F$55</definedName>
    <definedName name="_IMQTY_145">Part4c!$F$56</definedName>
    <definedName name="_IMQTY_146">Part4c!$F$57</definedName>
    <definedName name="_IMQTY_147">Part4c!$F$58</definedName>
    <definedName name="_IMQTY_148">Part4c!$F$59</definedName>
    <definedName name="_IMQTY_149">Part4c!$F$60</definedName>
    <definedName name="_IMQTY_15">Part4a!$F$26</definedName>
    <definedName name="_IMQTY_150">Part4c!$F$61</definedName>
    <definedName name="_IMQTY_151">Part4d!$F$12</definedName>
    <definedName name="_IMQTY_152">Part4d!$F$13</definedName>
    <definedName name="_IMQTY_153">Part4d!$F$14</definedName>
    <definedName name="_IMQTY_154">Part4d!$F$15</definedName>
    <definedName name="_IMQTY_155">Part4d!$F$16</definedName>
    <definedName name="_IMQTY_156">Part4d!$F$17</definedName>
    <definedName name="_IMQTY_157">Part4d!$F$18</definedName>
    <definedName name="_IMQTY_158">Part4d!$F$19</definedName>
    <definedName name="_IMQTY_159">Part4d!$F$20</definedName>
    <definedName name="_IMQTY_16">Part4a!$F$27</definedName>
    <definedName name="_IMQTY_160">Part4d!$F$21</definedName>
    <definedName name="_IMQTY_161">Part4d!$F$22</definedName>
    <definedName name="_IMQTY_162">Part4d!$F$23</definedName>
    <definedName name="_IMQTY_163">Part4d!$F$24</definedName>
    <definedName name="_IMQTY_164">Part4d!$F$25</definedName>
    <definedName name="_IMQTY_165">Part4d!$F$26</definedName>
    <definedName name="_IMQTY_166">Part4d!$F$27</definedName>
    <definedName name="_IMQTY_167">Part4d!$F$28</definedName>
    <definedName name="_IMQTY_168">Part4d!$F$29</definedName>
    <definedName name="_IMQTY_169">Part4d!$F$30</definedName>
    <definedName name="_IMQTY_17">Part4a!$F$28</definedName>
    <definedName name="_IMQTY_170">Part4d!$F$31</definedName>
    <definedName name="_IMQTY_171">Part4d!$F$32</definedName>
    <definedName name="_IMQTY_172">Part4d!$F$33</definedName>
    <definedName name="_IMQTY_173">Part4d!$F$34</definedName>
    <definedName name="_IMQTY_174">Part4d!$F$35</definedName>
    <definedName name="_IMQTY_175">Part4d!$F$36</definedName>
    <definedName name="_IMQTY_176">Part4d!$F$37</definedName>
    <definedName name="_IMQTY_177">Part4d!$F$38</definedName>
    <definedName name="_IMQTY_178">Part4d!$F$39</definedName>
    <definedName name="_IMQTY_179">Part4d!$F$40</definedName>
    <definedName name="_IMQTY_18">Part4a!$F$29</definedName>
    <definedName name="_IMQTY_180">Part4d!$F$41</definedName>
    <definedName name="_IMQTY_181">Part4d!$F$42</definedName>
    <definedName name="_IMQTY_182">Part4d!$F$43</definedName>
    <definedName name="_IMQTY_183">Part4d!$F$44</definedName>
    <definedName name="_IMQTY_184">Part4d!$F$45</definedName>
    <definedName name="_IMQTY_185">Part4d!$F$46</definedName>
    <definedName name="_IMQTY_186">Part4d!$F$47</definedName>
    <definedName name="_IMQTY_187">Part4d!$F$48</definedName>
    <definedName name="_IMQTY_188">Part4d!$F$49</definedName>
    <definedName name="_IMQTY_189">Part4d!$F$50</definedName>
    <definedName name="_IMQTY_19">Part4a!$F$30</definedName>
    <definedName name="_IMQTY_190">Part4d!$F$51</definedName>
    <definedName name="_IMQTY_191">Part4d!$F$52</definedName>
    <definedName name="_IMQTY_192">Part4d!$F$53</definedName>
    <definedName name="_IMQTY_193">Part4d!$F$54</definedName>
    <definedName name="_IMQTY_194">Part4d!$F$55</definedName>
    <definedName name="_IMQTY_195">Part4d!$F$56</definedName>
    <definedName name="_IMQTY_196">Part4d!$F$57</definedName>
    <definedName name="_IMQTY_197">Part4d!$F$58</definedName>
    <definedName name="_IMQTY_198">Part4d!$F$59</definedName>
    <definedName name="_IMQTY_199">Part4d!$F$60</definedName>
    <definedName name="_IMQTY_2">Part4a!$F$13</definedName>
    <definedName name="_IMQTY_20">Part4a!$F$31</definedName>
    <definedName name="_IMQTY_200">Part4d!$F$61</definedName>
    <definedName name="_IMQTY_201">Part4e!$F$12</definedName>
    <definedName name="_IMQTY_202">Part4e!$F$13</definedName>
    <definedName name="_IMQTY_203">Part4e!$F$14</definedName>
    <definedName name="_IMQTY_204">Part4e!$F$15</definedName>
    <definedName name="_IMQTY_205">Part4e!$F$16</definedName>
    <definedName name="_IMQTY_206">Part4e!$F$17</definedName>
    <definedName name="_IMQTY_207">Part4e!$F$18</definedName>
    <definedName name="_IMQTY_208">Part4e!$F$19</definedName>
    <definedName name="_IMQTY_209">Part4e!$F$20</definedName>
    <definedName name="_IMQTY_21">Part4a!$F$32</definedName>
    <definedName name="_IMQTY_210">Part4e!$F$21</definedName>
    <definedName name="_IMQTY_211">Part4e!$F$22</definedName>
    <definedName name="_IMQTY_212">Part4e!$F$23</definedName>
    <definedName name="_IMQTY_213">Part4e!$F$24</definedName>
    <definedName name="_IMQTY_214">Part4e!$F$25</definedName>
    <definedName name="_IMQTY_215">Part4e!$F$26</definedName>
    <definedName name="_IMQTY_216">Part4e!$F$27</definedName>
    <definedName name="_IMQTY_217">Part4e!$F$28</definedName>
    <definedName name="_IMQTY_218">Part4e!$F$29</definedName>
    <definedName name="_IMQTY_219">Part4e!$F$30</definedName>
    <definedName name="_IMQTY_22">Part4a!$F$33</definedName>
    <definedName name="_IMQTY_220">Part4e!$F$31</definedName>
    <definedName name="_IMQTY_221">Part4e!$F$32</definedName>
    <definedName name="_IMQTY_222">Part4e!$F$33</definedName>
    <definedName name="_IMQTY_223">Part4e!$F$34</definedName>
    <definedName name="_IMQTY_224">Part4e!$F$35</definedName>
    <definedName name="_IMQTY_225">Part4e!$F$36</definedName>
    <definedName name="_IMQTY_226">Part4e!$F$37</definedName>
    <definedName name="_IMQTY_227">Part4e!$F$38</definedName>
    <definedName name="_IMQTY_228">Part4e!$F$39</definedName>
    <definedName name="_IMQTY_229">Part4e!$F$40</definedName>
    <definedName name="_IMQTY_23">Part4a!$F$34</definedName>
    <definedName name="_IMQTY_230">Part4e!$F$41</definedName>
    <definedName name="_IMQTY_231">Part4e!$F$42</definedName>
    <definedName name="_IMQTY_232">Part4e!$F$43</definedName>
    <definedName name="_IMQTY_233">Part4e!$F$44</definedName>
    <definedName name="_IMQTY_234">Part4e!$F$45</definedName>
    <definedName name="_IMQTY_235">Part4e!$F$46</definedName>
    <definedName name="_IMQTY_236">Part4e!$F$47</definedName>
    <definedName name="_IMQTY_237">Part4e!$F$48</definedName>
    <definedName name="_IMQTY_238">Part4e!$F$49</definedName>
    <definedName name="_IMQTY_239">Part4e!$F$50</definedName>
    <definedName name="_IMQTY_24">Part4a!$F$35</definedName>
    <definedName name="_IMQTY_240">Part4e!$F$51</definedName>
    <definedName name="_IMQTY_241">Part4e!$F$52</definedName>
    <definedName name="_IMQTY_242">Part4e!$F$53</definedName>
    <definedName name="_IMQTY_243">Part4e!$F$54</definedName>
    <definedName name="_IMQTY_244">Part4e!$F$55</definedName>
    <definedName name="_IMQTY_245">Part4e!$F$56</definedName>
    <definedName name="_IMQTY_246">Part4e!$F$57</definedName>
    <definedName name="_IMQTY_247">Part4e!$F$58</definedName>
    <definedName name="_IMQTY_248">Part4e!$F$59</definedName>
    <definedName name="_IMQTY_249">Part4e!$F$60</definedName>
    <definedName name="_IMQTY_25">Part4a!$F$36</definedName>
    <definedName name="_IMQTY_250">Part4e!$F$61</definedName>
    <definedName name="_IMQTY_251">Part4f!$F$12</definedName>
    <definedName name="_IMQTY_252">Part4f!$F$13</definedName>
    <definedName name="_IMQTY_253">Part4f!$F$14</definedName>
    <definedName name="_IMQTY_254">Part4f!$F$15</definedName>
    <definedName name="_IMQTY_255">Part4f!$F$16</definedName>
    <definedName name="_IMQTY_256">Part4f!$F$17</definedName>
    <definedName name="_IMQTY_257">Part4f!$F$18</definedName>
    <definedName name="_IMQTY_258">Part4f!$F$19</definedName>
    <definedName name="_IMQTY_259">Part4f!$F$20</definedName>
    <definedName name="_IMQTY_26">Part4a!$F$37</definedName>
    <definedName name="_IMQTY_260">Part4f!$F$21</definedName>
    <definedName name="_IMQTY_261">Part4f!$F$22</definedName>
    <definedName name="_IMQTY_262">Part4f!$F$23</definedName>
    <definedName name="_IMQTY_263">Part4f!$F$24</definedName>
    <definedName name="_IMQTY_264">Part4f!$F$25</definedName>
    <definedName name="_IMQTY_265">Part4f!$F$26</definedName>
    <definedName name="_IMQTY_266">Part4f!$F$27</definedName>
    <definedName name="_IMQTY_267">Part4f!$F$28</definedName>
    <definedName name="_IMQTY_268">Part4f!$F$29</definedName>
    <definedName name="_IMQTY_269">Part4f!$F$30</definedName>
    <definedName name="_IMQTY_27">Part4a!$F$38</definedName>
    <definedName name="_IMQTY_270">Part4f!$F$31</definedName>
    <definedName name="_IMQTY_271">Part4f!$F$32</definedName>
    <definedName name="_IMQTY_272">Part4f!$F$33</definedName>
    <definedName name="_IMQTY_273">Part4f!$F$34</definedName>
    <definedName name="_IMQTY_274">Part4f!$F$35</definedName>
    <definedName name="_IMQTY_275">Part4f!$F$36</definedName>
    <definedName name="_IMQTY_276">Part4f!$F$37</definedName>
    <definedName name="_IMQTY_277">Part4f!$F$38</definedName>
    <definedName name="_IMQTY_278">Part4f!$F$39</definedName>
    <definedName name="_IMQTY_279">Part4f!$F$40</definedName>
    <definedName name="_IMQTY_28">Part4a!$F$39</definedName>
    <definedName name="_IMQTY_280">Part4f!$F$41</definedName>
    <definedName name="_IMQTY_281">Part4f!$F$42</definedName>
    <definedName name="_IMQTY_282">Part4f!$F$43</definedName>
    <definedName name="_IMQTY_283">Part4f!$F$44</definedName>
    <definedName name="_IMQTY_284">Part4f!$F$45</definedName>
    <definedName name="_IMQTY_285">Part4f!$F$46</definedName>
    <definedName name="_IMQTY_286">Part4f!$F$47</definedName>
    <definedName name="_IMQTY_287">Part4f!$F$48</definedName>
    <definedName name="_IMQTY_288">Part4f!$F$49</definedName>
    <definedName name="_IMQTY_289">Part4f!$F$50</definedName>
    <definedName name="_IMQTY_29">Part4a!$F$40</definedName>
    <definedName name="_IMQTY_290">Part4f!$F$51</definedName>
    <definedName name="_IMQTY_291">Part4f!$F$52</definedName>
    <definedName name="_IMQTY_292">Part4f!$F$53</definedName>
    <definedName name="_IMQTY_293">Part4f!$F$54</definedName>
    <definedName name="_IMQTY_294">Part4f!$F$55</definedName>
    <definedName name="_IMQTY_295">Part4f!$F$56</definedName>
    <definedName name="_IMQTY_296">Part4f!$F$57</definedName>
    <definedName name="_IMQTY_297">Part4f!$F$58</definedName>
    <definedName name="_IMQTY_298">Part4f!$F$59</definedName>
    <definedName name="_IMQTY_299">Part4f!$F$60</definedName>
    <definedName name="_IMQTY_3">Part4a!$F$14</definedName>
    <definedName name="_IMQTY_30">Part4a!$F$41</definedName>
    <definedName name="_IMQTY_300">Part4f!$F$61</definedName>
    <definedName name="_IMQTY_31">Part4a!$F$42</definedName>
    <definedName name="_IMQTY_32">Part4a!$F$43</definedName>
    <definedName name="_IMQTY_33">Part4a!$F$44</definedName>
    <definedName name="_IMQTY_34">Part4a!$F$45</definedName>
    <definedName name="_IMQTY_35">Part4a!$F$46</definedName>
    <definedName name="_IMQTY_36">Part4a!$F$47</definedName>
    <definedName name="_IMQTY_37">Part4a!$F$48</definedName>
    <definedName name="_IMQTY_38">Part4a!$F$49</definedName>
    <definedName name="_IMQTY_39">Part4a!$F$50</definedName>
    <definedName name="_IMQTY_4">Part4a!$F$15</definedName>
    <definedName name="_IMQTY_40">Part4a!$F$51</definedName>
    <definedName name="_IMQTY_41">Part4a!$F$52</definedName>
    <definedName name="_IMQTY_42">Part4a!$F$53</definedName>
    <definedName name="_IMQTY_43">Part4a!$F$54</definedName>
    <definedName name="_IMQTY_44">Part4a!$F$55</definedName>
    <definedName name="_IMQTY_45">Part4a!$F$56</definedName>
    <definedName name="_IMQTY_46">Part4a!$F$57</definedName>
    <definedName name="_IMQTY_47">Part4a!$F$58</definedName>
    <definedName name="_IMQTY_48">Part4a!$F$59</definedName>
    <definedName name="_IMQTY_49">Part4a!$F$60</definedName>
    <definedName name="_IMQTY_5">Part4a!$F$16</definedName>
    <definedName name="_IMQTY_50">Part4a!$F$61</definedName>
    <definedName name="_IMQTY_51">Part4b!$F$12</definedName>
    <definedName name="_IMQTY_52">Part4b!$F$13</definedName>
    <definedName name="_IMQTY_53">Part4b!$F$14</definedName>
    <definedName name="_IMQTY_54">Part4b!$F$15</definedName>
    <definedName name="_IMQTY_55">Part4b!$F$16</definedName>
    <definedName name="_IMQTY_56">Part4b!$F$17</definedName>
    <definedName name="_IMQTY_57">Part4b!$F$18</definedName>
    <definedName name="_IMQTY_58">Part4b!$F$19</definedName>
    <definedName name="_IMQTY_59">Part4b!$F$20</definedName>
    <definedName name="_IMQTY_6">Part4a!$F$17</definedName>
    <definedName name="_IMQTY_60">Part4b!$F$21</definedName>
    <definedName name="_IMQTY_61">Part4b!$F$22</definedName>
    <definedName name="_IMQTY_62">Part4b!$F$23</definedName>
    <definedName name="_IMQTY_63">Part4b!$F$24</definedName>
    <definedName name="_IMQTY_64">Part4b!$F$25</definedName>
    <definedName name="_IMQTY_65">Part4b!$F$26</definedName>
    <definedName name="_IMQTY_66">Part4b!$F$27</definedName>
    <definedName name="_IMQTY_67">Part4b!$F$28</definedName>
    <definedName name="_IMQTY_68">Part4b!$F$29</definedName>
    <definedName name="_IMQTY_69">Part4b!$F$30</definedName>
    <definedName name="_IMQTY_7">Part4a!$F$18</definedName>
    <definedName name="_IMQTY_70">Part4b!$F$31</definedName>
    <definedName name="_IMQTY_71">Part4b!$F$32</definedName>
    <definedName name="_IMQTY_72">Part4b!$F$33</definedName>
    <definedName name="_IMQTY_73">Part4b!$F$34</definedName>
    <definedName name="_IMQTY_74">Part4b!$F$35</definedName>
    <definedName name="_IMQTY_75">Part4b!$F$36</definedName>
    <definedName name="_IMQTY_76">Part4b!$F$37</definedName>
    <definedName name="_IMQTY_77">Part4b!$F$38</definedName>
    <definedName name="_IMQTY_78">Part4b!$F$39</definedName>
    <definedName name="_IMQTY_79">Part4b!$F$40</definedName>
    <definedName name="_IMQTY_8">Part4a!$F$19</definedName>
    <definedName name="_IMQTY_80">Part4b!$F$41</definedName>
    <definedName name="_IMQTY_81">Part4b!$F$42</definedName>
    <definedName name="_IMQTY_82">Part4b!$F$43</definedName>
    <definedName name="_IMQTY_83">Part4b!$F$44</definedName>
    <definedName name="_IMQTY_84">Part4b!$F$45</definedName>
    <definedName name="_IMQTY_85">Part4b!$F$46</definedName>
    <definedName name="_IMQTY_86">Part4b!$F$47</definedName>
    <definedName name="_IMQTY_87">Part4b!$F$48</definedName>
    <definedName name="_IMQTY_88">Part4b!$F$49</definedName>
    <definedName name="_IMQTY_89">Part4b!$F$50</definedName>
    <definedName name="_IMQTY_9">Part4a!$F$20</definedName>
    <definedName name="_IMQTY_90">Part4b!$F$51</definedName>
    <definedName name="_IMQTY_91">Part4b!$F$52</definedName>
    <definedName name="_IMQTY_92">Part4b!$F$53</definedName>
    <definedName name="_IMQTY_93">Part4b!$F$54</definedName>
    <definedName name="_IMQTY_94">Part4b!$F$55</definedName>
    <definedName name="_IMQTY_95">Part4b!$F$56</definedName>
    <definedName name="_IMQTY_96">Part4b!$F$57</definedName>
    <definedName name="_IMQTY_97">Part4b!$F$58</definedName>
    <definedName name="_IMQTY_98">Part4b!$F$59</definedName>
    <definedName name="_IMQTY_99">Part4b!$F$60</definedName>
    <definedName name="_PCITY">'Parts1-3'!$C$25</definedName>
    <definedName name="_PCNAM_1">Part4a!$P$12</definedName>
    <definedName name="_PCNAM_10">Part4a!$P$21</definedName>
    <definedName name="_PCNAM_100">Part4b!$P$61</definedName>
    <definedName name="_PCNAM_101">Part4c!$P$12</definedName>
    <definedName name="_PCNAM_102">Part4c!$P$13</definedName>
    <definedName name="_PCNAM_103">Part4c!$P$14</definedName>
    <definedName name="_PCNAM_104">Part4c!$P$15</definedName>
    <definedName name="_PCNAM_105">Part4c!$P$16</definedName>
    <definedName name="_PCNAM_106">Part4c!$P$17</definedName>
    <definedName name="_PCNAM_107">Part4c!$P$18</definedName>
    <definedName name="_PCNAM_108">Part4c!$P$19</definedName>
    <definedName name="_PCNAM_109">Part4c!$P$20</definedName>
    <definedName name="_PCNAM_11">Part4a!$P$22</definedName>
    <definedName name="_PCNAM_110">Part4c!$P$21</definedName>
    <definedName name="_PCNAM_111">Part4c!$P$22</definedName>
    <definedName name="_PCNAM_112">Part4c!$P$23</definedName>
    <definedName name="_PCNAM_113">Part4c!$P$24</definedName>
    <definedName name="_PCNAM_114">Part4c!$P$25</definedName>
    <definedName name="_PCNAM_115">Part4c!$P$26</definedName>
    <definedName name="_PCNAM_116">Part4c!$P$27</definedName>
    <definedName name="_PCNAM_117">Part4c!$P$28</definedName>
    <definedName name="_PCNAM_118">Part4c!$P$29</definedName>
    <definedName name="_PCNAM_119">Part4c!$P$30</definedName>
    <definedName name="_PCNAM_12">Part4a!$P$23</definedName>
    <definedName name="_PCNAM_120">Part4c!$P$31</definedName>
    <definedName name="_PCNAM_121">Part4c!$P$32</definedName>
    <definedName name="_PCNAM_122">Part4c!$P$33</definedName>
    <definedName name="_PCNAM_123">Part4c!$P$34</definedName>
    <definedName name="_PCNAM_124">Part4c!$P$35</definedName>
    <definedName name="_PCNAM_125">Part4c!$P$36</definedName>
    <definedName name="_PCNAM_126">Part4c!$P$37</definedName>
    <definedName name="_PCNAM_127">Part4c!$P$38</definedName>
    <definedName name="_PCNAM_128">Part4c!$P$39</definedName>
    <definedName name="_PCNAM_129">Part4c!$P$40</definedName>
    <definedName name="_PCNAM_13">Part4a!$P$24</definedName>
    <definedName name="_PCNAM_130">Part4c!$P$41</definedName>
    <definedName name="_PCNAM_131">Part4c!$P$42</definedName>
    <definedName name="_PCNAM_132">Part4c!$P$43</definedName>
    <definedName name="_PCNAM_133">Part4c!$P$44</definedName>
    <definedName name="_PCNAM_134">Part4c!$P$45</definedName>
    <definedName name="_PCNAM_135">Part4c!$P$46</definedName>
    <definedName name="_PCNAM_136">Part4c!$P$47</definedName>
    <definedName name="_PCNAM_137">Part4c!$P$48</definedName>
    <definedName name="_PCNAM_138">Part4c!$P$49</definedName>
    <definedName name="_PCNAM_139">Part4c!$P$50</definedName>
    <definedName name="_PCNAM_14">Part4a!$P$25</definedName>
    <definedName name="_PCNAM_140">Part4c!$P$51</definedName>
    <definedName name="_PCNAM_141">Part4c!$P$52</definedName>
    <definedName name="_PCNAM_142">Part4c!$P$53</definedName>
    <definedName name="_PCNAM_143">Part4c!$P$54</definedName>
    <definedName name="_PCNAM_144">Part4c!$P$55</definedName>
    <definedName name="_PCNAM_145">Part4c!$P$56</definedName>
    <definedName name="_PCNAM_146">Part4c!$P$57</definedName>
    <definedName name="_PCNAM_147">Part4c!$P$58</definedName>
    <definedName name="_PCNAM_148">Part4c!$P$59</definedName>
    <definedName name="_PCNAM_149">Part4c!$P$60</definedName>
    <definedName name="_PCNAM_15">Part4a!$P$26</definedName>
    <definedName name="_PCNAM_150">Part4c!$P$61</definedName>
    <definedName name="_PCNAM_151">Part4d!$P$12</definedName>
    <definedName name="_PCNAM_152">Part4d!$P$13</definedName>
    <definedName name="_PCNAM_153">Part4d!$P$14</definedName>
    <definedName name="_PCNAM_154">Part4d!$P$15</definedName>
    <definedName name="_PCNAM_155">Part4d!$P$16</definedName>
    <definedName name="_PCNAM_156">Part4d!$P$17</definedName>
    <definedName name="_PCNAM_157">Part4d!$P$18</definedName>
    <definedName name="_PCNAM_158">Part4d!$P$19</definedName>
    <definedName name="_PCNAM_159">Part4d!$P$20</definedName>
    <definedName name="_PCNAM_16">Part4a!$P$27</definedName>
    <definedName name="_PCNAM_160">Part4d!$P$21</definedName>
    <definedName name="_PCNAM_161">Part4d!$P$22</definedName>
    <definedName name="_PCNAM_162">Part4d!$P$23</definedName>
    <definedName name="_PCNAM_163">Part4d!$P$24</definedName>
    <definedName name="_PCNAM_164">Part4d!$P$25</definedName>
    <definedName name="_PCNAM_165">Part4d!$P$26</definedName>
    <definedName name="_PCNAM_166">Part4d!$P$27</definedName>
    <definedName name="_PCNAM_167">Part4d!$P$28</definedName>
    <definedName name="_PCNAM_168">Part4d!$P$29</definedName>
    <definedName name="_PCNAM_169">Part4d!$P$30</definedName>
    <definedName name="_PCNAM_17">Part4a!$P$28</definedName>
    <definedName name="_PCNAM_170">Part4d!$P$31</definedName>
    <definedName name="_PCNAM_171">Part4d!$P$32</definedName>
    <definedName name="_PCNAM_172">Part4d!$P$33</definedName>
    <definedName name="_PCNAM_173">Part4d!$P$34</definedName>
    <definedName name="_PCNAM_174">Part4d!$P$35</definedName>
    <definedName name="_PCNAM_175">Part4d!$P$36</definedName>
    <definedName name="_PCNAM_176">Part4d!$P$37</definedName>
    <definedName name="_PCNAM_177">Part4d!$P$38</definedName>
    <definedName name="_PCNAM_178">Part4d!$P$39</definedName>
    <definedName name="_PCNAM_179">Part4d!$P$40</definedName>
    <definedName name="_PCNAM_18">Part4a!$P$29</definedName>
    <definedName name="_PCNAM_180">Part4d!$P$41</definedName>
    <definedName name="_PCNAM_181">Part4d!$P$42</definedName>
    <definedName name="_PCNAM_182">Part4d!$P$43</definedName>
    <definedName name="_PCNAM_183">Part4d!$P$44</definedName>
    <definedName name="_PCNAM_184">Part4d!$P$45</definedName>
    <definedName name="_PCNAM_185">Part4d!$P$46</definedName>
    <definedName name="_PCNAM_186">Part4d!$P$47</definedName>
    <definedName name="_PCNAM_187">Part4d!$P$48</definedName>
    <definedName name="_PCNAM_188">Part4d!$P$49</definedName>
    <definedName name="_PCNAM_189">Part4d!$P$50</definedName>
    <definedName name="_PCNAM_19">Part4a!$P$30</definedName>
    <definedName name="_PCNAM_190">Part4d!$P$51</definedName>
    <definedName name="_PCNAM_191">Part4d!$P$52</definedName>
    <definedName name="_PCNAM_192">Part4d!$P$53</definedName>
    <definedName name="_PCNAM_193">Part4d!$P$54</definedName>
    <definedName name="_PCNAM_194">Part4d!$P$55</definedName>
    <definedName name="_PCNAM_195">Part4d!$P$56</definedName>
    <definedName name="_PCNAM_196">Part4d!$P$57</definedName>
    <definedName name="_PCNAM_197">Part4d!$P$58</definedName>
    <definedName name="_PCNAM_198">Part4d!$P$59</definedName>
    <definedName name="_PCNAM_199">Part4d!$P$60</definedName>
    <definedName name="_PCNAM_2">Part4a!$P$13</definedName>
    <definedName name="_PCNAM_20">Part4a!$P$31</definedName>
    <definedName name="_PCNAM_200">Part4d!$P$61</definedName>
    <definedName name="_PCNAM_201">Part4e!$P$12</definedName>
    <definedName name="_PCNAM_202">Part4e!$P$13</definedName>
    <definedName name="_PCNAM_203">Part4e!$P$14</definedName>
    <definedName name="_PCNAM_204">Part4e!$P$15</definedName>
    <definedName name="_PCNAM_205">Part4e!$P$16</definedName>
    <definedName name="_PCNAM_206">Part4e!$P$17</definedName>
    <definedName name="_PCNAM_207">Part4e!$P$18</definedName>
    <definedName name="_PCNAM_208">Part4e!$P$19</definedName>
    <definedName name="_PCNAM_209">Part4e!$P$20</definedName>
    <definedName name="_PCNAM_21">Part4a!$P$32</definedName>
    <definedName name="_PCNAM_210">Part4e!$P$21</definedName>
    <definedName name="_PCNAM_211">Part4e!$P$22</definedName>
    <definedName name="_PCNAM_212">Part4e!$P$23</definedName>
    <definedName name="_PCNAM_213">Part4e!$P$24</definedName>
    <definedName name="_PCNAM_214">Part4e!$P$25</definedName>
    <definedName name="_PCNAM_215">Part4e!$P$26</definedName>
    <definedName name="_PCNAM_216">Part4e!$P$27</definedName>
    <definedName name="_PCNAM_217">Part4e!$P$28</definedName>
    <definedName name="_PCNAM_218">Part4e!$P$29</definedName>
    <definedName name="_PCNAM_219">Part4e!$P$30</definedName>
    <definedName name="_PCNAM_22">Part4a!$P$33</definedName>
    <definedName name="_PCNAM_220">Part4e!$P$31</definedName>
    <definedName name="_PCNAM_221">Part4e!$P$32</definedName>
    <definedName name="_PCNAM_222">Part4e!$P$33</definedName>
    <definedName name="_PCNAM_223">Part4e!$P$34</definedName>
    <definedName name="_PCNAM_224">Part4e!$P$35</definedName>
    <definedName name="_PCNAM_225">Part4e!$P$36</definedName>
    <definedName name="_PCNAM_226">Part4e!$P$37</definedName>
    <definedName name="_PCNAM_227">Part4e!$P$38</definedName>
    <definedName name="_PCNAM_228">Part4e!$P$39</definedName>
    <definedName name="_PCNAM_229">Part4e!$P$40</definedName>
    <definedName name="_PCNAM_23">Part4a!$P$34</definedName>
    <definedName name="_PCNAM_230">Part4e!$P$41</definedName>
    <definedName name="_PCNAM_231">Part4e!$P$42</definedName>
    <definedName name="_PCNAM_232">Part4e!$P$43</definedName>
    <definedName name="_PCNAM_233">Part4e!$P$44</definedName>
    <definedName name="_PCNAM_234">Part4e!$P$45</definedName>
    <definedName name="_PCNAM_235">Part4e!$P$46</definedName>
    <definedName name="_PCNAM_236">Part4e!$P$47</definedName>
    <definedName name="_PCNAM_237">Part4e!$P$48</definedName>
    <definedName name="_PCNAM_238">Part4e!$P$49</definedName>
    <definedName name="_PCNAM_239">Part4e!$P$50</definedName>
    <definedName name="_PCNAM_24">Part4a!$P$35</definedName>
    <definedName name="_PCNAM_240">Part4e!$P$51</definedName>
    <definedName name="_PCNAM_241">Part4e!$P$52</definedName>
    <definedName name="_PCNAM_242">Part4e!$P$53</definedName>
    <definedName name="_PCNAM_243">Part4e!$P$54</definedName>
    <definedName name="_PCNAM_244">Part4e!$P$55</definedName>
    <definedName name="_PCNAM_245">Part4e!$P$56</definedName>
    <definedName name="_PCNAM_246">Part4e!$P$57</definedName>
    <definedName name="_PCNAM_247">Part4e!$P$58</definedName>
    <definedName name="_PCNAM_248">Part4e!$P$59</definedName>
    <definedName name="_PCNAM_249">Part4e!$P$60</definedName>
    <definedName name="_PCNAM_25">Part4a!$P$36</definedName>
    <definedName name="_PCNAM_250">Part4e!$P$61</definedName>
    <definedName name="_PCNAM_251">Part4f!$P$12</definedName>
    <definedName name="_PCNAM_252">Part4f!$P$13</definedName>
    <definedName name="_PCNAM_253">Part4f!$P$14</definedName>
    <definedName name="_PCNAM_254">Part4f!$P$15</definedName>
    <definedName name="_PCNAM_255">Part4f!$P$16</definedName>
    <definedName name="_PCNAM_256">Part4f!$P$17</definedName>
    <definedName name="_PCNAM_257">Part4f!$P$18</definedName>
    <definedName name="_PCNAM_258">Part4f!$P$19</definedName>
    <definedName name="_PCNAM_259">Part4f!$P$20</definedName>
    <definedName name="_PCNAM_26">Part4a!$P$37</definedName>
    <definedName name="_PCNAM_260">Part4f!$P$21</definedName>
    <definedName name="_PCNAM_261">Part4f!$P$22</definedName>
    <definedName name="_PCNAM_262">Part4f!$P$23</definedName>
    <definedName name="_PCNAM_263">Part4f!$P$24</definedName>
    <definedName name="_PCNAM_264">Part4f!$P$25</definedName>
    <definedName name="_PCNAM_265">Part4f!$P$26</definedName>
    <definedName name="_PCNAM_266">Part4f!$P$27</definedName>
    <definedName name="_PCNAM_267">Part4f!$P$28</definedName>
    <definedName name="_PCNAM_268">Part4f!$P$29</definedName>
    <definedName name="_PCNAM_269">Part4f!$P$30</definedName>
    <definedName name="_PCNAM_27">Part4a!$P$38</definedName>
    <definedName name="_PCNAM_270">Part4f!$P$31</definedName>
    <definedName name="_PCNAM_271">Part4f!$P$32</definedName>
    <definedName name="_PCNAM_272">Part4f!$P$33</definedName>
    <definedName name="_PCNAM_273">Part4f!$P$34</definedName>
    <definedName name="_PCNAM_274">Part4f!$P$35</definedName>
    <definedName name="_PCNAM_275">Part4f!$P$36</definedName>
    <definedName name="_PCNAM_276">Part4f!$P$37</definedName>
    <definedName name="_PCNAM_277">Part4f!$P$38</definedName>
    <definedName name="_PCNAM_278">Part4f!$P$39</definedName>
    <definedName name="_PCNAM_279">Part4f!$P$40</definedName>
    <definedName name="_PCNAM_28">Part4a!$P$39</definedName>
    <definedName name="_PCNAM_280">Part4f!$P$41</definedName>
    <definedName name="_PCNAM_281">Part4f!$P$42</definedName>
    <definedName name="_PCNAM_282">Part4f!$P$43</definedName>
    <definedName name="_PCNAM_283">Part4f!$P$44</definedName>
    <definedName name="_PCNAM_284">Part4f!$P$45</definedName>
    <definedName name="_PCNAM_285">Part4f!$P$46</definedName>
    <definedName name="_PCNAM_286">Part4f!$P$47</definedName>
    <definedName name="_PCNAM_287">Part4f!$P$48</definedName>
    <definedName name="_PCNAM_288">Part4f!$P$49</definedName>
    <definedName name="_PCNAM_289">Part4f!$P$50</definedName>
    <definedName name="_PCNAM_29">Part4a!$P$40</definedName>
    <definedName name="_PCNAM_290">Part4f!$P$51</definedName>
    <definedName name="_PCNAM_291">Part4f!$P$52</definedName>
    <definedName name="_PCNAM_292">Part4f!$P$53</definedName>
    <definedName name="_PCNAM_293">Part4f!$P$54</definedName>
    <definedName name="_PCNAM_294">Part4f!$P$55</definedName>
    <definedName name="_PCNAM_295">Part4f!$P$56</definedName>
    <definedName name="_PCNAM_296">Part4f!$P$57</definedName>
    <definedName name="_PCNAM_297">Part4f!$P$58</definedName>
    <definedName name="_PCNAM_298">Part4f!$P$59</definedName>
    <definedName name="_PCNAM_299">Part4f!$P$60</definedName>
    <definedName name="_PCNAM_3">Part4a!$P$14</definedName>
    <definedName name="_PCNAM_30">Part4a!$P$41</definedName>
    <definedName name="_PCNAM_300">Part4f!$P$61</definedName>
    <definedName name="_PCNAM_31">Part4a!$P$42</definedName>
    <definedName name="_PCNAM_32">Part4a!$P$43</definedName>
    <definedName name="_PCNAM_33">Part4a!$P$44</definedName>
    <definedName name="_PCNAM_34">Part4a!$P$45</definedName>
    <definedName name="_PCNAM_35">Part4a!$P$46</definedName>
    <definedName name="_PCNAM_36">Part4a!$P$47</definedName>
    <definedName name="_PCNAM_37">Part4a!$P$48</definedName>
    <definedName name="_PCNAM_38">Part4a!$P$49</definedName>
    <definedName name="_PCNAM_39">Part4a!$P$50</definedName>
    <definedName name="_PCNAM_4">Part4a!$P$15</definedName>
    <definedName name="_PCNAM_40">Part4a!$P$51</definedName>
    <definedName name="_PCNAM_41">Part4a!$P$52</definedName>
    <definedName name="_PCNAM_42">Part4a!$P$53</definedName>
    <definedName name="_PCNAM_43">Part4a!$P$54</definedName>
    <definedName name="_PCNAM_44">Part4a!$P$55</definedName>
    <definedName name="_PCNAM_45">Part4a!$P$56</definedName>
    <definedName name="_PCNAM_46">Part4a!$P$57</definedName>
    <definedName name="_PCNAM_47">Part4a!$P$58</definedName>
    <definedName name="_PCNAM_48">Part4a!$P$59</definedName>
    <definedName name="_PCNAM_49">Part4a!$P$60</definedName>
    <definedName name="_PCNAM_5">Part4a!$P$16</definedName>
    <definedName name="_PCNAM_50">Part4a!$P$61</definedName>
    <definedName name="_PCNAM_51">Part4b!$P$12</definedName>
    <definedName name="_PCNAM_52">Part4b!$P$13</definedName>
    <definedName name="_PCNAM_53">Part4b!$P$14</definedName>
    <definedName name="_PCNAM_54">Part4b!$P$15</definedName>
    <definedName name="_PCNAM_55">Part4b!$P$16</definedName>
    <definedName name="_PCNAM_56">Part4b!$P$17</definedName>
    <definedName name="_PCNAM_57">Part4b!$P$18</definedName>
    <definedName name="_PCNAM_58">Part4b!$P$19</definedName>
    <definedName name="_PCNAM_59">Part4b!$P$20</definedName>
    <definedName name="_PCNAM_6">Part4a!$P$17</definedName>
    <definedName name="_PCNAM_60">Part4b!$P$21</definedName>
    <definedName name="_PCNAM_61">Part4b!$P$22</definedName>
    <definedName name="_PCNAM_62">Part4b!$P$23</definedName>
    <definedName name="_PCNAM_63">Part4b!$P$24</definedName>
    <definedName name="_PCNAM_64">Part4b!$P$25</definedName>
    <definedName name="_PCNAM_65">Part4b!$P$26</definedName>
    <definedName name="_PCNAM_66">Part4b!$P$27</definedName>
    <definedName name="_PCNAM_67">Part4b!$P$28</definedName>
    <definedName name="_PCNAM_68">Part4b!$P$29</definedName>
    <definedName name="_PCNAM_69">Part4b!$P$30</definedName>
    <definedName name="_PCNAM_7">Part4a!$P$18</definedName>
    <definedName name="_PCNAM_70">Part4b!$P$31</definedName>
    <definedName name="_PCNAM_71">Part4b!$P$32</definedName>
    <definedName name="_PCNAM_72">Part4b!$P$33</definedName>
    <definedName name="_PCNAM_73">Part4b!$P$34</definedName>
    <definedName name="_PCNAM_74">Part4b!$P$35</definedName>
    <definedName name="_PCNAM_75">Part4b!$P$36</definedName>
    <definedName name="_PCNAM_76">Part4b!$P$37</definedName>
    <definedName name="_PCNAM_77">Part4b!$P$38</definedName>
    <definedName name="_PCNAM_78">Part4b!$P$39</definedName>
    <definedName name="_PCNAM_79">Part4b!$P$40</definedName>
    <definedName name="_PCNAM_8">Part4a!$P$19</definedName>
    <definedName name="_PCNAM_80">Part4b!$P$41</definedName>
    <definedName name="_PCNAM_81">Part4b!$P$42</definedName>
    <definedName name="_PCNAM_82">Part4b!$P$43</definedName>
    <definedName name="_PCNAM_83">Part4b!$P$44</definedName>
    <definedName name="_PCNAM_84">Part4b!$P$45</definedName>
    <definedName name="_PCNAM_85">Part4b!$P$46</definedName>
    <definedName name="_PCNAM_86">Part4b!$P$47</definedName>
    <definedName name="_PCNAM_87">Part4b!$P$48</definedName>
    <definedName name="_PCNAM_88">Part4b!$P$49</definedName>
    <definedName name="_PCNAM_89">Part4b!$P$50</definedName>
    <definedName name="_PCNAM_9">Part4a!$P$20</definedName>
    <definedName name="_PCNAM_90">Part4b!$P$51</definedName>
    <definedName name="_PCNAM_91">Part4b!$P$52</definedName>
    <definedName name="_PCNAM_92">Part4b!$P$53</definedName>
    <definedName name="_PCNAM_93">Part4b!$P$54</definedName>
    <definedName name="_PCNAM_94">Part4b!$P$55</definedName>
    <definedName name="_PCNAM_95">Part4b!$P$56</definedName>
    <definedName name="_PCNAM_96">Part4b!$P$57</definedName>
    <definedName name="_PCNAM_97">Part4b!$P$58</definedName>
    <definedName name="_PCNAM_98">Part4b!$P$59</definedName>
    <definedName name="_PCNAM_99">Part4b!$P$60</definedName>
    <definedName name="_PSTAT">'Parts1-3'!$L$25</definedName>
    <definedName name="_PSTRE">'Parts1-3'!$B$24</definedName>
    <definedName name="_PZIP">'Parts1-3'!$O$25</definedName>
    <definedName name="_PZIP4">'Parts1-3'!$R$25</definedName>
    <definedName name="_VFORM">'Parts1-3'!$A$8</definedName>
    <definedName name="cext">'Parts1-3'!$R$31</definedName>
    <definedName name="city">'Parts1-3'!$C$29</definedName>
    <definedName name="contnm">'Parts1-3'!$G$30</definedName>
    <definedName name="DBA">'Parts1-3'!$H$22</definedName>
    <definedName name="fax">'Parts1-3'!$G$32</definedName>
    <definedName name="ID">'Parts1-3'!$H$17</definedName>
    <definedName name="IDChngChk">'Parts1-3'!$J$20</definedName>
    <definedName name="intnet">'Parts1-3'!$G$33</definedName>
    <definedName name="MissingCommodity" localSheetId="3">Part4a!$S$62</definedName>
    <definedName name="MissingCommodity" localSheetId="4">Part4b!$S$62</definedName>
    <definedName name="MissingCommodity" localSheetId="5">Part4c!$S$62</definedName>
    <definedName name="MissingCommodity" localSheetId="6">Part4d!$S$62</definedName>
    <definedName name="MissingCommodity" localSheetId="7">Part4e!$S$62</definedName>
    <definedName name="MissingCommodity" localSheetId="8">Part4f!$S$62</definedName>
    <definedName name="MissingProduct" localSheetId="3">Part4a!$T$62</definedName>
    <definedName name="MissingProduct" localSheetId="4">Part4b!$T$62</definedName>
    <definedName name="MissingProduct" localSheetId="5">Part4c!$T$62</definedName>
    <definedName name="MissingProduct" localSheetId="6">Part4d!$T$62</definedName>
    <definedName name="MissingProduct" localSheetId="7">Part4e!$T$62</definedName>
    <definedName name="MissingProduct" localSheetId="8">Part4f!$T$62</definedName>
    <definedName name="Month">'Parts1-3'!$K$15</definedName>
    <definedName name="Name1">'Parts1-3'!$H$21</definedName>
    <definedName name="Notes">'Parts1-3'!$A$42</definedName>
    <definedName name="NotReqAPI" localSheetId="3">Part4a!$AA$62</definedName>
    <definedName name="NotReqAPI" localSheetId="4">Part4b!$AA$62</definedName>
    <definedName name="NotReqAPI" localSheetId="5">Part4c!$AA$62</definedName>
    <definedName name="NotReqAPI" localSheetId="6">Part4d!$AA$62</definedName>
    <definedName name="NotReqAPI" localSheetId="7">Part4e!$AA$62</definedName>
    <definedName name="NotReqAPI" localSheetId="8">Part4f!$AA$62</definedName>
    <definedName name="NotReqProcessing" localSheetId="3">Part4a!$W$62</definedName>
    <definedName name="NotReqProcessing" localSheetId="4">Part4b!$W$62</definedName>
    <definedName name="NotReqProcessing" localSheetId="5">Part4c!$W$62</definedName>
    <definedName name="NotReqProcessing" localSheetId="6">Part4d!$W$62</definedName>
    <definedName name="NotReqProcessing" localSheetId="7">Part4e!$W$62</definedName>
    <definedName name="NotReqProcessing" localSheetId="8">Part4f!$W$62</definedName>
    <definedName name="NotReqSulfur" localSheetId="3">Part4a!$Z$62</definedName>
    <definedName name="NotReqSulfur" localSheetId="4">Part4b!$Z$62</definedName>
    <definedName name="NotReqSulfur" localSheetId="5">Part4c!$Z$62</definedName>
    <definedName name="NotReqSulfur" localSheetId="6">Part4d!$Z$62</definedName>
    <definedName name="NotReqSulfur" localSheetId="7">Part4e!$Z$62</definedName>
    <definedName name="NotReqSulfur" localSheetId="8">Part4f!$Z$62</definedName>
    <definedName name="phone">'Parts1-3'!$G$31</definedName>
    <definedName name="_xlnm.Print_Area" localSheetId="3">Part4a!$A$1:$Q$61</definedName>
    <definedName name="_xlnm.Print_Area" localSheetId="4">Part4b!$A$1:$Q$61</definedName>
    <definedName name="_xlnm.Print_Area" localSheetId="5">Part4c!$A$1:$Q$61</definedName>
    <definedName name="_xlnm.Print_Area" localSheetId="6">Part4d!$A$1:$Q$61</definedName>
    <definedName name="_xlnm.Print_Area" localSheetId="7">Part4e!$A$1:$Q$61</definedName>
    <definedName name="_xlnm.Print_Area" localSheetId="8">Part4f!$A$1:$Q$61</definedName>
    <definedName name="_xlnm.Print_Area" localSheetId="2">'Parts1-3'!$A$4:$Y$64</definedName>
    <definedName name="_xlnm.Print_Titles" localSheetId="3">Part4a!$1:$11</definedName>
    <definedName name="_xlnm.Print_Titles" localSheetId="4">Part4b!$1:$11</definedName>
    <definedName name="_xlnm.Print_Titles" localSheetId="5">Part4c!$1:$11</definedName>
    <definedName name="_xlnm.Print_Titles" localSheetId="6">Part4d!$1:$11</definedName>
    <definedName name="_xlnm.Print_Titles" localSheetId="7">Part4e!$1:$11</definedName>
    <definedName name="_xlnm.Print_Titles" localSheetId="8">Part4f!$1:$11</definedName>
    <definedName name="ProductCodes">Sheet2!$B$1:$B$57</definedName>
    <definedName name="Products">Sheet2!$A$1:$A$56</definedName>
    <definedName name="ReqAPI" localSheetId="3">Part4a!$Y$62</definedName>
    <definedName name="ReqAPI" localSheetId="4">Part4b!$Y$62</definedName>
    <definedName name="ReqAPI" localSheetId="5">Part4c!$Y$62</definedName>
    <definedName name="ReqAPI" localSheetId="6">Part4d!$Y$62</definedName>
    <definedName name="ReqAPI" localSheetId="7">Part4e!$Y$62</definedName>
    <definedName name="ReqAPI" localSheetId="8">Part4f!$Y$62</definedName>
    <definedName name="ReqProcessing" localSheetId="3">Part4a!$V$62</definedName>
    <definedName name="ReqProcessing" localSheetId="4">Part4b!$V$62</definedName>
    <definedName name="ReqProcessing" localSheetId="5">Part4c!$V$62</definedName>
    <definedName name="ReqProcessing" localSheetId="6">Part4d!$V$62</definedName>
    <definedName name="ReqProcessing" localSheetId="7">Part4e!$V$62</definedName>
    <definedName name="ReqProcessing" localSheetId="8">Part4f!$V$62</definedName>
    <definedName name="ReqSulfur" localSheetId="3">Part4a!$X$62</definedName>
    <definedName name="ReqSulfur" localSheetId="4">Part4b!$X$62</definedName>
    <definedName name="ReqSulfur" localSheetId="5">Part4c!$X$62</definedName>
    <definedName name="ReqSulfur" localSheetId="6">Part4d!$X$62</definedName>
    <definedName name="ReqSulfur" localSheetId="7">Part4e!$X$62</definedName>
    <definedName name="ReqSulfur" localSheetId="8">Part4f!$X$62</definedName>
    <definedName name="ResubChk">'Parts1-3'!$X$15</definedName>
    <definedName name="state">'Parts1-3'!$L$29</definedName>
    <definedName name="STCodes">'Parts1-3'!$AA$1:$AA$55</definedName>
    <definedName name="Street">'Parts1-3'!$B$28</definedName>
    <definedName name="TOLNS">'Parts1-3'!$T$37</definedName>
    <definedName name="TOQTY">'Parts1-3'!$T$39</definedName>
    <definedName name="Version">'Parts1-3'!$Y$6</definedName>
    <definedName name="Year">'Parts1-3'!$O$15</definedName>
    <definedName name="zip">'Parts1-3'!$O$29</definedName>
    <definedName name="zip4">'Parts1-3'!$R$29</definedName>
  </definedNames>
  <calcPr calcId="152511"/>
</workbook>
</file>

<file path=xl/calcChain.xml><?xml version="1.0" encoding="utf-8"?>
<calcChain xmlns="http://schemas.openxmlformats.org/spreadsheetml/2006/main">
  <c r="X61" i="27" l="1"/>
  <c r="X60" i="27"/>
  <c r="X59" i="27"/>
  <c r="X58" i="27"/>
  <c r="X57" i="27"/>
  <c r="X56" i="27"/>
  <c r="X55" i="27"/>
  <c r="X54" i="27"/>
  <c r="X53" i="27"/>
  <c r="X52" i="27"/>
  <c r="X51" i="27"/>
  <c r="X50" i="27"/>
  <c r="X49"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61" i="28"/>
  <c r="X60" i="28"/>
  <c r="X59" i="28"/>
  <c r="X58" i="28"/>
  <c r="X57" i="28"/>
  <c r="X56" i="28"/>
  <c r="X55" i="28"/>
  <c r="X54" i="28"/>
  <c r="X53" i="28"/>
  <c r="X52" i="28"/>
  <c r="X51" i="28"/>
  <c r="X50" i="28"/>
  <c r="X49" i="28"/>
  <c r="X48" i="28"/>
  <c r="X47" i="28"/>
  <c r="X46" i="28"/>
  <c r="X45" i="28"/>
  <c r="X44" i="28"/>
  <c r="X43" i="28"/>
  <c r="X42" i="28"/>
  <c r="X41" i="28"/>
  <c r="X40" i="28"/>
  <c r="X39" i="28"/>
  <c r="X38" i="28"/>
  <c r="X37" i="28"/>
  <c r="X36" i="28"/>
  <c r="X35" i="28"/>
  <c r="X34" i="28"/>
  <c r="X33" i="28"/>
  <c r="X32" i="28"/>
  <c r="X31" i="28"/>
  <c r="X30" i="28"/>
  <c r="X29" i="28"/>
  <c r="X28" i="28"/>
  <c r="X27" i="28"/>
  <c r="X26" i="28"/>
  <c r="X25" i="28"/>
  <c r="X24" i="28"/>
  <c r="X23" i="28"/>
  <c r="X22" i="28"/>
  <c r="X21" i="28"/>
  <c r="X20" i="28"/>
  <c r="X19" i="28"/>
  <c r="X18" i="28"/>
  <c r="X17" i="28"/>
  <c r="X16" i="28"/>
  <c r="X15" i="28"/>
  <c r="X14" i="28"/>
  <c r="X13" i="28"/>
  <c r="X61" i="29"/>
  <c r="X60" i="29"/>
  <c r="X59" i="29"/>
  <c r="X58" i="29"/>
  <c r="X57" i="29"/>
  <c r="X56" i="29"/>
  <c r="X55" i="29"/>
  <c r="X54" i="29"/>
  <c r="X53" i="29"/>
  <c r="X52" i="29"/>
  <c r="X51" i="29"/>
  <c r="X50" i="29"/>
  <c r="X49" i="29"/>
  <c r="X48" i="29"/>
  <c r="X47" i="29"/>
  <c r="X46" i="29"/>
  <c r="X45" i="29"/>
  <c r="X44" i="29"/>
  <c r="X43" i="29"/>
  <c r="X42" i="29"/>
  <c r="X41" i="29"/>
  <c r="X40" i="29"/>
  <c r="X39" i="29"/>
  <c r="X38" i="29"/>
  <c r="X37" i="29"/>
  <c r="X36" i="29"/>
  <c r="X35" i="29"/>
  <c r="X34" i="29"/>
  <c r="X33" i="29"/>
  <c r="X32" i="29"/>
  <c r="X31" i="29"/>
  <c r="X30" i="29"/>
  <c r="X29" i="29"/>
  <c r="X28" i="29"/>
  <c r="X27" i="29"/>
  <c r="X26" i="29"/>
  <c r="X25" i="29"/>
  <c r="X24" i="29"/>
  <c r="X23" i="29"/>
  <c r="X22" i="29"/>
  <c r="X21" i="29"/>
  <c r="X20" i="29"/>
  <c r="X19" i="29"/>
  <c r="X18" i="29"/>
  <c r="X17" i="29"/>
  <c r="X16" i="29"/>
  <c r="X62" i="29" s="1"/>
  <c r="X15" i="29"/>
  <c r="X14" i="29"/>
  <c r="X13" i="29"/>
  <c r="X61" i="30"/>
  <c r="X60" i="30"/>
  <c r="X59" i="30"/>
  <c r="X58" i="30"/>
  <c r="X57" i="30"/>
  <c r="X56" i="30"/>
  <c r="X55" i="30"/>
  <c r="X54" i="30"/>
  <c r="X53" i="30"/>
  <c r="X52" i="30"/>
  <c r="X51" i="30"/>
  <c r="X50" i="30"/>
  <c r="X49" i="30"/>
  <c r="X48" i="30"/>
  <c r="X47" i="30"/>
  <c r="X46" i="30"/>
  <c r="X45" i="30"/>
  <c r="X44" i="30"/>
  <c r="X43" i="30"/>
  <c r="X42" i="30"/>
  <c r="X41" i="30"/>
  <c r="X40" i="30"/>
  <c r="X39" i="30"/>
  <c r="X38" i="30"/>
  <c r="X37" i="30"/>
  <c r="X36" i="30"/>
  <c r="X35" i="30"/>
  <c r="X34" i="30"/>
  <c r="X33" i="30"/>
  <c r="X32" i="30"/>
  <c r="X31" i="30"/>
  <c r="X30" i="30"/>
  <c r="X29" i="30"/>
  <c r="X28" i="30"/>
  <c r="X27" i="30"/>
  <c r="X26" i="30"/>
  <c r="X25" i="30"/>
  <c r="X24" i="30"/>
  <c r="X23" i="30"/>
  <c r="X22" i="30"/>
  <c r="X21" i="30"/>
  <c r="X20" i="30"/>
  <c r="X19" i="30"/>
  <c r="X18" i="30"/>
  <c r="X17" i="30"/>
  <c r="X16" i="30"/>
  <c r="X15" i="30"/>
  <c r="X14" i="30"/>
  <c r="X13" i="30"/>
  <c r="X61" i="31"/>
  <c r="X60" i="31"/>
  <c r="X59" i="31"/>
  <c r="X58" i="31"/>
  <c r="X57" i="31"/>
  <c r="X56" i="31"/>
  <c r="X55" i="31"/>
  <c r="X54" i="31"/>
  <c r="X53" i="31"/>
  <c r="X52" i="31"/>
  <c r="X51" i="31"/>
  <c r="X50" i="31"/>
  <c r="X49" i="31"/>
  <c r="X48" i="31"/>
  <c r="X47" i="31"/>
  <c r="X46" i="31"/>
  <c r="X45" i="31"/>
  <c r="X44" i="31"/>
  <c r="X43" i="31"/>
  <c r="X42" i="31"/>
  <c r="X41" i="31"/>
  <c r="X40" i="31"/>
  <c r="X39" i="31"/>
  <c r="X38" i="31"/>
  <c r="X37" i="31"/>
  <c r="X36" i="31"/>
  <c r="X35" i="31"/>
  <c r="X34" i="31"/>
  <c r="X33" i="31"/>
  <c r="X32" i="31"/>
  <c r="X31" i="31"/>
  <c r="X30" i="31"/>
  <c r="X29" i="31"/>
  <c r="X28" i="31"/>
  <c r="X27" i="31"/>
  <c r="X26" i="31"/>
  <c r="X25" i="31"/>
  <c r="X24" i="31"/>
  <c r="X23" i="31"/>
  <c r="X22" i="31"/>
  <c r="X21" i="31"/>
  <c r="X20" i="31"/>
  <c r="X19" i="31"/>
  <c r="X18" i="31"/>
  <c r="X62" i="31" s="1"/>
  <c r="X17" i="31"/>
  <c r="X16" i="31"/>
  <c r="X15" i="31"/>
  <c r="X14" i="31"/>
  <c r="X13" i="31"/>
  <c r="X61" i="5"/>
  <c r="X60" i="5"/>
  <c r="X59" i="5"/>
  <c r="X58" i="5"/>
  <c r="X57" i="5"/>
  <c r="X56" i="5"/>
  <c r="X55" i="5"/>
  <c r="X54"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17" i="5"/>
  <c r="X16" i="5"/>
  <c r="X15" i="5"/>
  <c r="X14" i="5"/>
  <c r="X13" i="5"/>
  <c r="S12" i="27"/>
  <c r="S13" i="27"/>
  <c r="T12" i="27"/>
  <c r="T13" i="27"/>
  <c r="S12" i="28"/>
  <c r="S13" i="28"/>
  <c r="T12" i="28"/>
  <c r="T13" i="28"/>
  <c r="S12" i="29"/>
  <c r="S13" i="29"/>
  <c r="T12" i="29"/>
  <c r="T13" i="29"/>
  <c r="S12" i="30"/>
  <c r="S13" i="30"/>
  <c r="T12" i="30"/>
  <c r="T13" i="30"/>
  <c r="S12" i="31"/>
  <c r="S13" i="31"/>
  <c r="T12" i="31"/>
  <c r="T13" i="31"/>
  <c r="S14" i="27"/>
  <c r="S15" i="27"/>
  <c r="S16" i="27"/>
  <c r="S17" i="27"/>
  <c r="S18" i="27"/>
  <c r="S19" i="27"/>
  <c r="S20" i="27"/>
  <c r="S21" i="27"/>
  <c r="S22"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T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V12" i="27"/>
  <c r="V13" i="27"/>
  <c r="V14" i="27"/>
  <c r="V15" i="27"/>
  <c r="V16" i="27"/>
  <c r="V17" i="27"/>
  <c r="V18" i="27"/>
  <c r="V19" i="27"/>
  <c r="V20" i="27"/>
  <c r="V21" i="27"/>
  <c r="V22" i="27"/>
  <c r="V23" i="27"/>
  <c r="V24" i="27"/>
  <c r="V25" i="27"/>
  <c r="V26" i="27"/>
  <c r="V27" i="27"/>
  <c r="V28" i="27"/>
  <c r="V29" i="27"/>
  <c r="V30" i="27"/>
  <c r="V31" i="27"/>
  <c r="V32" i="27"/>
  <c r="V33" i="27"/>
  <c r="V34" i="27"/>
  <c r="V35" i="27"/>
  <c r="V36" i="27"/>
  <c r="V37" i="27"/>
  <c r="V38" i="27"/>
  <c r="V39" i="27"/>
  <c r="V40" i="27"/>
  <c r="V41" i="27"/>
  <c r="V42" i="27"/>
  <c r="V43" i="27"/>
  <c r="V44" i="27"/>
  <c r="V45" i="27"/>
  <c r="V46" i="27"/>
  <c r="V47" i="27"/>
  <c r="V48" i="27"/>
  <c r="V49" i="27"/>
  <c r="V50" i="27"/>
  <c r="V51" i="27"/>
  <c r="V52" i="27"/>
  <c r="V53" i="27"/>
  <c r="V54" i="27"/>
  <c r="V55" i="27"/>
  <c r="V56" i="27"/>
  <c r="V57" i="27"/>
  <c r="V58" i="27"/>
  <c r="V59" i="27"/>
  <c r="V60" i="27"/>
  <c r="V61" i="27"/>
  <c r="W12" i="27"/>
  <c r="W13" i="27"/>
  <c r="W14" i="27"/>
  <c r="W15" i="27"/>
  <c r="W16" i="27"/>
  <c r="W17" i="27"/>
  <c r="W18" i="27"/>
  <c r="W19" i="27"/>
  <c r="W20" i="27"/>
  <c r="W21" i="27"/>
  <c r="W22" i="27"/>
  <c r="W23" i="27"/>
  <c r="W24" i="27"/>
  <c r="W25" i="27"/>
  <c r="W26" i="27"/>
  <c r="W27" i="27"/>
  <c r="W28" i="27"/>
  <c r="W29" i="27"/>
  <c r="W30" i="27"/>
  <c r="W31" i="27"/>
  <c r="W32" i="27"/>
  <c r="W33" i="27"/>
  <c r="W34" i="27"/>
  <c r="W35" i="27"/>
  <c r="W36" i="27"/>
  <c r="W37" i="27"/>
  <c r="W38" i="27"/>
  <c r="W39" i="27"/>
  <c r="W40" i="27"/>
  <c r="W41" i="27"/>
  <c r="W42" i="27"/>
  <c r="W43" i="27"/>
  <c r="W44" i="27"/>
  <c r="W45" i="27"/>
  <c r="W46" i="27"/>
  <c r="W47" i="27"/>
  <c r="W48" i="27"/>
  <c r="W49" i="27"/>
  <c r="W50" i="27"/>
  <c r="W51" i="27"/>
  <c r="W52" i="27"/>
  <c r="W53" i="27"/>
  <c r="W54" i="27"/>
  <c r="W55" i="27"/>
  <c r="W56" i="27"/>
  <c r="W57" i="27"/>
  <c r="W58" i="27"/>
  <c r="W59" i="27"/>
  <c r="W60" i="27"/>
  <c r="W61" i="27"/>
  <c r="X12"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Z12" i="27"/>
  <c r="Z13" i="27"/>
  <c r="Z14" i="27"/>
  <c r="Z15" i="27"/>
  <c r="Z16" i="27"/>
  <c r="Z17" i="27"/>
  <c r="Z18" i="27"/>
  <c r="Z19" i="27"/>
  <c r="Z20" i="27"/>
  <c r="Z21" i="27"/>
  <c r="Z22" i="27"/>
  <c r="Z23" i="27"/>
  <c r="Z24" i="27"/>
  <c r="Z25"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S14" i="28"/>
  <c r="S15" i="28"/>
  <c r="S16" i="28"/>
  <c r="S17" i="28"/>
  <c r="S18" i="28"/>
  <c r="S19" i="28"/>
  <c r="S20" i="28"/>
  <c r="S21" i="28"/>
  <c r="S22" i="28"/>
  <c r="S23" i="28"/>
  <c r="S24" i="28"/>
  <c r="S25" i="28"/>
  <c r="S26" i="28"/>
  <c r="S27" i="28"/>
  <c r="S28" i="28"/>
  <c r="S29" i="28"/>
  <c r="S30" i="28"/>
  <c r="S31" i="28"/>
  <c r="S32" i="28"/>
  <c r="S33" i="28"/>
  <c r="S34" i="28"/>
  <c r="S35" i="28"/>
  <c r="S36" i="28"/>
  <c r="S37" i="28"/>
  <c r="S38" i="28"/>
  <c r="S39" i="28"/>
  <c r="S40" i="28"/>
  <c r="S41" i="28"/>
  <c r="S42" i="28"/>
  <c r="S43" i="28"/>
  <c r="S44" i="28"/>
  <c r="S45" i="28"/>
  <c r="S46" i="28"/>
  <c r="S47" i="28"/>
  <c r="S48" i="28"/>
  <c r="S49" i="28"/>
  <c r="S50" i="28"/>
  <c r="S51" i="28"/>
  <c r="S52" i="28"/>
  <c r="S53" i="28"/>
  <c r="S54" i="28"/>
  <c r="S55" i="28"/>
  <c r="S56" i="28"/>
  <c r="S57" i="28"/>
  <c r="S58" i="28"/>
  <c r="S59" i="28"/>
  <c r="S60" i="28"/>
  <c r="S61" i="28"/>
  <c r="T14" i="28"/>
  <c r="T15" i="28"/>
  <c r="T16" i="28"/>
  <c r="T17" i="28"/>
  <c r="T18" i="28"/>
  <c r="T19" i="28"/>
  <c r="T20" i="28"/>
  <c r="T21" i="28"/>
  <c r="T22" i="28"/>
  <c r="T23" i="28"/>
  <c r="T24" i="28"/>
  <c r="T25" i="28"/>
  <c r="T26" i="28"/>
  <c r="T27" i="28"/>
  <c r="T28" i="28"/>
  <c r="T29" i="28"/>
  <c r="T30" i="28"/>
  <c r="T31" i="28"/>
  <c r="T32" i="28"/>
  <c r="T33" i="28"/>
  <c r="T34" i="28"/>
  <c r="T35" i="28"/>
  <c r="T36" i="28"/>
  <c r="T37" i="28"/>
  <c r="T38" i="28"/>
  <c r="T39" i="28"/>
  <c r="T40" i="28"/>
  <c r="T41" i="28"/>
  <c r="T42" i="28"/>
  <c r="T43" i="28"/>
  <c r="T44" i="28"/>
  <c r="T45" i="28"/>
  <c r="T46" i="28"/>
  <c r="T47" i="28"/>
  <c r="T48" i="28"/>
  <c r="T49" i="28"/>
  <c r="T50" i="28"/>
  <c r="T51" i="28"/>
  <c r="T52" i="28"/>
  <c r="T53" i="28"/>
  <c r="T54" i="28"/>
  <c r="T55" i="28"/>
  <c r="T56" i="28"/>
  <c r="T57" i="28"/>
  <c r="T58" i="28"/>
  <c r="T59" i="28"/>
  <c r="T60" i="28"/>
  <c r="T61" i="28"/>
  <c r="V12" i="28"/>
  <c r="V13" i="28"/>
  <c r="V14" i="28"/>
  <c r="V15" i="28"/>
  <c r="V16" i="28"/>
  <c r="V17" i="28"/>
  <c r="V18" i="28"/>
  <c r="V19" i="28"/>
  <c r="V20" i="28"/>
  <c r="V21" i="28"/>
  <c r="V22" i="28"/>
  <c r="V23" i="28"/>
  <c r="V24" i="28"/>
  <c r="V25" i="28"/>
  <c r="V26" i="28"/>
  <c r="V27" i="28"/>
  <c r="V28" i="28"/>
  <c r="V29" i="28"/>
  <c r="V30" i="28"/>
  <c r="V31" i="28"/>
  <c r="V32" i="28"/>
  <c r="V33" i="28"/>
  <c r="V34" i="28"/>
  <c r="V35" i="28"/>
  <c r="V36" i="28"/>
  <c r="V37" i="28"/>
  <c r="V38" i="28"/>
  <c r="V39" i="28"/>
  <c r="V40" i="28"/>
  <c r="V41" i="28"/>
  <c r="V42" i="28"/>
  <c r="V43" i="28"/>
  <c r="V44" i="28"/>
  <c r="V45" i="28"/>
  <c r="V46" i="28"/>
  <c r="V47" i="28"/>
  <c r="V48" i="28"/>
  <c r="V49" i="28"/>
  <c r="V50" i="28"/>
  <c r="V51" i="28"/>
  <c r="V52" i="28"/>
  <c r="V53" i="28"/>
  <c r="V54" i="28"/>
  <c r="V55" i="28"/>
  <c r="V56" i="28"/>
  <c r="V57" i="28"/>
  <c r="V58" i="28"/>
  <c r="V59" i="28"/>
  <c r="V60" i="28"/>
  <c r="V61" i="28"/>
  <c r="W12" i="28"/>
  <c r="W13" i="28"/>
  <c r="W14" i="28"/>
  <c r="W15" i="28"/>
  <c r="W16" i="28"/>
  <c r="W17" i="28"/>
  <c r="W18" i="28"/>
  <c r="W19" i="28"/>
  <c r="W20" i="28"/>
  <c r="W21" i="28"/>
  <c r="W22" i="28"/>
  <c r="W23" i="28"/>
  <c r="W24" i="28"/>
  <c r="W25" i="28"/>
  <c r="W26" i="28"/>
  <c r="W27" i="28"/>
  <c r="W28" i="28"/>
  <c r="W29" i="28"/>
  <c r="W30" i="28"/>
  <c r="W31" i="28"/>
  <c r="W32" i="28"/>
  <c r="W33" i="28"/>
  <c r="W34" i="28"/>
  <c r="W35" i="28"/>
  <c r="W36" i="28"/>
  <c r="W37" i="28"/>
  <c r="W38" i="28"/>
  <c r="W39" i="28"/>
  <c r="W40" i="28"/>
  <c r="W41" i="28"/>
  <c r="W42" i="28"/>
  <c r="W43" i="28"/>
  <c r="W44" i="28"/>
  <c r="W45" i="28"/>
  <c r="W46" i="28"/>
  <c r="W47" i="28"/>
  <c r="W48" i="28"/>
  <c r="W49" i="28"/>
  <c r="W50" i="28"/>
  <c r="W51" i="28"/>
  <c r="W52" i="28"/>
  <c r="W53" i="28"/>
  <c r="W54" i="28"/>
  <c r="W55" i="28"/>
  <c r="W56" i="28"/>
  <c r="W57" i="28"/>
  <c r="W58" i="28"/>
  <c r="W59" i="28"/>
  <c r="W60" i="28"/>
  <c r="W61" i="28"/>
  <c r="X12"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47" i="28"/>
  <c r="Y48" i="28"/>
  <c r="Y49" i="28"/>
  <c r="Y50" i="28"/>
  <c r="Y51" i="28"/>
  <c r="Y52" i="28"/>
  <c r="Y53" i="28"/>
  <c r="Y54" i="28"/>
  <c r="Y55" i="28"/>
  <c r="Y56" i="28"/>
  <c r="Y57" i="28"/>
  <c r="Y58" i="28"/>
  <c r="Y59" i="28"/>
  <c r="Y60" i="28"/>
  <c r="Y61" i="28"/>
  <c r="Z12" i="28"/>
  <c r="Z13" i="28"/>
  <c r="Z14" i="28"/>
  <c r="Z15" i="28"/>
  <c r="Z16" i="28"/>
  <c r="Z17" i="28"/>
  <c r="Z18" i="28"/>
  <c r="Z19" i="28"/>
  <c r="Z20" i="28"/>
  <c r="Z21" i="28"/>
  <c r="Z22" i="28"/>
  <c r="Z23" i="28"/>
  <c r="Z24" i="28"/>
  <c r="Z25" i="28"/>
  <c r="Z26" i="28"/>
  <c r="Z27" i="28"/>
  <c r="Z28" i="28"/>
  <c r="Z29" i="28"/>
  <c r="Z30" i="28"/>
  <c r="Z31" i="28"/>
  <c r="Z32" i="28"/>
  <c r="Z33" i="28"/>
  <c r="Z34" i="28"/>
  <c r="Z35" i="28"/>
  <c r="Z36" i="28"/>
  <c r="Z37" i="28"/>
  <c r="Z38" i="28"/>
  <c r="Z39" i="28"/>
  <c r="Z40" i="28"/>
  <c r="Z41" i="28"/>
  <c r="Z42" i="28"/>
  <c r="Z43" i="28"/>
  <c r="Z44" i="28"/>
  <c r="Z45" i="28"/>
  <c r="Z46" i="28"/>
  <c r="Z47" i="28"/>
  <c r="Z48" i="28"/>
  <c r="Z49" i="28"/>
  <c r="Z50" i="28"/>
  <c r="Z51" i="28"/>
  <c r="Z52" i="28"/>
  <c r="Z53" i="28"/>
  <c r="Z54" i="28"/>
  <c r="Z55" i="28"/>
  <c r="Z56" i="28"/>
  <c r="Z57" i="28"/>
  <c r="Z58" i="28"/>
  <c r="Z59" i="28"/>
  <c r="Z60" i="28"/>
  <c r="Z61" i="28"/>
  <c r="AA12" i="28"/>
  <c r="AA13" i="28"/>
  <c r="AA14" i="28"/>
  <c r="AA15" i="28"/>
  <c r="AA16" i="28"/>
  <c r="AA17" i="28"/>
  <c r="AA18" i="28"/>
  <c r="AA19" i="28"/>
  <c r="AA20" i="28"/>
  <c r="AA21" i="28"/>
  <c r="AA22" i="28"/>
  <c r="AA23" i="28"/>
  <c r="AA24" i="28"/>
  <c r="AA25" i="28"/>
  <c r="AA26" i="28"/>
  <c r="AA27" i="28"/>
  <c r="AA28" i="28"/>
  <c r="AA29" i="28"/>
  <c r="AA30" i="28"/>
  <c r="AA31" i="28"/>
  <c r="AA32" i="28"/>
  <c r="AA33" i="28"/>
  <c r="AA34" i="28"/>
  <c r="AA35" i="28"/>
  <c r="AA36" i="28"/>
  <c r="AA37" i="28"/>
  <c r="AA38" i="28"/>
  <c r="AA39" i="28"/>
  <c r="AA40" i="28"/>
  <c r="AA41" i="28"/>
  <c r="AA42" i="28"/>
  <c r="AA43" i="28"/>
  <c r="AA44" i="28"/>
  <c r="AA45" i="28"/>
  <c r="AA46" i="28"/>
  <c r="AA47" i="28"/>
  <c r="AA48" i="28"/>
  <c r="AA49" i="28"/>
  <c r="AA50" i="28"/>
  <c r="AA51" i="28"/>
  <c r="AA52" i="28"/>
  <c r="AA53" i="28"/>
  <c r="AA54" i="28"/>
  <c r="AA55" i="28"/>
  <c r="AA56" i="28"/>
  <c r="AA57" i="28"/>
  <c r="AA58" i="28"/>
  <c r="AA59" i="28"/>
  <c r="AA60" i="28"/>
  <c r="AA61" i="28"/>
  <c r="S14" i="29"/>
  <c r="S15" i="29"/>
  <c r="S16" i="29"/>
  <c r="S17" i="29"/>
  <c r="S18" i="29"/>
  <c r="S19" i="29"/>
  <c r="S20" i="29"/>
  <c r="S21" i="29"/>
  <c r="S22" i="29"/>
  <c r="S23" i="29"/>
  <c r="S24" i="29"/>
  <c r="S25" i="29"/>
  <c r="S26" i="29"/>
  <c r="S27" i="29"/>
  <c r="S28" i="29"/>
  <c r="S29" i="29"/>
  <c r="S30" i="29"/>
  <c r="S31" i="29"/>
  <c r="S32" i="29"/>
  <c r="S33" i="29"/>
  <c r="S34" i="29"/>
  <c r="S35" i="29"/>
  <c r="S36" i="29"/>
  <c r="S37" i="29"/>
  <c r="S38" i="29"/>
  <c r="S39" i="29"/>
  <c r="S40" i="29"/>
  <c r="S41" i="29"/>
  <c r="S42" i="29"/>
  <c r="S43" i="29"/>
  <c r="S44" i="29"/>
  <c r="S45" i="29"/>
  <c r="S46" i="29"/>
  <c r="S47" i="29"/>
  <c r="S48" i="29"/>
  <c r="S49" i="29"/>
  <c r="S50" i="29"/>
  <c r="S51" i="29"/>
  <c r="S52" i="29"/>
  <c r="S53" i="29"/>
  <c r="S54" i="29"/>
  <c r="S55" i="29"/>
  <c r="S56" i="29"/>
  <c r="S57" i="29"/>
  <c r="S58" i="29"/>
  <c r="S59" i="29"/>
  <c r="S60" i="29"/>
  <c r="S61"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V12" i="29"/>
  <c r="V13" i="29"/>
  <c r="V14" i="29"/>
  <c r="V15" i="29"/>
  <c r="V16" i="29"/>
  <c r="V17" i="29"/>
  <c r="V18" i="29"/>
  <c r="V19" i="29"/>
  <c r="V20" i="29"/>
  <c r="V21" i="29"/>
  <c r="V22" i="29"/>
  <c r="V23" i="29"/>
  <c r="V24" i="29"/>
  <c r="V25" i="29"/>
  <c r="V26" i="29"/>
  <c r="V27" i="29"/>
  <c r="V28" i="29"/>
  <c r="V29" i="29"/>
  <c r="V30" i="29"/>
  <c r="V31" i="29"/>
  <c r="V32" i="29"/>
  <c r="V33" i="29"/>
  <c r="V34" i="29"/>
  <c r="V35" i="29"/>
  <c r="V36" i="29"/>
  <c r="V37" i="29"/>
  <c r="V38" i="29"/>
  <c r="V39" i="29"/>
  <c r="V40" i="29"/>
  <c r="V41" i="29"/>
  <c r="V42" i="29"/>
  <c r="V43" i="29"/>
  <c r="V44" i="29"/>
  <c r="V45" i="29"/>
  <c r="V46" i="29"/>
  <c r="V47" i="29"/>
  <c r="V48" i="29"/>
  <c r="V49" i="29"/>
  <c r="V50" i="29"/>
  <c r="V51" i="29"/>
  <c r="V52" i="29"/>
  <c r="V53" i="29"/>
  <c r="V54" i="29"/>
  <c r="V55" i="29"/>
  <c r="V56" i="29"/>
  <c r="V57" i="29"/>
  <c r="V58" i="29"/>
  <c r="V59" i="29"/>
  <c r="V60" i="29"/>
  <c r="V61" i="29"/>
  <c r="W12" i="29"/>
  <c r="W13" i="29"/>
  <c r="W14" i="29"/>
  <c r="W15" i="29"/>
  <c r="W16" i="29"/>
  <c r="W17" i="29"/>
  <c r="W18" i="29"/>
  <c r="W19" i="29"/>
  <c r="W20" i="29"/>
  <c r="W21" i="29"/>
  <c r="W22" i="29"/>
  <c r="W23" i="29"/>
  <c r="W24" i="29"/>
  <c r="W25" i="29"/>
  <c r="W26" i="29"/>
  <c r="W27" i="29"/>
  <c r="W28" i="29"/>
  <c r="W29" i="29"/>
  <c r="W30" i="29"/>
  <c r="W31" i="29"/>
  <c r="W32" i="29"/>
  <c r="W33" i="29"/>
  <c r="W34" i="29"/>
  <c r="W35" i="29"/>
  <c r="W36" i="29"/>
  <c r="W37" i="29"/>
  <c r="W38" i="29"/>
  <c r="W39" i="29"/>
  <c r="W40" i="29"/>
  <c r="W41" i="29"/>
  <c r="W42" i="29"/>
  <c r="W43" i="29"/>
  <c r="W44" i="29"/>
  <c r="W45" i="29"/>
  <c r="W46" i="29"/>
  <c r="W47" i="29"/>
  <c r="W48" i="29"/>
  <c r="W49" i="29"/>
  <c r="W50" i="29"/>
  <c r="W51" i="29"/>
  <c r="W52" i="29"/>
  <c r="W53" i="29"/>
  <c r="W54" i="29"/>
  <c r="W55" i="29"/>
  <c r="W56" i="29"/>
  <c r="W57" i="29"/>
  <c r="W58" i="29"/>
  <c r="W59" i="29"/>
  <c r="W60" i="29"/>
  <c r="W61" i="29"/>
  <c r="X12"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47" i="29"/>
  <c r="Y48" i="29"/>
  <c r="Y49" i="29"/>
  <c r="Y50" i="29"/>
  <c r="Y51" i="29"/>
  <c r="Y52" i="29"/>
  <c r="Y53" i="29"/>
  <c r="Y54" i="29"/>
  <c r="Y55" i="29"/>
  <c r="Y56" i="29"/>
  <c r="Y57" i="29"/>
  <c r="Y58" i="29"/>
  <c r="Y59" i="29"/>
  <c r="Y60" i="29"/>
  <c r="Y61" i="29"/>
  <c r="Z12" i="29"/>
  <c r="Z13" i="29"/>
  <c r="Z14" i="29"/>
  <c r="Z15" i="29"/>
  <c r="Z16" i="29"/>
  <c r="Z17" i="29"/>
  <c r="Z18" i="29"/>
  <c r="Z19" i="29"/>
  <c r="Z20" i="29"/>
  <c r="Z21" i="29"/>
  <c r="Z22" i="29"/>
  <c r="Z23" i="29"/>
  <c r="Z24" i="29"/>
  <c r="Z25" i="29"/>
  <c r="Z26" i="29"/>
  <c r="Z27" i="29"/>
  <c r="Z28" i="29"/>
  <c r="Z29" i="29"/>
  <c r="Z30" i="29"/>
  <c r="Z31" i="29"/>
  <c r="Z32" i="29"/>
  <c r="Z33" i="29"/>
  <c r="Z34" i="29"/>
  <c r="Z35" i="29"/>
  <c r="Z36" i="29"/>
  <c r="Z37" i="29"/>
  <c r="Z38" i="29"/>
  <c r="Z39" i="29"/>
  <c r="Z40" i="29"/>
  <c r="Z41" i="29"/>
  <c r="Z42" i="29"/>
  <c r="Z43" i="29"/>
  <c r="Z44" i="29"/>
  <c r="Z45" i="29"/>
  <c r="Z46" i="29"/>
  <c r="Z47" i="29"/>
  <c r="Z48" i="29"/>
  <c r="Z49" i="29"/>
  <c r="Z50" i="29"/>
  <c r="Z51" i="29"/>
  <c r="Z52" i="29"/>
  <c r="Z53" i="29"/>
  <c r="Z54" i="29"/>
  <c r="Z55" i="29"/>
  <c r="Z56" i="29"/>
  <c r="Z57" i="29"/>
  <c r="Z58" i="29"/>
  <c r="Z59" i="29"/>
  <c r="Z60" i="29"/>
  <c r="Z61" i="29"/>
  <c r="AA12" i="29"/>
  <c r="AA13" i="29"/>
  <c r="AA14" i="29"/>
  <c r="AA15" i="29"/>
  <c r="AA16" i="29"/>
  <c r="AA17" i="29"/>
  <c r="AA18" i="29"/>
  <c r="AA19" i="29"/>
  <c r="AA20" i="29"/>
  <c r="AA21" i="29"/>
  <c r="AA22" i="29"/>
  <c r="AA23" i="29"/>
  <c r="AA24" i="29"/>
  <c r="AA25" i="29"/>
  <c r="AA26" i="29"/>
  <c r="AA27" i="29"/>
  <c r="AA28" i="29"/>
  <c r="AA29" i="29"/>
  <c r="AA30" i="29"/>
  <c r="AA31" i="29"/>
  <c r="AA32" i="29"/>
  <c r="AA33" i="29"/>
  <c r="AA34" i="29"/>
  <c r="AA35" i="29"/>
  <c r="AA36" i="29"/>
  <c r="AA37" i="29"/>
  <c r="AA38" i="29"/>
  <c r="AA39" i="29"/>
  <c r="AA40" i="29"/>
  <c r="AA41" i="29"/>
  <c r="AA42" i="29"/>
  <c r="AA43" i="29"/>
  <c r="AA44" i="29"/>
  <c r="AA45" i="29"/>
  <c r="AA46" i="29"/>
  <c r="AA47" i="29"/>
  <c r="AA48" i="29"/>
  <c r="AA49" i="29"/>
  <c r="AA50" i="29"/>
  <c r="AA51" i="29"/>
  <c r="AA52" i="29"/>
  <c r="AA53" i="29"/>
  <c r="AA54" i="29"/>
  <c r="AA55" i="29"/>
  <c r="AA56" i="29"/>
  <c r="AA57" i="29"/>
  <c r="AA58" i="29"/>
  <c r="AA59" i="29"/>
  <c r="AA60" i="29"/>
  <c r="AA61" i="29"/>
  <c r="S14" i="30"/>
  <c r="S15" i="30"/>
  <c r="S16" i="30"/>
  <c r="S17" i="30"/>
  <c r="S18" i="30"/>
  <c r="S19" i="30"/>
  <c r="S20" i="30"/>
  <c r="S21" i="30"/>
  <c r="S22" i="30"/>
  <c r="S23" i="30"/>
  <c r="S24" i="30"/>
  <c r="S25" i="30"/>
  <c r="S26" i="30"/>
  <c r="S27" i="30"/>
  <c r="S28" i="30"/>
  <c r="S29" i="30"/>
  <c r="S30" i="30"/>
  <c r="S31" i="30"/>
  <c r="S32" i="30"/>
  <c r="S33" i="30"/>
  <c r="S34" i="30"/>
  <c r="S35" i="30"/>
  <c r="S36" i="30"/>
  <c r="S37" i="30"/>
  <c r="S38" i="30"/>
  <c r="S39" i="30"/>
  <c r="S40" i="30"/>
  <c r="S41" i="30"/>
  <c r="S42" i="30"/>
  <c r="S43" i="30"/>
  <c r="S44" i="30"/>
  <c r="S45" i="30"/>
  <c r="S46" i="30"/>
  <c r="S47" i="30"/>
  <c r="S48" i="30"/>
  <c r="S49" i="30"/>
  <c r="S50" i="30"/>
  <c r="S51" i="30"/>
  <c r="S52" i="30"/>
  <c r="S53" i="30"/>
  <c r="S54" i="30"/>
  <c r="S55" i="30"/>
  <c r="S56" i="30"/>
  <c r="S57" i="30"/>
  <c r="S58" i="30"/>
  <c r="S59" i="30"/>
  <c r="S60" i="30"/>
  <c r="S61" i="30"/>
  <c r="T14" i="30"/>
  <c r="T15" i="30"/>
  <c r="T16" i="30"/>
  <c r="T17" i="30"/>
  <c r="T18" i="30"/>
  <c r="T19" i="30"/>
  <c r="T20" i="30"/>
  <c r="T21" i="30"/>
  <c r="T22" i="30"/>
  <c r="T23" i="30"/>
  <c r="T24" i="30"/>
  <c r="T25" i="30"/>
  <c r="T26" i="30"/>
  <c r="T27" i="30"/>
  <c r="T28" i="30"/>
  <c r="T29" i="30"/>
  <c r="T30" i="30"/>
  <c r="T31" i="30"/>
  <c r="T32" i="30"/>
  <c r="T33" i="30"/>
  <c r="T34" i="30"/>
  <c r="T35" i="30"/>
  <c r="T36" i="30"/>
  <c r="T37" i="30"/>
  <c r="T38" i="30"/>
  <c r="T39" i="30"/>
  <c r="T40" i="30"/>
  <c r="T41" i="30"/>
  <c r="T42" i="30"/>
  <c r="T43" i="30"/>
  <c r="T44" i="30"/>
  <c r="T45" i="30"/>
  <c r="T46" i="30"/>
  <c r="T47" i="30"/>
  <c r="T48" i="30"/>
  <c r="T49" i="30"/>
  <c r="T50" i="30"/>
  <c r="T51" i="30"/>
  <c r="T52" i="30"/>
  <c r="T53" i="30"/>
  <c r="T54" i="30"/>
  <c r="T55" i="30"/>
  <c r="T56" i="30"/>
  <c r="T57" i="30"/>
  <c r="T58" i="30"/>
  <c r="T59" i="30"/>
  <c r="T60" i="30"/>
  <c r="T61" i="30"/>
  <c r="V12" i="30"/>
  <c r="V13" i="30"/>
  <c r="V14" i="30"/>
  <c r="V15" i="30"/>
  <c r="V16" i="30"/>
  <c r="V17" i="30"/>
  <c r="V18" i="30"/>
  <c r="V19" i="30"/>
  <c r="V20" i="30"/>
  <c r="V21" i="30"/>
  <c r="V22" i="30"/>
  <c r="V23" i="30"/>
  <c r="V24" i="30"/>
  <c r="V25" i="30"/>
  <c r="V26" i="30"/>
  <c r="V27" i="30"/>
  <c r="V28" i="30"/>
  <c r="V29" i="30"/>
  <c r="V30" i="30"/>
  <c r="V31" i="30"/>
  <c r="V32" i="30"/>
  <c r="V33" i="30"/>
  <c r="V34" i="30"/>
  <c r="V35" i="30"/>
  <c r="V36" i="30"/>
  <c r="V37" i="30"/>
  <c r="V38" i="30"/>
  <c r="V39" i="30"/>
  <c r="V40" i="30"/>
  <c r="V41" i="30"/>
  <c r="V42" i="30"/>
  <c r="V43" i="30"/>
  <c r="V44" i="30"/>
  <c r="V45" i="30"/>
  <c r="V46" i="30"/>
  <c r="V47" i="30"/>
  <c r="V48" i="30"/>
  <c r="V49" i="30"/>
  <c r="V50" i="30"/>
  <c r="V51" i="30"/>
  <c r="V52" i="30"/>
  <c r="V53" i="30"/>
  <c r="V54" i="30"/>
  <c r="V55" i="30"/>
  <c r="V56" i="30"/>
  <c r="V57" i="30"/>
  <c r="V58" i="30"/>
  <c r="V59" i="30"/>
  <c r="V60" i="30"/>
  <c r="V61" i="30"/>
  <c r="W12" i="30"/>
  <c r="W13" i="30"/>
  <c r="W14" i="30"/>
  <c r="W15" i="30"/>
  <c r="W16" i="30"/>
  <c r="W17" i="30"/>
  <c r="W18" i="30"/>
  <c r="W19" i="30"/>
  <c r="W20" i="30"/>
  <c r="W21" i="30"/>
  <c r="W22" i="30"/>
  <c r="W23" i="30"/>
  <c r="W24" i="30"/>
  <c r="W25" i="30"/>
  <c r="W26" i="30"/>
  <c r="W27" i="30"/>
  <c r="W28" i="30"/>
  <c r="W29" i="30"/>
  <c r="W30" i="30"/>
  <c r="W31" i="30"/>
  <c r="W32" i="30"/>
  <c r="W33" i="30"/>
  <c r="W34" i="30"/>
  <c r="W35" i="30"/>
  <c r="W36" i="30"/>
  <c r="W37" i="30"/>
  <c r="W38" i="30"/>
  <c r="W39" i="30"/>
  <c r="W40" i="30"/>
  <c r="W41" i="30"/>
  <c r="W42" i="30"/>
  <c r="W43" i="30"/>
  <c r="W44" i="30"/>
  <c r="W45" i="30"/>
  <c r="W46" i="30"/>
  <c r="W47" i="30"/>
  <c r="W48" i="30"/>
  <c r="W49" i="30"/>
  <c r="W50" i="30"/>
  <c r="W51" i="30"/>
  <c r="W52" i="30"/>
  <c r="W53" i="30"/>
  <c r="W54" i="30"/>
  <c r="W55" i="30"/>
  <c r="W56" i="30"/>
  <c r="W57" i="30"/>
  <c r="W58" i="30"/>
  <c r="W59" i="30"/>
  <c r="W60" i="30"/>
  <c r="W61" i="30"/>
  <c r="X12" i="30"/>
  <c r="X62" i="30" s="1"/>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47" i="30"/>
  <c r="Y48" i="30"/>
  <c r="Y49" i="30"/>
  <c r="Y50" i="30"/>
  <c r="Y51" i="30"/>
  <c r="Y52" i="30"/>
  <c r="Y53" i="30"/>
  <c r="Y54" i="30"/>
  <c r="Y55" i="30"/>
  <c r="Y56" i="30"/>
  <c r="Y57" i="30"/>
  <c r="Y58" i="30"/>
  <c r="Y59" i="30"/>
  <c r="Y60" i="30"/>
  <c r="Y61" i="30"/>
  <c r="Z12" i="30"/>
  <c r="Z13" i="30"/>
  <c r="Z14" i="30"/>
  <c r="Z15" i="30"/>
  <c r="Z16" i="30"/>
  <c r="Z17" i="30"/>
  <c r="Z18" i="30"/>
  <c r="Z19" i="30"/>
  <c r="Z20" i="30"/>
  <c r="Z21" i="30"/>
  <c r="Z22" i="30"/>
  <c r="Z23" i="30"/>
  <c r="Z24" i="30"/>
  <c r="Z25" i="30"/>
  <c r="Z26" i="30"/>
  <c r="Z27" i="30"/>
  <c r="Z28" i="30"/>
  <c r="Z29" i="30"/>
  <c r="Z30" i="30"/>
  <c r="Z31" i="30"/>
  <c r="Z32" i="30"/>
  <c r="Z33" i="30"/>
  <c r="Z34" i="30"/>
  <c r="Z35" i="30"/>
  <c r="Z36" i="30"/>
  <c r="Z37" i="30"/>
  <c r="Z38" i="30"/>
  <c r="Z39" i="30"/>
  <c r="Z40" i="30"/>
  <c r="Z41" i="30"/>
  <c r="Z42" i="30"/>
  <c r="Z43" i="30"/>
  <c r="Z44" i="30"/>
  <c r="Z45" i="30"/>
  <c r="Z46" i="30"/>
  <c r="Z47" i="30"/>
  <c r="Z48" i="30"/>
  <c r="Z49" i="30"/>
  <c r="Z50" i="30"/>
  <c r="Z51" i="30"/>
  <c r="Z52" i="30"/>
  <c r="Z53" i="30"/>
  <c r="Z54" i="30"/>
  <c r="Z55" i="30"/>
  <c r="Z56" i="30"/>
  <c r="Z57" i="30"/>
  <c r="Z58" i="30"/>
  <c r="Z59" i="30"/>
  <c r="Z60" i="30"/>
  <c r="Z61" i="30"/>
  <c r="AA12" i="30"/>
  <c r="AA13" i="30"/>
  <c r="AA14" i="30"/>
  <c r="AA15" i="30"/>
  <c r="AA16" i="30"/>
  <c r="AA17" i="30"/>
  <c r="AA18" i="30"/>
  <c r="AA19" i="30"/>
  <c r="AA20" i="30"/>
  <c r="AA21" i="30"/>
  <c r="AA22" i="30"/>
  <c r="AA23" i="30"/>
  <c r="AA24" i="30"/>
  <c r="AA25" i="30"/>
  <c r="AA26" i="30"/>
  <c r="AA27" i="30"/>
  <c r="AA28" i="30"/>
  <c r="AA29" i="30"/>
  <c r="AA30" i="30"/>
  <c r="AA31" i="30"/>
  <c r="AA32" i="30"/>
  <c r="AA33" i="30"/>
  <c r="AA34" i="30"/>
  <c r="AA35" i="30"/>
  <c r="AA36" i="30"/>
  <c r="AA37" i="30"/>
  <c r="AA38" i="30"/>
  <c r="AA39" i="30"/>
  <c r="AA40" i="30"/>
  <c r="AA41" i="30"/>
  <c r="AA42" i="30"/>
  <c r="AA43" i="30"/>
  <c r="AA44" i="30"/>
  <c r="AA45" i="30"/>
  <c r="AA46" i="30"/>
  <c r="AA47" i="30"/>
  <c r="AA48" i="30"/>
  <c r="AA49" i="30"/>
  <c r="AA50" i="30"/>
  <c r="AA51" i="30"/>
  <c r="AA52" i="30"/>
  <c r="AA53" i="30"/>
  <c r="AA54" i="30"/>
  <c r="AA55" i="30"/>
  <c r="AA56" i="30"/>
  <c r="AA57" i="30"/>
  <c r="AA58" i="30"/>
  <c r="AA59" i="30"/>
  <c r="AA60" i="30"/>
  <c r="AA61" i="30"/>
  <c r="S14" i="31"/>
  <c r="S15" i="31"/>
  <c r="S16" i="31"/>
  <c r="S17" i="31"/>
  <c r="S18" i="31"/>
  <c r="S19" i="31"/>
  <c r="S20" i="31"/>
  <c r="S21" i="31"/>
  <c r="S22" i="31"/>
  <c r="S23" i="31"/>
  <c r="S24" i="31"/>
  <c r="S25" i="31"/>
  <c r="S26" i="31"/>
  <c r="S27" i="31"/>
  <c r="S28" i="31"/>
  <c r="S29" i="31"/>
  <c r="S30" i="31"/>
  <c r="S31" i="31"/>
  <c r="S32" i="31"/>
  <c r="S33" i="31"/>
  <c r="S34" i="31"/>
  <c r="S35" i="31"/>
  <c r="S36" i="31"/>
  <c r="S37" i="31"/>
  <c r="S38" i="31"/>
  <c r="S39" i="31"/>
  <c r="S40" i="31"/>
  <c r="S41" i="31"/>
  <c r="S42" i="31"/>
  <c r="S43" i="31"/>
  <c r="S44" i="31"/>
  <c r="S45" i="31"/>
  <c r="S46" i="31"/>
  <c r="S47" i="31"/>
  <c r="S48" i="31"/>
  <c r="S49" i="31"/>
  <c r="S50" i="31"/>
  <c r="S51" i="31"/>
  <c r="S52" i="31"/>
  <c r="S53" i="31"/>
  <c r="S54" i="31"/>
  <c r="S55" i="31"/>
  <c r="S56" i="31"/>
  <c r="S57" i="31"/>
  <c r="S58" i="31"/>
  <c r="S59" i="31"/>
  <c r="S60" i="31"/>
  <c r="S61" i="31"/>
  <c r="T14" i="31"/>
  <c r="T15" i="31"/>
  <c r="T16" i="31"/>
  <c r="T17" i="31"/>
  <c r="T18" i="31"/>
  <c r="T19" i="31"/>
  <c r="T20" i="31"/>
  <c r="T21" i="31"/>
  <c r="T22" i="31"/>
  <c r="T23" i="31"/>
  <c r="T24" i="31"/>
  <c r="T25" i="31"/>
  <c r="T26" i="31"/>
  <c r="T27" i="31"/>
  <c r="T28" i="31"/>
  <c r="T29" i="31"/>
  <c r="T30" i="31"/>
  <c r="T31" i="31"/>
  <c r="T32" i="31"/>
  <c r="T33" i="31"/>
  <c r="T34" i="31"/>
  <c r="T35" i="31"/>
  <c r="T36" i="31"/>
  <c r="T37" i="31"/>
  <c r="T38" i="31"/>
  <c r="T39" i="31"/>
  <c r="T40" i="31"/>
  <c r="T41" i="31"/>
  <c r="T42" i="31"/>
  <c r="T43" i="31"/>
  <c r="T44" i="31"/>
  <c r="T45" i="31"/>
  <c r="T46" i="31"/>
  <c r="T47" i="31"/>
  <c r="T48" i="31"/>
  <c r="T49" i="31"/>
  <c r="T50" i="31"/>
  <c r="T51" i="31"/>
  <c r="T52" i="31"/>
  <c r="T53" i="31"/>
  <c r="T54" i="31"/>
  <c r="T55" i="31"/>
  <c r="T56" i="31"/>
  <c r="T57" i="31"/>
  <c r="T58" i="31"/>
  <c r="T59" i="31"/>
  <c r="T60" i="31"/>
  <c r="T61" i="31"/>
  <c r="V12" i="31"/>
  <c r="V13" i="31"/>
  <c r="V14" i="31"/>
  <c r="V15" i="31"/>
  <c r="V16" i="31"/>
  <c r="V17" i="31"/>
  <c r="V18" i="31"/>
  <c r="V19" i="31"/>
  <c r="V20"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X12" i="31"/>
  <c r="Y12" i="31"/>
  <c r="Y13" i="31"/>
  <c r="Y14" i="31"/>
  <c r="Y15" i="31"/>
  <c r="Y16" i="31"/>
  <c r="Y17" i="31"/>
  <c r="Y18" i="31"/>
  <c r="Y19" i="31"/>
  <c r="Y20" i="31"/>
  <c r="Y21" i="31"/>
  <c r="Y22" i="31"/>
  <c r="Y23" i="31"/>
  <c r="Y24" i="31"/>
  <c r="Y25" i="31"/>
  <c r="Y26" i="31"/>
  <c r="Y27" i="31"/>
  <c r="Y28" i="31"/>
  <c r="Y29" i="31"/>
  <c r="Y30" i="31"/>
  <c r="Y31" i="31"/>
  <c r="Y32" i="31"/>
  <c r="Y33" i="31"/>
  <c r="Y34" i="31"/>
  <c r="Y35" i="31"/>
  <c r="Y36" i="31"/>
  <c r="Y37" i="31"/>
  <c r="Y38" i="31"/>
  <c r="Y39" i="31"/>
  <c r="Y40" i="31"/>
  <c r="Y41" i="31"/>
  <c r="Y42" i="31"/>
  <c r="Y43" i="31"/>
  <c r="Y44" i="31"/>
  <c r="Y45" i="31"/>
  <c r="Y46" i="31"/>
  <c r="Y47" i="31"/>
  <c r="Y48" i="31"/>
  <c r="Y49" i="31"/>
  <c r="Y50" i="31"/>
  <c r="Y51" i="31"/>
  <c r="Y52" i="31"/>
  <c r="Y53" i="31"/>
  <c r="Y54" i="31"/>
  <c r="Y55" i="31"/>
  <c r="Y56" i="31"/>
  <c r="Y57" i="31"/>
  <c r="Y58" i="31"/>
  <c r="Y59" i="31"/>
  <c r="Y60" i="31"/>
  <c r="Y6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38" i="31"/>
  <c r="Z39" i="31"/>
  <c r="Z40" i="31"/>
  <c r="Z41" i="31"/>
  <c r="Z42" i="31"/>
  <c r="Z43" i="31"/>
  <c r="Z44" i="31"/>
  <c r="Z45" i="31"/>
  <c r="Z46" i="31"/>
  <c r="Z47" i="31"/>
  <c r="Z48" i="31"/>
  <c r="Z49" i="31"/>
  <c r="Z50" i="31"/>
  <c r="Z51" i="31"/>
  <c r="Z52" i="31"/>
  <c r="Z53" i="31"/>
  <c r="Z54" i="31"/>
  <c r="Z55" i="31"/>
  <c r="Z56" i="31"/>
  <c r="Z57" i="31"/>
  <c r="Z58" i="31"/>
  <c r="Z59" i="31"/>
  <c r="Z60" i="31"/>
  <c r="Z61" i="31"/>
  <c r="AA12" i="31"/>
  <c r="AA13" i="31"/>
  <c r="AA14" i="31"/>
  <c r="AA15" i="31"/>
  <c r="AA16" i="31"/>
  <c r="AA17" i="31"/>
  <c r="AA18" i="31"/>
  <c r="AA19" i="31"/>
  <c r="AA20" i="31"/>
  <c r="AA21" i="31"/>
  <c r="AA22" i="31"/>
  <c r="AA23" i="31"/>
  <c r="AA24" i="31"/>
  <c r="AA25" i="31"/>
  <c r="AA26" i="31"/>
  <c r="AA27" i="31"/>
  <c r="AA28" i="31"/>
  <c r="AA29" i="31"/>
  <c r="AA30" i="31"/>
  <c r="AA31" i="31"/>
  <c r="AA32" i="31"/>
  <c r="AA33" i="31"/>
  <c r="AA34" i="31"/>
  <c r="AA35" i="31"/>
  <c r="AA36" i="31"/>
  <c r="AA37" i="31"/>
  <c r="AA38" i="31"/>
  <c r="AA39" i="31"/>
  <c r="AA40" i="31"/>
  <c r="AA41" i="31"/>
  <c r="AA42" i="31"/>
  <c r="AA43" i="31"/>
  <c r="AA44" i="31"/>
  <c r="AA45" i="31"/>
  <c r="AA46" i="31"/>
  <c r="AA47" i="31"/>
  <c r="AA48" i="31"/>
  <c r="AA49" i="31"/>
  <c r="AA50" i="31"/>
  <c r="AA51" i="31"/>
  <c r="AA52" i="31"/>
  <c r="AA53" i="31"/>
  <c r="AA54" i="31"/>
  <c r="AA55" i="31"/>
  <c r="AA56" i="31"/>
  <c r="AA57" i="31"/>
  <c r="AA58" i="31"/>
  <c r="AA59" i="31"/>
  <c r="AA60" i="31"/>
  <c r="AA61" i="31"/>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U39" i="27"/>
  <c r="U40" i="27"/>
  <c r="U41" i="27"/>
  <c r="U42" i="27"/>
  <c r="U43" i="27"/>
  <c r="U44" i="27"/>
  <c r="U45" i="27"/>
  <c r="U46" i="27"/>
  <c r="U47" i="27"/>
  <c r="U48" i="27"/>
  <c r="U49" i="27"/>
  <c r="U50" i="27"/>
  <c r="U51" i="27"/>
  <c r="U52" i="27"/>
  <c r="U53" i="27"/>
  <c r="U54" i="27"/>
  <c r="U55" i="27"/>
  <c r="U56" i="27"/>
  <c r="U57" i="27"/>
  <c r="U58" i="27"/>
  <c r="U59" i="27"/>
  <c r="U60" i="27"/>
  <c r="U61" i="27"/>
  <c r="R12" i="27"/>
  <c r="R13" i="27"/>
  <c r="R14" i="27"/>
  <c r="R15" i="27"/>
  <c r="R16" i="27"/>
  <c r="R17" i="27"/>
  <c r="R18" i="27"/>
  <c r="R19" i="27"/>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U12" i="28"/>
  <c r="U13" i="28"/>
  <c r="U14" i="28"/>
  <c r="U62" i="28" s="1"/>
  <c r="U15" i="28"/>
  <c r="U16" i="28"/>
  <c r="U17" i="28"/>
  <c r="U18" i="28"/>
  <c r="U19" i="28"/>
  <c r="U20" i="28"/>
  <c r="U21" i="28"/>
  <c r="U22" i="28"/>
  <c r="U23" i="28"/>
  <c r="U24" i="28"/>
  <c r="U25" i="28"/>
  <c r="U26" i="28"/>
  <c r="U27" i="28"/>
  <c r="U28" i="28"/>
  <c r="U29" i="28"/>
  <c r="U30" i="28"/>
  <c r="U31" i="28"/>
  <c r="U32" i="28"/>
  <c r="U33" i="28"/>
  <c r="U34" i="28"/>
  <c r="U35" i="28"/>
  <c r="U36" i="28"/>
  <c r="U37" i="28"/>
  <c r="U38" i="28"/>
  <c r="U39" i="28"/>
  <c r="U40" i="28"/>
  <c r="U41" i="28"/>
  <c r="U42" i="28"/>
  <c r="U43" i="28"/>
  <c r="U44" i="28"/>
  <c r="U45" i="28"/>
  <c r="U46" i="28"/>
  <c r="U47" i="28"/>
  <c r="U48" i="28"/>
  <c r="U49" i="28"/>
  <c r="U50" i="28"/>
  <c r="U51" i="28"/>
  <c r="U52" i="28"/>
  <c r="U53" i="28"/>
  <c r="U54" i="28"/>
  <c r="U55" i="28"/>
  <c r="U56" i="28"/>
  <c r="U57" i="28"/>
  <c r="U58" i="28"/>
  <c r="U59" i="28"/>
  <c r="U60" i="28"/>
  <c r="U61" i="28"/>
  <c r="R12" i="28"/>
  <c r="R13" i="28"/>
  <c r="R14" i="28"/>
  <c r="R15" i="28"/>
  <c r="R16" i="28"/>
  <c r="R17" i="28"/>
  <c r="R18" i="28"/>
  <c r="R19" i="28"/>
  <c r="R20" i="28"/>
  <c r="R21" i="28"/>
  <c r="R22" i="28"/>
  <c r="R23" i="28"/>
  <c r="R24" i="28"/>
  <c r="R25" i="28"/>
  <c r="R26" i="28"/>
  <c r="R27" i="28"/>
  <c r="R28" i="28"/>
  <c r="R29" i="28"/>
  <c r="R30" i="28"/>
  <c r="R31" i="28"/>
  <c r="R32" i="28"/>
  <c r="R33" i="28"/>
  <c r="R34" i="28"/>
  <c r="R35" i="28"/>
  <c r="R36" i="28"/>
  <c r="R37" i="28"/>
  <c r="R38" i="28"/>
  <c r="R39" i="28"/>
  <c r="R40" i="28"/>
  <c r="R41" i="28"/>
  <c r="R42" i="28"/>
  <c r="R43" i="28"/>
  <c r="R44" i="28"/>
  <c r="R45" i="28"/>
  <c r="R46" i="28"/>
  <c r="R47" i="28"/>
  <c r="R48" i="28"/>
  <c r="R49" i="28"/>
  <c r="R50" i="28"/>
  <c r="R51" i="28"/>
  <c r="R52" i="28"/>
  <c r="R53" i="28"/>
  <c r="R54" i="28"/>
  <c r="R55" i="28"/>
  <c r="R56" i="28"/>
  <c r="R57" i="28"/>
  <c r="R58" i="28"/>
  <c r="R59" i="28"/>
  <c r="R60" i="28"/>
  <c r="R61" i="28"/>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U39" i="29"/>
  <c r="U40" i="29"/>
  <c r="U41" i="29"/>
  <c r="U42" i="29"/>
  <c r="U43" i="29"/>
  <c r="U44" i="29"/>
  <c r="U45" i="29"/>
  <c r="U46" i="29"/>
  <c r="U47" i="29"/>
  <c r="U48" i="29"/>
  <c r="U49" i="29"/>
  <c r="U50" i="29"/>
  <c r="U51" i="29"/>
  <c r="U52" i="29"/>
  <c r="U53" i="29"/>
  <c r="U54" i="29"/>
  <c r="U55" i="29"/>
  <c r="U56" i="29"/>
  <c r="U57" i="29"/>
  <c r="U58" i="29"/>
  <c r="U59" i="29"/>
  <c r="U60" i="29"/>
  <c r="U61" i="29"/>
  <c r="R12" i="29"/>
  <c r="R13" i="29"/>
  <c r="R14" i="29"/>
  <c r="R15" i="29"/>
  <c r="R16" i="29"/>
  <c r="R17" i="29"/>
  <c r="R18" i="29"/>
  <c r="R19"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U40" i="30"/>
  <c r="U41" i="30"/>
  <c r="U42" i="30"/>
  <c r="U43" i="30"/>
  <c r="U44" i="30"/>
  <c r="U45" i="30"/>
  <c r="U46" i="30"/>
  <c r="U47" i="30"/>
  <c r="U48" i="30"/>
  <c r="U49" i="30"/>
  <c r="U50" i="30"/>
  <c r="U51" i="30"/>
  <c r="U52" i="30"/>
  <c r="U53" i="30"/>
  <c r="U54" i="30"/>
  <c r="U55" i="30"/>
  <c r="U56" i="30"/>
  <c r="U57" i="30"/>
  <c r="U58" i="30"/>
  <c r="U59" i="30"/>
  <c r="U60" i="30"/>
  <c r="U61" i="30"/>
  <c r="R12" i="30"/>
  <c r="R13" i="30"/>
  <c r="R14" i="30"/>
  <c r="R15" i="30"/>
  <c r="R16" i="30"/>
  <c r="R17" i="30"/>
  <c r="R18" i="30"/>
  <c r="R19" i="30"/>
  <c r="R20" i="30"/>
  <c r="R21" i="30"/>
  <c r="R22" i="30"/>
  <c r="R23" i="30"/>
  <c r="R24" i="30"/>
  <c r="R25" i="30"/>
  <c r="R26" i="30"/>
  <c r="R27" i="30"/>
  <c r="R28" i="30"/>
  <c r="R29" i="30"/>
  <c r="R30" i="30"/>
  <c r="R31" i="30"/>
  <c r="R32" i="30"/>
  <c r="R33" i="30"/>
  <c r="R34" i="30"/>
  <c r="R35" i="30"/>
  <c r="R36" i="30"/>
  <c r="R37" i="30"/>
  <c r="R38" i="30"/>
  <c r="R39" i="30"/>
  <c r="R40" i="30"/>
  <c r="R41" i="30"/>
  <c r="R42" i="30"/>
  <c r="R43" i="30"/>
  <c r="R44" i="30"/>
  <c r="R45" i="30"/>
  <c r="R46" i="30"/>
  <c r="R47" i="30"/>
  <c r="R48" i="30"/>
  <c r="R49" i="30"/>
  <c r="R50" i="30"/>
  <c r="R51" i="30"/>
  <c r="R52" i="30"/>
  <c r="R53" i="30"/>
  <c r="R54" i="30"/>
  <c r="R55" i="30"/>
  <c r="R56" i="30"/>
  <c r="R57" i="30"/>
  <c r="R58" i="30"/>
  <c r="R59" i="30"/>
  <c r="R60" i="30"/>
  <c r="R61" i="30"/>
  <c r="U12" i="3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R12" i="31"/>
  <c r="R13" i="31"/>
  <c r="R14" i="31"/>
  <c r="R15" i="31"/>
  <c r="R16" i="31"/>
  <c r="R17" i="31"/>
  <c r="R18" i="31"/>
  <c r="R19" i="31"/>
  <c r="R20" i="31"/>
  <c r="R21" i="31"/>
  <c r="R22" i="31"/>
  <c r="R23" i="31"/>
  <c r="R24" i="31"/>
  <c r="R25" i="3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Z12" i="5"/>
  <c r="X12" i="5"/>
  <c r="S6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T6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12" i="5"/>
  <c r="X6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12" i="5"/>
  <c r="U61" i="5"/>
  <c r="R61" i="5"/>
  <c r="U60" i="5"/>
  <c r="R60" i="5"/>
  <c r="U59" i="5"/>
  <c r="R59" i="5"/>
  <c r="U58" i="5"/>
  <c r="R58" i="5"/>
  <c r="U57" i="5"/>
  <c r="R57" i="5"/>
  <c r="U56" i="5"/>
  <c r="R56" i="5"/>
  <c r="U55" i="5"/>
  <c r="R55" i="5"/>
  <c r="U54" i="5"/>
  <c r="R54" i="5"/>
  <c r="U53" i="5"/>
  <c r="R53" i="5"/>
  <c r="U52" i="5"/>
  <c r="R52" i="5"/>
  <c r="U51" i="5"/>
  <c r="R51" i="5"/>
  <c r="U50" i="5"/>
  <c r="R50" i="5"/>
  <c r="U49" i="5"/>
  <c r="R49" i="5"/>
  <c r="U48" i="5"/>
  <c r="R48" i="5"/>
  <c r="U47" i="5"/>
  <c r="R47" i="5"/>
  <c r="U46" i="5"/>
  <c r="R46" i="5"/>
  <c r="U45" i="5"/>
  <c r="R45" i="5"/>
  <c r="U44" i="5"/>
  <c r="R44" i="5"/>
  <c r="U43" i="5"/>
  <c r="R43" i="5"/>
  <c r="U42" i="5"/>
  <c r="R42" i="5"/>
  <c r="U41" i="5"/>
  <c r="R41" i="5"/>
  <c r="U40" i="5"/>
  <c r="R40" i="5"/>
  <c r="U39" i="5"/>
  <c r="R39" i="5"/>
  <c r="U38" i="5"/>
  <c r="R38" i="5"/>
  <c r="U37" i="5"/>
  <c r="R37" i="5"/>
  <c r="U36" i="5"/>
  <c r="R36" i="5"/>
  <c r="U35" i="5"/>
  <c r="R35" i="5"/>
  <c r="U34" i="5"/>
  <c r="R34" i="5"/>
  <c r="U33" i="5"/>
  <c r="R33" i="5"/>
  <c r="U32" i="5"/>
  <c r="R32" i="5"/>
  <c r="U31" i="5"/>
  <c r="R31" i="5"/>
  <c r="U30" i="5"/>
  <c r="R30" i="5"/>
  <c r="U29" i="5"/>
  <c r="R29" i="5"/>
  <c r="U28" i="5"/>
  <c r="R28" i="5"/>
  <c r="U27" i="5"/>
  <c r="R27" i="5"/>
  <c r="U26" i="5"/>
  <c r="R26" i="5"/>
  <c r="U25" i="5"/>
  <c r="R25" i="5"/>
  <c r="U24" i="5"/>
  <c r="R24" i="5"/>
  <c r="U23" i="5"/>
  <c r="R23" i="5"/>
  <c r="U22" i="5"/>
  <c r="R22" i="5"/>
  <c r="U21" i="5"/>
  <c r="R21" i="5"/>
  <c r="U20" i="5"/>
  <c r="R20" i="5"/>
  <c r="U19" i="5"/>
  <c r="R19" i="5"/>
  <c r="U18" i="5"/>
  <c r="R18" i="5"/>
  <c r="U17" i="5"/>
  <c r="R17" i="5"/>
  <c r="U16" i="5"/>
  <c r="R16" i="5"/>
  <c r="U15" i="5"/>
  <c r="R15" i="5"/>
  <c r="U14" i="5"/>
  <c r="R14" i="5"/>
  <c r="U13" i="5"/>
  <c r="R13" i="5"/>
  <c r="C12" i="30"/>
  <c r="R12" i="5"/>
  <c r="C12" i="5"/>
  <c r="U12" i="5"/>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61" i="29"/>
  <c r="C60" i="29"/>
  <c r="C59" i="29"/>
  <c r="C58" i="29"/>
  <c r="C57" i="29"/>
  <c r="C56" i="29"/>
  <c r="C55" i="29"/>
  <c r="C54" i="29"/>
  <c r="C53" i="29"/>
  <c r="C52" i="29"/>
  <c r="C51" i="29"/>
  <c r="C50" i="29"/>
  <c r="C49" i="29"/>
  <c r="C48" i="29"/>
  <c r="C47" i="29"/>
  <c r="C46" i="29"/>
  <c r="C45" i="29"/>
  <c r="C44" i="29"/>
  <c r="C43" i="29"/>
  <c r="C42" i="29"/>
  <c r="C41" i="29"/>
  <c r="C40" i="29"/>
  <c r="C39" i="29"/>
  <c r="C38" i="29"/>
  <c r="C37" i="29"/>
  <c r="C36" i="29"/>
  <c r="C35" i="29"/>
  <c r="C34" i="29"/>
  <c r="C33" i="29"/>
  <c r="C32" i="29"/>
  <c r="C31" i="29"/>
  <c r="C30" i="29"/>
  <c r="C29" i="29"/>
  <c r="C28" i="29"/>
  <c r="C27" i="29"/>
  <c r="C26" i="29"/>
  <c r="C25" i="29"/>
  <c r="C24" i="29"/>
  <c r="C23" i="29"/>
  <c r="C22" i="29"/>
  <c r="C21" i="29"/>
  <c r="C20" i="29"/>
  <c r="C19" i="29"/>
  <c r="C18" i="29"/>
  <c r="C17" i="29"/>
  <c r="C16" i="29"/>
  <c r="C15" i="29"/>
  <c r="C14" i="29"/>
  <c r="C13" i="29"/>
  <c r="C12" i="29"/>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13" i="28"/>
  <c r="C13" i="27"/>
  <c r="C13" i="31"/>
  <c r="C20" i="28"/>
  <c r="C19" i="28"/>
  <c r="C18" i="28"/>
  <c r="C17" i="28"/>
  <c r="C16" i="28"/>
  <c r="C15" i="28"/>
  <c r="C14" i="28"/>
  <c r="C12" i="28"/>
  <c r="C61" i="27"/>
  <c r="C60" i="27"/>
  <c r="C59" i="27"/>
  <c r="C58" i="27"/>
  <c r="C57" i="27"/>
  <c r="C56" i="27"/>
  <c r="C55" i="27"/>
  <c r="C54" i="27"/>
  <c r="C53" i="27"/>
  <c r="C52" i="27"/>
  <c r="C51" i="27"/>
  <c r="C50" i="27"/>
  <c r="C49" i="27"/>
  <c r="C48" i="27"/>
  <c r="C47" i="27"/>
  <c r="C46" i="27"/>
  <c r="C45" i="27"/>
  <c r="C44" i="27"/>
  <c r="C43" i="27"/>
  <c r="C42"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2" i="27"/>
  <c r="C13" i="5"/>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2" i="31"/>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A7" i="30"/>
  <c r="E7" i="30"/>
  <c r="P7" i="30"/>
  <c r="A7" i="29"/>
  <c r="E7" i="29"/>
  <c r="P7" i="29"/>
  <c r="A7" i="28"/>
  <c r="E7" i="28"/>
  <c r="P7" i="28"/>
  <c r="A7" i="27"/>
  <c r="E7" i="27"/>
  <c r="P7" i="27"/>
  <c r="A7" i="31"/>
  <c r="E7" i="31"/>
  <c r="P7" i="31"/>
  <c r="A7" i="5"/>
  <c r="E7" i="5"/>
  <c r="P7" i="5"/>
  <c r="U62" i="5" l="1"/>
  <c r="R62" i="5"/>
  <c r="X62" i="27"/>
  <c r="V62" i="27"/>
  <c r="U62" i="30"/>
  <c r="AA62" i="27"/>
  <c r="S62" i="31"/>
  <c r="S62" i="29"/>
  <c r="S62" i="27"/>
  <c r="T62" i="31"/>
  <c r="C8" i="31" s="1"/>
  <c r="V62" i="5"/>
  <c r="Z62" i="31"/>
  <c r="S62" i="30"/>
  <c r="Z62" i="28"/>
  <c r="V62" i="29"/>
  <c r="V62" i="28"/>
  <c r="T62" i="28"/>
  <c r="C8" i="28" s="1"/>
  <c r="AA62" i="30"/>
  <c r="Y62" i="27"/>
  <c r="S62" i="5"/>
  <c r="C9" i="5" s="1"/>
  <c r="V62" i="30"/>
  <c r="W62" i="29"/>
  <c r="T62" i="27"/>
  <c r="C8" i="27" s="1"/>
  <c r="T62" i="5"/>
  <c r="C8" i="5" s="1"/>
  <c r="R62" i="30"/>
  <c r="AA62" i="31"/>
  <c r="Y62" i="29"/>
  <c r="Q62" i="29" s="1"/>
  <c r="C1" i="29" s="1"/>
  <c r="Y62" i="28"/>
  <c r="W62" i="28"/>
  <c r="Z62" i="27"/>
  <c r="R62" i="28"/>
  <c r="W62" i="5"/>
  <c r="AA62" i="28"/>
  <c r="W62" i="30"/>
  <c r="Q62" i="30" s="1"/>
  <c r="C1" i="30" s="1"/>
  <c r="W62" i="27"/>
  <c r="T62" i="30"/>
  <c r="C8" i="30" s="1"/>
  <c r="AA62" i="5"/>
  <c r="AA62" i="29"/>
  <c r="Z62" i="5"/>
  <c r="R62" i="31"/>
  <c r="R62" i="27"/>
  <c r="V62" i="31"/>
  <c r="Z62" i="30"/>
  <c r="U62" i="31"/>
  <c r="U62" i="29"/>
  <c r="U62" i="27"/>
  <c r="W62" i="31"/>
  <c r="T62" i="29"/>
  <c r="C8" i="29" s="1"/>
  <c r="X62" i="28"/>
  <c r="Y62" i="5"/>
  <c r="R62" i="29"/>
  <c r="Y62" i="31"/>
  <c r="Y62" i="30"/>
  <c r="Z62" i="29"/>
  <c r="S62" i="28"/>
  <c r="Q62" i="28" s="1"/>
  <c r="C1" i="28" s="1"/>
  <c r="C9" i="29"/>
  <c r="C9" i="30"/>
  <c r="C9" i="31"/>
  <c r="C9" i="27"/>
  <c r="T37" i="21" l="1"/>
  <c r="T39" i="21"/>
  <c r="Q62" i="27"/>
  <c r="C1" i="27" s="1"/>
  <c r="C9" i="28"/>
  <c r="Q62" i="31"/>
  <c r="C1" i="31" s="1"/>
  <c r="Q62" i="5"/>
  <c r="C1" i="5" s="1"/>
</calcChain>
</file>

<file path=xl/sharedStrings.xml><?xml version="1.0" encoding="utf-8"?>
<sst xmlns="http://schemas.openxmlformats.org/spreadsheetml/2006/main" count="13132" uniqueCount="5193">
  <si>
    <t>=Part4f!$D$47</t>
  </si>
  <si>
    <t>_B_289</t>
  </si>
  <si>
    <t>=Part4f!$D$48</t>
  </si>
  <si>
    <t>_B_29</t>
  </si>
  <si>
    <t>=Part4a!$D$38</t>
  </si>
  <si>
    <t>_B_290</t>
  </si>
  <si>
    <t>=Part4f!$D$49</t>
  </si>
  <si>
    <t>_B_291</t>
  </si>
  <si>
    <t>=Part4f!$D$50</t>
  </si>
  <si>
    <t>_B_292</t>
  </si>
  <si>
    <t>=Part4f!$D$51</t>
  </si>
  <si>
    <t>_B_293</t>
  </si>
  <si>
    <t>=Part4f!$D$52</t>
  </si>
  <si>
    <t>_B_294</t>
  </si>
  <si>
    <t>=Part4f!$D$53</t>
  </si>
  <si>
    <t>_B_295</t>
  </si>
  <si>
    <t>=Part4f!$D$54</t>
  </si>
  <si>
    <t>_B_296</t>
  </si>
  <si>
    <t>=Part4f!$D$55</t>
  </si>
  <si>
    <t>_B_297</t>
  </si>
  <si>
    <t>=Part4f!$D$56</t>
  </si>
  <si>
    <t>_B_298</t>
  </si>
  <si>
    <t>=Part4f!$D$57</t>
  </si>
  <si>
    <t>_B_299</t>
  </si>
  <si>
    <t>=Part4f!$D$58</t>
  </si>
  <si>
    <t>_B_3</t>
  </si>
  <si>
    <t>=Part4a!$D$12</t>
  </si>
  <si>
    <t>_B_30</t>
  </si>
  <si>
    <t>=Part4a!$D$39</t>
  </si>
  <si>
    <t>_B_300</t>
  </si>
  <si>
    <t>=Part4f!$D$59</t>
  </si>
  <si>
    <t>_B_31</t>
  </si>
  <si>
    <t>=Part4a!$D$40</t>
  </si>
  <si>
    <t>_B_32</t>
  </si>
  <si>
    <t>=Part4a!$D$41</t>
  </si>
  <si>
    <t>_B_33</t>
  </si>
  <si>
    <t>=Part4a!$D$42</t>
  </si>
  <si>
    <t>_B_34</t>
  </si>
  <si>
    <t>=Part4a!$D$43</t>
  </si>
  <si>
    <t>_B_35</t>
  </si>
  <si>
    <t>=Part4a!$D$44</t>
  </si>
  <si>
    <t>_B_36</t>
  </si>
  <si>
    <t>=Part4a!$D$45</t>
  </si>
  <si>
    <t>_B_37</t>
  </si>
  <si>
    <t>=Part4a!$D$46</t>
  </si>
  <si>
    <t>_B_38</t>
  </si>
  <si>
    <t>=Part4a!$D$47</t>
  </si>
  <si>
    <t>_B_39</t>
  </si>
  <si>
    <t>=Part4a!$D$48</t>
  </si>
  <si>
    <t>_B_4</t>
  </si>
  <si>
    <t>=Part4a!$D$13</t>
  </si>
  <si>
    <t>_B_40</t>
  </si>
  <si>
    <t>=Part4a!$D$49</t>
  </si>
  <si>
    <t>_B_41</t>
  </si>
  <si>
    <t>=Part4a!$D$50</t>
  </si>
  <si>
    <t>_B_42</t>
  </si>
  <si>
    <t>=Part4a!$D$51</t>
  </si>
  <si>
    <t>_B_43</t>
  </si>
  <si>
    <t>=Part4a!$D$52</t>
  </si>
  <si>
    <t>_B_44</t>
  </si>
  <si>
    <t>=Part4a!$D$53</t>
  </si>
  <si>
    <t>_B_45</t>
  </si>
  <si>
    <t>=Part4a!$D$54</t>
  </si>
  <si>
    <t>_B_46</t>
  </si>
  <si>
    <t>=Part4a!$D$55</t>
  </si>
  <si>
    <t>_B_47</t>
  </si>
  <si>
    <t>=Part4a!$D$56</t>
  </si>
  <si>
    <t>_B_48</t>
  </si>
  <si>
    <t>=Part4a!$D$57</t>
  </si>
  <si>
    <t>_B_49</t>
  </si>
  <si>
    <t>=Part4a!$D$58</t>
  </si>
  <si>
    <t>_B_5</t>
  </si>
  <si>
    <t>=Part4a!$D$14</t>
  </si>
  <si>
    <t>_B_50</t>
  </si>
  <si>
    <t>=Part4a!$D$59</t>
  </si>
  <si>
    <t>_B_51</t>
  </si>
  <si>
    <t>_B_52</t>
  </si>
  <si>
    <t>=Part4b!$D$11</t>
  </si>
  <si>
    <t>_B_53</t>
  </si>
  <si>
    <t>=Part4b!$D$12</t>
  </si>
  <si>
    <t>_B_54</t>
  </si>
  <si>
    <t>=Part4b!$D$13</t>
  </si>
  <si>
    <t>_B_55</t>
  </si>
  <si>
    <t>=Part4b!$D$14</t>
  </si>
  <si>
    <t>_B_56</t>
  </si>
  <si>
    <t>=Part4b!$D$15</t>
  </si>
  <si>
    <t>_B_57</t>
  </si>
  <si>
    <t>=Part4b!$D$16</t>
  </si>
  <si>
    <t>_B_58</t>
  </si>
  <si>
    <t>=Part4b!$D$17</t>
  </si>
  <si>
    <t>_B_59</t>
  </si>
  <si>
    <t>=Part4b!$D$18</t>
  </si>
  <si>
    <t>_B_6</t>
  </si>
  <si>
    <t>=Part4a!$D$15</t>
  </si>
  <si>
    <t>_B_60</t>
  </si>
  <si>
    <t>=Part4b!$D$19</t>
  </si>
  <si>
    <t>_B_61</t>
  </si>
  <si>
    <t>=Part4b!$D$20</t>
  </si>
  <si>
    <t>_B_62</t>
  </si>
  <si>
    <t>=Part4b!$D$21</t>
  </si>
  <si>
    <t>_B_63</t>
  </si>
  <si>
    <t>=Part4b!$D$22</t>
  </si>
  <si>
    <t>=IF(ISBLANK(_A_115),"",INDEX(ProductCodes,_A_115,1))</t>
  </si>
  <si>
    <t>=IF(ISBLANK(_A_116),"",INDEX(ProductCodes,_A_116,1))</t>
  </si>
  <si>
    <t>=IF(ISBLANK(_A_117),"",INDEX(ProductCodes,_A_117,1))</t>
  </si>
  <si>
    <t>=IF(ISBLANK(_A_118),"",INDEX(ProductCodes,_A_118,1))</t>
  </si>
  <si>
    <t>=IF(ISBLANK(_A_119),"",INDEX(ProductCodes,_A_119,1))</t>
  </si>
  <si>
    <t>=IF(ISBLANK(_A_12),"",INDEX(ProductCodes,_A_12,1))</t>
  </si>
  <si>
    <t>=IF(ISBLANK(_A_120),"",INDEX(ProductCodes,_A_121,1))</t>
  </si>
  <si>
    <t>=IF(ISBLANK(_A_121),"",INDEX(ProductCodes,_A_121,1))</t>
  </si>
  <si>
    <t>=IF(ISBLANK(_A_122),"",INDEX(ProductCodes,_A_122,1))</t>
  </si>
  <si>
    <t>=IF(ISBLANK(_A_123),"",INDEX(ProductCodes,_A_123,1))</t>
  </si>
  <si>
    <t>=IF(ISBLANK(_A_124),"",INDEX(ProductCodes,_A_124,1))</t>
  </si>
  <si>
    <t>=IF(ISBLANK(_A_125),"",INDEX(ProductCodes,_A_125,1))</t>
  </si>
  <si>
    <t>=IF(ISBLANK(_A_126),"",INDEX(ProductCodes,_A_126,1))</t>
  </si>
  <si>
    <t>=IF(ISBLANK(_A_127),"",INDEX(ProductCodes,_A_127,1))</t>
  </si>
  <si>
    <t>=IF(ISBLANK(_A_128),"",INDEX(ProductCodes,_A_128,1))</t>
  </si>
  <si>
    <t>=IF(ISBLANK(_A_129),"",INDEX(ProductCodes,_A_129,1))</t>
  </si>
  <si>
    <t>=IF(ISBLANK(_A_13),"",INDEX(ProductCodes,_A_13,1))</t>
  </si>
  <si>
    <t>=IF(ISBLANK(_A_130),"",INDEX(ProductCodes,_A_131,1))</t>
  </si>
  <si>
    <t>_IMQTY_56</t>
  </si>
  <si>
    <t>_IMQTY_57</t>
  </si>
  <si>
    <t>_IMQTY_58</t>
  </si>
  <si>
    <t>_IMQTY_59</t>
  </si>
  <si>
    <t>_IMQTY_6</t>
  </si>
  <si>
    <t>_IMQTY_60</t>
  </si>
  <si>
    <t>_IMQTY_61</t>
  </si>
  <si>
    <t>_IMQTY_62</t>
  </si>
  <si>
    <t>_IMQTY_63</t>
  </si>
  <si>
    <t>_IMQTY_64</t>
  </si>
  <si>
    <t>_IMQTY_65</t>
  </si>
  <si>
    <t>_IMQTY_66</t>
  </si>
  <si>
    <t>_IMQTY_67</t>
  </si>
  <si>
    <t>_IMQTY_68</t>
  </si>
  <si>
    <t>_IMQTY_69</t>
  </si>
  <si>
    <t>_IMQTY_7</t>
  </si>
  <si>
    <t>_IMQTY_70</t>
  </si>
  <si>
    <t>_IMQTY_71</t>
  </si>
  <si>
    <t>_IMQTY_72</t>
  </si>
  <si>
    <t>_IMQTY_73</t>
  </si>
  <si>
    <t>_IMQTY_74</t>
  </si>
  <si>
    <t>_IMQTY_75</t>
  </si>
  <si>
    <t>_IMQTY_76</t>
  </si>
  <si>
    <t>_IMQTY_77</t>
  </si>
  <si>
    <t>_IMQTY_78</t>
  </si>
  <si>
    <t>_IMQTY_79</t>
  </si>
  <si>
    <t>_IMQTY_8</t>
  </si>
  <si>
    <t>1072</t>
  </si>
  <si>
    <t>1070</t>
  </si>
  <si>
    <t>0705</t>
  </si>
  <si>
    <t>1012</t>
  </si>
  <si>
    <t>0704</t>
  </si>
  <si>
    <t>1001</t>
  </si>
  <si>
    <t>1071</t>
  </si>
  <si>
    <t>0701</t>
  </si>
  <si>
    <t>0904</t>
  </si>
  <si>
    <t>=Part4a!$E$19</t>
  </si>
  <si>
    <t>=Part4b!$E$59</t>
  </si>
  <si>
    <t>=Part4c!$E$11</t>
  </si>
  <si>
    <t>=Part4c!$E$12</t>
  </si>
  <si>
    <t>=Part4c!$E$13</t>
  </si>
  <si>
    <t>=Part4c!$E$14</t>
  </si>
  <si>
    <t>=Part4c!$E$15</t>
  </si>
  <si>
    <t>=Part4c!$E$16</t>
  </si>
  <si>
    <t>=Part4c!$E$17</t>
  </si>
  <si>
    <t>=Part4c!$E$18</t>
  </si>
  <si>
    <t>=Part4a!$E$20</t>
  </si>
  <si>
    <t>=Part4c!$E$19</t>
  </si>
  <si>
    <t>=Part4c!$E$20</t>
  </si>
  <si>
    <t>=Part4c!$E$21</t>
  </si>
  <si>
    <t>=Part4c!$E$22</t>
  </si>
  <si>
    <t>=Part4c!$E$23</t>
  </si>
  <si>
    <t>=Part4c!$E$24</t>
  </si>
  <si>
    <t>=Part4c!$E$25</t>
  </si>
  <si>
    <t>=Part4c!$E$26</t>
  </si>
  <si>
    <t>=Part4c!$E$27</t>
  </si>
  <si>
    <t>=Part4c!$E$28</t>
  </si>
  <si>
    <t>=Part4a!$E$21</t>
  </si>
  <si>
    <t>=Part4c!$E$29</t>
  </si>
  <si>
    <t>=Part4c!$E$30</t>
  </si>
  <si>
    <t>=Part4c!$E$31</t>
  </si>
  <si>
    <t>=Part4c!$E$32</t>
  </si>
  <si>
    <t>=Part4c!$E$33</t>
  </si>
  <si>
    <t>=Part4c!$E$34</t>
  </si>
  <si>
    <t>=Part4c!$E$35</t>
  </si>
  <si>
    <t>=Part4c!$E$36</t>
  </si>
  <si>
    <t>=Part4c!$E$37</t>
  </si>
  <si>
    <t>=Part4c!$E$38</t>
  </si>
  <si>
    <t>=Part4a!$E$22</t>
  </si>
  <si>
    <t>=Part4c!$E$39</t>
  </si>
  <si>
    <t>=Part4c!$E$40</t>
  </si>
  <si>
    <t>=Part4c!$E$41</t>
  </si>
  <si>
    <t>=Part4c!$E$42</t>
  </si>
  <si>
    <t>=Part4c!$E$43</t>
  </si>
  <si>
    <t>=Part4c!$E$44</t>
  </si>
  <si>
    <t>=Part4c!$E$45</t>
  </si>
  <si>
    <t>=Part4c!$E$46</t>
  </si>
  <si>
    <t>=Part4c!$E$47</t>
  </si>
  <si>
    <t>=Part4c!$E$48</t>
  </si>
  <si>
    <t>=Part4a!$E$23</t>
  </si>
  <si>
    <t>=Part4c!$E$49</t>
  </si>
  <si>
    <t>=Part4c!$E$50</t>
  </si>
  <si>
    <t>=Part4c!$E$51</t>
  </si>
  <si>
    <t>=Part4c!$E$52</t>
  </si>
  <si>
    <t>=Part4c!$E$53</t>
  </si>
  <si>
    <t>=Part4c!$E$54</t>
  </si>
  <si>
    <t>=Part4c!$E$55</t>
  </si>
  <si>
    <t>=Part4c!$E$56</t>
  </si>
  <si>
    <t>=Part4c!$E$57</t>
  </si>
  <si>
    <t>=Part4c!$E$58</t>
  </si>
  <si>
    <t>=Part4a!$E$24</t>
  </si>
  <si>
    <t>=Part4c!$E$59</t>
  </si>
  <si>
    <t>=Part4d!$E$11</t>
  </si>
  <si>
    <t>=Part4d!$E$12</t>
  </si>
  <si>
    <t>=Part4d!$E$13</t>
  </si>
  <si>
    <t>=Part4d!$E$14</t>
  </si>
  <si>
    <t>=Part4d!$E$15</t>
  </si>
  <si>
    <t>=Part4d!$E$16</t>
  </si>
  <si>
    <t>=Part4d!$E$17</t>
  </si>
  <si>
    <t>=Part4d!$E$18</t>
  </si>
  <si>
    <t>=Part4a!$E$25</t>
  </si>
  <si>
    <t>=Part4d!$E$19</t>
  </si>
  <si>
    <t>=Part4d!$E$20</t>
  </si>
  <si>
    <t>=Part4d!$E$21</t>
  </si>
  <si>
    <t>=Part4d!$E$22</t>
  </si>
  <si>
    <t>=Part4d!$E$23</t>
  </si>
  <si>
    <t>=Part4d!$E$24</t>
  </si>
  <si>
    <t>=Part4d!$E$25</t>
  </si>
  <si>
    <t>=Part4d!$E$26</t>
  </si>
  <si>
    <t>=Part4d!$E$27</t>
  </si>
  <si>
    <t>=Part4d!$E$28</t>
  </si>
  <si>
    <t>=Part4a!$E$26</t>
  </si>
  <si>
    <t>=Part4d!$E$29</t>
  </si>
  <si>
    <t>=Part4d!$E$30</t>
  </si>
  <si>
    <t>=Part4d!$E$31</t>
  </si>
  <si>
    <t>=Part4d!$E$32</t>
  </si>
  <si>
    <t>=Part4d!$E$33</t>
  </si>
  <si>
    <t>=Part4d!$E$34</t>
  </si>
  <si>
    <t>=Part4d!$E$35</t>
  </si>
  <si>
    <t>=Part4d!$E$36</t>
  </si>
  <si>
    <t>=Part4d!$E$37</t>
  </si>
  <si>
    <t>=Part4d!$E$38</t>
  </si>
  <si>
    <t>=Part4a!$E$27</t>
  </si>
  <si>
    <t>=Part4d!$E$39</t>
  </si>
  <si>
    <t>=Part4d!$E$40</t>
  </si>
  <si>
    <t>=Part4d!$E$41</t>
  </si>
  <si>
    <t>=Part4d!$E$42</t>
  </si>
  <si>
    <t>=Part4d!$E$43</t>
  </si>
  <si>
    <t>=Part4d!$E$44</t>
  </si>
  <si>
    <t>=Part4d!$E$45</t>
  </si>
  <si>
    <t>=Part4d!$E$46</t>
  </si>
  <si>
    <t>=Part4d!$E$47</t>
  </si>
  <si>
    <t>=Part4d!$E$48</t>
  </si>
  <si>
    <t>=Part4a!$E$28</t>
  </si>
  <si>
    <t>=Part4d!$E$49</t>
  </si>
  <si>
    <t>=Part4d!$E$50</t>
  </si>
  <si>
    <t>=Part4d!$E$51</t>
  </si>
  <si>
    <t>=Part4d!$E$52</t>
  </si>
  <si>
    <t>=Part4d!$E$53</t>
  </si>
  <si>
    <t>=Part4d!$E$54</t>
  </si>
  <si>
    <t>=Part4d!$E$55</t>
  </si>
  <si>
    <t>=Part4d!$E$56</t>
  </si>
  <si>
    <t>=Part4d!$E$57</t>
  </si>
  <si>
    <t>=Part4d!$E$58</t>
  </si>
  <si>
    <t>=Part4a!$E$11</t>
  </si>
  <si>
    <t>=Part4a!$E$29</t>
  </si>
  <si>
    <t>=Part4d!$E$59</t>
  </si>
  <si>
    <t>=Part4e!$E$11</t>
  </si>
  <si>
    <t>=Part4e!$E$12</t>
  </si>
  <si>
    <t>=Part4e!$E$13</t>
  </si>
  <si>
    <t>=Part4e!$E$14</t>
  </si>
  <si>
    <t>=Part4e!$E$15</t>
  </si>
  <si>
    <t>=Part4e!$E$16</t>
  </si>
  <si>
    <t>=Part4e!$E$17</t>
  </si>
  <si>
    <t>=Part4e!$E$18</t>
  </si>
  <si>
    <t>=Part4a!$E$30</t>
  </si>
  <si>
    <t>=Part4e!$E$19</t>
  </si>
  <si>
    <t>=IF(ISBLANK(_A_170),"",INDEX(ProductCodes,_A_171,1))</t>
  </si>
  <si>
    <t>=IF(ISBLANK(_A_171),"",INDEX(ProductCodes,_A_171,1))</t>
  </si>
  <si>
    <t>=IF(ISBLANK(_A_172),"",INDEX(ProductCodes,_A_172,1))</t>
  </si>
  <si>
    <t>United Arab Emirates</t>
  </si>
  <si>
    <t>Uruguay</t>
  </si>
  <si>
    <t>Venezuela</t>
  </si>
  <si>
    <t>Vietnam</t>
  </si>
  <si>
    <t>Azerbaijan</t>
  </si>
  <si>
    <t>Bolivia</t>
  </si>
  <si>
    <t>Botswana</t>
  </si>
  <si>
    <t>Czech Republic</t>
  </si>
  <si>
    <t>Ghana</t>
  </si>
  <si>
    <t>Honduras</t>
  </si>
  <si>
    <t>Kyrgyzstan</t>
  </si>
  <si>
    <t>Liberia</t>
  </si>
  <si>
    <t>Libya</t>
  </si>
  <si>
    <t>Malaysia</t>
  </si>
  <si>
    <t>Mauritania</t>
  </si>
  <si>
    <t>Myanmar (Burma)</t>
  </si>
  <si>
    <t>Nicaragua</t>
  </si>
  <si>
    <t>Niger.</t>
  </si>
  <si>
    <t>Paraguay</t>
  </si>
  <si>
    <t>Romania</t>
  </si>
  <si>
    <t>Saudi Arabia</t>
  </si>
  <si>
    <t>Sudan</t>
  </si>
  <si>
    <t>Tajikistan</t>
  </si>
  <si>
    <t>Trinidad &amp; Tobago</t>
  </si>
  <si>
    <t>Trust Terr. of Pacific</t>
  </si>
  <si>
    <t>Uzbekistan</t>
  </si>
  <si>
    <t>Angola</t>
  </si>
  <si>
    <t>Bahrein</t>
  </si>
  <si>
    <t>Belarus</t>
  </si>
  <si>
    <t>Bermuda</t>
  </si>
  <si>
    <t>Cameroon</t>
  </si>
  <si>
    <t>Canada</t>
  </si>
  <si>
    <t>Chad</t>
  </si>
  <si>
    <t>Chile</t>
  </si>
  <si>
    <t>China</t>
  </si>
  <si>
    <t>Colombia</t>
  </si>
  <si>
    <t>Congo</t>
  </si>
  <si>
    <t>Costa Rica</t>
  </si>
  <si>
    <t>Cyprus</t>
  </si>
  <si>
    <t>Democratic Republic of Congo</t>
  </si>
  <si>
    <t>Denmark</t>
  </si>
  <si>
    <t>Egypt</t>
  </si>
  <si>
    <t>Finland</t>
  </si>
  <si>
    <t>Germany</t>
  </si>
  <si>
    <t>Gibraltar</t>
  </si>
  <si>
    <t>Greece</t>
  </si>
  <si>
    <t>Guam</t>
  </si>
  <si>
    <t>Guinea</t>
  </si>
  <si>
    <t>Iraq</t>
  </si>
  <si>
    <t>Israel</t>
  </si>
  <si>
    <t>Italy</t>
  </si>
  <si>
    <t>Jordan</t>
  </si>
  <si>
    <t>Kazakhstan</t>
  </si>
  <si>
    <t>Kenya</t>
  </si>
  <si>
    <t>Latvia</t>
  </si>
  <si>
    <t>Lebanon</t>
  </si>
  <si>
    <t>Macau</t>
  </si>
  <si>
    <t>Malawi</t>
  </si>
  <si>
    <t>Malta</t>
  </si>
  <si>
    <t>Mauritius</t>
  </si>
  <si>
    <t>Mongolia</t>
  </si>
  <si>
    <t>Morocco</t>
  </si>
  <si>
    <t>Netherlands Antilles</t>
  </si>
  <si>
    <t>New Zealand</t>
  </si>
  <si>
    <t>Norway</t>
  </si>
  <si>
    <t>Oman</t>
  </si>
  <si>
    <t>Papua New Guinea</t>
  </si>
  <si>
    <t>Peru</t>
  </si>
  <si>
    <t>Philippines</t>
  </si>
  <si>
    <t>Poland</t>
  </si>
  <si>
    <t>Puerto Rico</t>
  </si>
  <si>
    <t>Qatar</t>
  </si>
  <si>
    <t>Russia</t>
  </si>
  <si>
    <t>Rwanda</t>
  </si>
  <si>
    <t>Seychelles</t>
  </si>
  <si>
    <t>Spain</t>
  </si>
  <si>
    <t>Swaziland</t>
  </si>
  <si>
    <t>Taiwan</t>
  </si>
  <si>
    <t>Tanzania</t>
  </si>
  <si>
    <t>The Bahamas</t>
  </si>
  <si>
    <t>Togo</t>
  </si>
  <si>
    <t>Turkmenistan</t>
  </si>
  <si>
    <t>Turks &amp; Caicos Islands</t>
  </si>
  <si>
    <t>United Kingdom</t>
  </si>
  <si>
    <t>Virgin Islands</t>
  </si>
  <si>
    <t>Western Sahara</t>
  </si>
  <si>
    <t>Western Samoa</t>
  </si>
  <si>
    <t>Yemen</t>
  </si>
  <si>
    <t>Zimbabwe</t>
  </si>
  <si>
    <t xml:space="preserve">Arkansas </t>
  </si>
  <si>
    <t xml:space="preserve">Arizona </t>
  </si>
  <si>
    <t xml:space="preserve">California </t>
  </si>
  <si>
    <t>_C_5</t>
  </si>
  <si>
    <t>=Part4a!$F$14</t>
  </si>
  <si>
    <t>_C_50</t>
  </si>
  <si>
    <t>=Part4a!$F$59</t>
  </si>
  <si>
    <t>_C_51</t>
  </si>
  <si>
    <t>_C_52</t>
  </si>
  <si>
    <t>=Part4b!$F$11</t>
  </si>
  <si>
    <t>_C_53</t>
  </si>
  <si>
    <t>=Part4b!$F$12</t>
  </si>
  <si>
    <t>_C_54</t>
  </si>
  <si>
    <t>=Part4b!$F$13</t>
  </si>
  <si>
    <t>_C_55</t>
  </si>
  <si>
    <t>=Part4b!$F$14</t>
  </si>
  <si>
    <t>_C_56</t>
  </si>
  <si>
    <t>=Part4b!$F$15</t>
  </si>
  <si>
    <t>_C_57</t>
  </si>
  <si>
    <t>=Part4b!$F$16</t>
  </si>
  <si>
    <t>_C_58</t>
  </si>
  <si>
    <t>=Part4b!$F$17</t>
  </si>
  <si>
    <t>_C_59</t>
  </si>
  <si>
    <t>=Part4b!$F$18</t>
  </si>
  <si>
    <t>_C_6</t>
  </si>
  <si>
    <t>=Part4a!$F$15</t>
  </si>
  <si>
    <t>_C_60</t>
  </si>
  <si>
    <t>=Part4b!$F$19</t>
  </si>
  <si>
    <t>_C_61</t>
  </si>
  <si>
    <t>=Part4b!$F$20</t>
  </si>
  <si>
    <t>_C_62</t>
  </si>
  <si>
    <t>=Part4b!$F$21</t>
  </si>
  <si>
    <t>_C_63</t>
  </si>
  <si>
    <t>=Part4b!$F$22</t>
  </si>
  <si>
    <t>_C_64</t>
  </si>
  <si>
    <t>=Part4b!$F$23</t>
  </si>
  <si>
    <t>_C_65</t>
  </si>
  <si>
    <t>=Part4b!$F$24</t>
  </si>
  <si>
    <t>_C_66</t>
  </si>
  <si>
    <t>=Part4b!$F$25</t>
  </si>
  <si>
    <t>_C_67</t>
  </si>
  <si>
    <t>=Part4b!$F$26</t>
  </si>
  <si>
    <t>_C_68</t>
  </si>
  <si>
    <t>=Part4b!$F$27</t>
  </si>
  <si>
    <t>_C_69</t>
  </si>
  <si>
    <t>=Part4b!$F$28</t>
  </si>
  <si>
    <t>_C_7</t>
  </si>
  <si>
    <t>=Part4a!$F$16</t>
  </si>
  <si>
    <t>_C_70</t>
  </si>
  <si>
    <t>=Part4b!$F$29</t>
  </si>
  <si>
    <t>_C_71</t>
  </si>
  <si>
    <t>=Part4b!$F$30</t>
  </si>
  <si>
    <t>_C_72</t>
  </si>
  <si>
    <t>=Part4b!$F$31</t>
  </si>
  <si>
    <t>_C_73</t>
  </si>
  <si>
    <t>=Part4b!$F$32</t>
  </si>
  <si>
    <t>_C_74</t>
  </si>
  <si>
    <t>=Part4b!$F$33</t>
  </si>
  <si>
    <t>_C_75</t>
  </si>
  <si>
    <t>=Part4b!$F$34</t>
  </si>
  <si>
    <t>_C_76</t>
  </si>
  <si>
    <t>=Part4b!$F$35</t>
  </si>
  <si>
    <t>_C_77</t>
  </si>
  <si>
    <t>=Part4b!$F$36</t>
  </si>
  <si>
    <t>_C_78</t>
  </si>
  <si>
    <t>=Part4b!$F$37</t>
  </si>
  <si>
    <t>_C_79</t>
  </si>
  <si>
    <t>=Part4b!$F$38</t>
  </si>
  <si>
    <t>_C_8</t>
  </si>
  <si>
    <t>=Part4a!$F$17</t>
  </si>
  <si>
    <t>_C_80</t>
  </si>
  <si>
    <t>=Part4b!$F$39</t>
  </si>
  <si>
    <t>_C_81</t>
  </si>
  <si>
    <t>=Part4b!$F$40</t>
  </si>
  <si>
    <t>_C_82</t>
  </si>
  <si>
    <t>=Part4b!$F$41</t>
  </si>
  <si>
    <t>_C_83</t>
  </si>
  <si>
    <t>=Part4b!$F$42</t>
  </si>
  <si>
    <t>_C_84</t>
  </si>
  <si>
    <t>=Part4b!$F$43</t>
  </si>
  <si>
    <t>_C_85</t>
  </si>
  <si>
    <t>=Part4b!$F$44</t>
  </si>
  <si>
    <t>_C_86</t>
  </si>
  <si>
    <t>=Part4b!$F$45</t>
  </si>
  <si>
    <t>_C_87</t>
  </si>
  <si>
    <t>=Part4b!$F$46</t>
  </si>
  <si>
    <t>_C_88</t>
  </si>
  <si>
    <t>=Part4b!$F$47</t>
  </si>
  <si>
    <t>_C_89</t>
  </si>
  <si>
    <t>=Part4b!$F$48</t>
  </si>
  <si>
    <t>_C_9</t>
  </si>
  <si>
    <t>=Part4a!$F$18</t>
  </si>
  <si>
    <t>_C_90</t>
  </si>
  <si>
    <t>=Part4b!$F$49</t>
  </si>
  <si>
    <t>_C_91</t>
  </si>
  <si>
    <t>=Part4b!$F$50</t>
  </si>
  <si>
    <t>_C_92</t>
  </si>
  <si>
    <t>_IMQTY_27</t>
  </si>
  <si>
    <t>_IMQTY_270</t>
  </si>
  <si>
    <t>_IMQTY_271</t>
  </si>
  <si>
    <t>_IMQTY_272</t>
  </si>
  <si>
    <t>_IMQTY_273</t>
  </si>
  <si>
    <t>_IMQTY_274</t>
  </si>
  <si>
    <t>_IMQTY_275</t>
  </si>
  <si>
    <t>_IMQTY_276</t>
  </si>
  <si>
    <t>_IMQTY_277</t>
  </si>
  <si>
    <t>_IMQTY_278</t>
  </si>
  <si>
    <t>_IMQTY_279</t>
  </si>
  <si>
    <t>_IMQTY_28</t>
  </si>
  <si>
    <t>_IMQTY_280</t>
  </si>
  <si>
    <t>_IMQTY_281</t>
  </si>
  <si>
    <t>_IMQTY_282</t>
  </si>
  <si>
    <t>_IMQTY_283</t>
  </si>
  <si>
    <t>_IMQTY_284</t>
  </si>
  <si>
    <t>_IMQTY_285</t>
  </si>
  <si>
    <t>_IMQTY_286</t>
  </si>
  <si>
    <t>_IMQTY_287</t>
  </si>
  <si>
    <t>_IMQTY_288</t>
  </si>
  <si>
    <t>_IMQTY_289</t>
  </si>
  <si>
    <t>_IMQTY_29</t>
  </si>
  <si>
    <t>_IMQTY_290</t>
  </si>
  <si>
    <t>_IMQTY_291</t>
  </si>
  <si>
    <t>_IMQTY_292</t>
  </si>
  <si>
    <t>_IMQTY_293</t>
  </si>
  <si>
    <t>_IMQTY_294</t>
  </si>
  <si>
    <t>_IMQTY_295</t>
  </si>
  <si>
    <t>_IMQTY_296</t>
  </si>
  <si>
    <t>_IMQTY_297</t>
  </si>
  <si>
    <t>=Part4b!$B$60</t>
  </si>
  <si>
    <t>=Part4c!$B$60</t>
  </si>
  <si>
    <t>=Part4d!$B$60</t>
  </si>
  <si>
    <t>=Part4e!$B$60</t>
  </si>
  <si>
    <t>=Part4f!$B$60</t>
  </si>
  <si>
    <t>=Part4a!$B$60</t>
  </si>
  <si>
    <t>=Part4b!$D$60</t>
  </si>
  <si>
    <t>=Part4c!$D$60</t>
  </si>
  <si>
    <t>=Part4d!$D$60</t>
  </si>
  <si>
    <t>=Part4e!$D$60</t>
  </si>
  <si>
    <t>=Part4f!$D$60</t>
  </si>
  <si>
    <t>=Part4a!$D$60</t>
  </si>
  <si>
    <t>=Part4b!$E$60</t>
  </si>
  <si>
    <t>=Part4c!$E$60</t>
  </si>
  <si>
    <t>=Part4d!$E$60</t>
  </si>
  <si>
    <t>=Part4e!$E$60</t>
  </si>
  <si>
    <t>=Part4f!$E$60</t>
  </si>
  <si>
    <t>=Part4a!$E$60</t>
  </si>
  <si>
    <t>=Part4b!$C$60</t>
  </si>
  <si>
    <t>=Part4c!$C$60</t>
  </si>
  <si>
    <t>=Part4d!$C$60</t>
  </si>
  <si>
    <t>=Part4e!$C$60</t>
  </si>
  <si>
    <t>=Part4f!$C$60</t>
  </si>
  <si>
    <t>=Part4a!$C$60</t>
  </si>
  <si>
    <t>=Part4b!$F$60</t>
  </si>
  <si>
    <t>=Part4c!$F$60</t>
  </si>
  <si>
    <t>=Part4d!$F$60</t>
  </si>
  <si>
    <t>=Part4e!$F$60</t>
  </si>
  <si>
    <t>=Part4f!$F$60</t>
  </si>
  <si>
    <t>=Part4a!$F$60</t>
  </si>
  <si>
    <t>=Part4b!$P$60</t>
  </si>
  <si>
    <t>=Part4c!$P$60</t>
  </si>
  <si>
    <t>=Part4d!$P$60</t>
  </si>
  <si>
    <t>=Part4e!$P$60</t>
  </si>
  <si>
    <t>=Part4f!$P$60</t>
  </si>
  <si>
    <t>=Part4a!$P$60</t>
  </si>
  <si>
    <t>=Sheet2!$A$1:$A$56</t>
  </si>
  <si>
    <t>Calculated</t>
  </si>
  <si>
    <t>=IF(ISBLANK(_A_204),"",INDEX(ProductCodes,_A_204,1))</t>
  </si>
  <si>
    <t>=IF(ISBLANK(_A_205),"",INDEX(ProductCodes,_A_205,1))</t>
  </si>
  <si>
    <t>=IF(ISBLANK(_A_206),"",INDEX(ProductCodes,_A_206,1))</t>
  </si>
  <si>
    <t>=IF(ISBLANK(_A_207),"",INDEX(ProductCodes,_A_207,1))</t>
  </si>
  <si>
    <t>=IF(ISBLANK(_A_208),"",INDEX(ProductCodes,_A_208,1))</t>
  </si>
  <si>
    <t>=IF(ISBLANK(_A_209),"",INDEX(ProductCodes,_A_209,1))</t>
  </si>
  <si>
    <t>=IF(ISBLANK(_A_21),"",INDEX(ProductCodes,_A_21,1))</t>
  </si>
  <si>
    <t>=IF(ISBLANK(_A_210),"",INDEX(ProductCodes,_A_211,1))</t>
  </si>
  <si>
    <t>=IF(ISBLANK(_A_211),"",INDEX(ProductCodes,_A_211,1))</t>
  </si>
  <si>
    <t>=IF(ISBLANK(_A_212),"",INDEX(ProductCodes,_A_212,1))</t>
  </si>
  <si>
    <t>=IF(ISBLANK(_A_213),"",INDEX(ProductCodes,_A_213,1))</t>
  </si>
  <si>
    <t>=IF(ISBLANK(_A_214),"",INDEX(ProductCodes,_A_214,1))</t>
  </si>
  <si>
    <t>=IF(ISBLANK(_A_215),"",INDEX(ProductCodes,_A_215,1))</t>
  </si>
  <si>
    <t>=IF(ISBLANK(_A_216),"",INDEX(ProductCodes,_A_216,1))</t>
  </si>
  <si>
    <t>=IF(ISBLANK(_A_217),"",INDEX(ProductCodes,_A_217,1))</t>
  </si>
  <si>
    <t>=IF(ISBLANK(_A_218),"",INDEX(ProductCodes,_A_218,1))</t>
  </si>
  <si>
    <t>=IF(ISBLANK(_A_219),"",INDEX(ProductCodes,_A_219,1))</t>
  </si>
  <si>
    <t>=IF(ISBLANK(_A_22),"",INDEX(ProductCodes,_A_22,1))</t>
  </si>
  <si>
    <t>=IF(ISBLANK(_A_220),"",INDEX(ProductCodes,_A_221,1))</t>
  </si>
  <si>
    <t>=IF(ISBLANK(_A_221),"",INDEX(ProductCodes,_A_221,1))</t>
  </si>
  <si>
    <t>Mailing Address of Contact (e.g., PO Box, RR):  If the physical and
mailing addresses are the same, only complete the physical address.</t>
  </si>
  <si>
    <t>_A_144</t>
  </si>
  <si>
    <t>=Part4c!$B$53</t>
  </si>
  <si>
    <t>_A_145</t>
  </si>
  <si>
    <t>=Part4c!$B$54</t>
  </si>
  <si>
    <t>_A_146</t>
  </si>
  <si>
    <t>=Part4c!$B$55</t>
  </si>
  <si>
    <t>_A_147</t>
  </si>
  <si>
    <t>=Part4c!$B$56</t>
  </si>
  <si>
    <t>_A_148</t>
  </si>
  <si>
    <t>=Part4c!$B$57</t>
  </si>
  <si>
    <t>_A_149</t>
  </si>
  <si>
    <t>=Part4c!$B$58</t>
  </si>
  <si>
    <t>_A_15</t>
  </si>
  <si>
    <t>=Part4a!$B$24</t>
  </si>
  <si>
    <t>_A_150</t>
  </si>
  <si>
    <t>=Part4c!$B$59</t>
  </si>
  <si>
    <t>_A_151</t>
  </si>
  <si>
    <t>_A_152</t>
  </si>
  <si>
    <t>=Part4d!$B$11</t>
  </si>
  <si>
    <t>_A_153</t>
  </si>
  <si>
    <t>=Part4d!$B$12</t>
  </si>
  <si>
    <t>_A_154</t>
  </si>
  <si>
    <t>=Part4d!$B$13</t>
  </si>
  <si>
    <t>_A_155</t>
  </si>
  <si>
    <t>=Part4d!$B$14</t>
  </si>
  <si>
    <t>_A_156</t>
  </si>
  <si>
    <t>=Part4d!$B$15</t>
  </si>
  <si>
    <t>_A_157</t>
  </si>
  <si>
    <t>=Part4d!$B$16</t>
  </si>
  <si>
    <t>_A_158</t>
  </si>
  <si>
    <t>=Part4d!$B$17</t>
  </si>
  <si>
    <t>_A_159</t>
  </si>
  <si>
    <t>=Part4d!$B$18</t>
  </si>
  <si>
    <t>_A_16</t>
  </si>
  <si>
    <t>=Part4a!$B$25</t>
  </si>
  <si>
    <t>_A_160</t>
  </si>
  <si>
    <t>=Part4d!$B$19</t>
  </si>
  <si>
    <t>_A_161</t>
  </si>
  <si>
    <t>=Part4d!$B$20</t>
  </si>
  <si>
    <t>_A_162</t>
  </si>
  <si>
    <t>=Part4d!$B$21</t>
  </si>
  <si>
    <t>_A_163</t>
  </si>
  <si>
    <t>=Part4d!$B$22</t>
  </si>
  <si>
    <t>_A_164</t>
  </si>
  <si>
    <t>=Part4d!$B$23</t>
  </si>
  <si>
    <t>_A_165</t>
  </si>
  <si>
    <t>=Part4d!$B$24</t>
  </si>
  <si>
    <t>_A_166</t>
  </si>
  <si>
    <t>=Part4d!$B$25</t>
  </si>
  <si>
    <t>_A_167</t>
  </si>
  <si>
    <t>=Part4d!$B$26</t>
  </si>
  <si>
    <t>_A_168</t>
  </si>
  <si>
    <t>=Part4d!$B$27</t>
  </si>
  <si>
    <t>_A_169</t>
  </si>
  <si>
    <t>=Part4d!$B$28</t>
  </si>
  <si>
    <t>_A_17</t>
  </si>
  <si>
    <t>=Part4a!$B$26</t>
  </si>
  <si>
    <t>_A_170</t>
  </si>
  <si>
    <t>=Part4d!$B$29</t>
  </si>
  <si>
    <t>_A_171</t>
  </si>
  <si>
    <t>=Part4d!$B$30</t>
  </si>
  <si>
    <t>_A_172</t>
  </si>
  <si>
    <t>=Part4d!$B$31</t>
  </si>
  <si>
    <t>_A_173</t>
  </si>
  <si>
    <t>=Part4d!$B$32</t>
  </si>
  <si>
    <t>_A_174</t>
  </si>
  <si>
    <t>=Part4d!$B$33</t>
  </si>
  <si>
    <t>_A_175</t>
  </si>
  <si>
    <t>=Part4d!$B$34</t>
  </si>
  <si>
    <t>_A_176</t>
  </si>
  <si>
    <t>=Part4d!$B$35</t>
  </si>
  <si>
    <t>_A_177</t>
  </si>
  <si>
    <t>=Part4d!$B$36</t>
  </si>
  <si>
    <t>_A_178</t>
  </si>
  <si>
    <t>=Part4d!$B$37</t>
  </si>
  <si>
    <t>_A_179</t>
  </si>
  <si>
    <t>=Part4d!$B$38</t>
  </si>
  <si>
    <t>_A_18</t>
  </si>
  <si>
    <t>=Part4a!$B$27</t>
  </si>
  <si>
    <t>_A_180</t>
  </si>
  <si>
    <t>=Part4d!$B$39</t>
  </si>
  <si>
    <t>_A_181</t>
  </si>
  <si>
    <t>=Part4d!$B$40</t>
  </si>
  <si>
    <t>_A_182</t>
  </si>
  <si>
    <t>=Part4d!$B$41</t>
  </si>
  <si>
    <t>_A_183</t>
  </si>
  <si>
    <t>=Part4d!$B$42</t>
  </si>
  <si>
    <t>_A_184</t>
  </si>
  <si>
    <t>=Part4d!$B$43</t>
  </si>
  <si>
    <t>_A_185</t>
  </si>
  <si>
    <t>=Part4d!$B$44</t>
  </si>
  <si>
    <t>_A_186</t>
  </si>
  <si>
    <t>=Part4d!$B$45</t>
  </si>
  <si>
    <t>_A_187</t>
  </si>
  <si>
    <t>=Part4d!$B$46</t>
  </si>
  <si>
    <t>_A_188</t>
  </si>
  <si>
    <t>=Part4d!$B$47</t>
  </si>
  <si>
    <t>_A_189</t>
  </si>
  <si>
    <t>=Part4d!$B$48</t>
  </si>
  <si>
    <t>_A_19</t>
  </si>
  <si>
    <t>=Part4a!$B$28</t>
  </si>
  <si>
    <t>_A_190</t>
  </si>
  <si>
    <t>=Part4d!$B$49</t>
  </si>
  <si>
    <t>_A_191</t>
  </si>
  <si>
    <t>=Part4d!$B$50</t>
  </si>
  <si>
    <t>_A_192</t>
  </si>
  <si>
    <t>=Part4d!$B$51</t>
  </si>
  <si>
    <t>_A_193</t>
  </si>
  <si>
    <t>=Part4d!$B$52</t>
  </si>
  <si>
    <t>_A_194</t>
  </si>
  <si>
    <t>=Part4d!$B$53</t>
  </si>
  <si>
    <t>_A_195</t>
  </si>
  <si>
    <t>=Part4d!$B$54</t>
  </si>
  <si>
    <t>_A_196</t>
  </si>
  <si>
    <t>=Part4d!$B$55</t>
  </si>
  <si>
    <t>_A_197</t>
  </si>
  <si>
    <t>=Part4d!$B$56</t>
  </si>
  <si>
    <t>_A_198</t>
  </si>
  <si>
    <t>=Part4d!$B$57</t>
  </si>
  <si>
    <t>_A_199</t>
  </si>
  <si>
    <t>=Part4d!$B$58</t>
  </si>
  <si>
    <t>_A_2</t>
  </si>
  <si>
    <t>=Part4a!$B$11</t>
  </si>
  <si>
    <t>_A_20</t>
  </si>
  <si>
    <t>=Part4a!$B$29</t>
  </si>
  <si>
    <t>_A_200</t>
  </si>
  <si>
    <t>=Part4d!$B$59</t>
  </si>
  <si>
    <t>_A_201</t>
  </si>
  <si>
    <t>_A_202</t>
  </si>
  <si>
    <t>=Part4e!$B$11</t>
  </si>
  <si>
    <t>_A_203</t>
  </si>
  <si>
    <t>=Part4e!$B$12</t>
  </si>
  <si>
    <t>_A_204</t>
  </si>
  <si>
    <t>=Part4e!$B$13</t>
  </si>
  <si>
    <t>_A_205</t>
  </si>
  <si>
    <t>=Part4e!$B$14</t>
  </si>
  <si>
    <t>_A_206</t>
  </si>
  <si>
    <t>=Part4e!$B$15</t>
  </si>
  <si>
    <t>_A_207</t>
  </si>
  <si>
    <t>=Part4e!$B$16</t>
  </si>
  <si>
    <t>_A_208</t>
  </si>
  <si>
    <t>=Part4e!$B$17</t>
  </si>
  <si>
    <t>_A_209</t>
  </si>
  <si>
    <t>=Part4e!$B$18</t>
  </si>
  <si>
    <t>_A_21</t>
  </si>
  <si>
    <t>=Part4a!$B$30</t>
  </si>
  <si>
    <t>_A_210</t>
  </si>
  <si>
    <t>=Part4e!$B$19</t>
  </si>
  <si>
    <t>_A_211</t>
  </si>
  <si>
    <t>=Part4e!$B$20</t>
  </si>
  <si>
    <t>_A_212</t>
  </si>
  <si>
    <t>=Part4e!$B$21</t>
  </si>
  <si>
    <t>_A_213</t>
  </si>
  <si>
    <t>=Part4e!$B$22</t>
  </si>
  <si>
    <t>_A_214</t>
  </si>
  <si>
    <t>=Part4e!$B$23</t>
  </si>
  <si>
    <t>_A_215</t>
  </si>
  <si>
    <t>=Part4e!$B$24</t>
  </si>
  <si>
    <t>_A_216</t>
  </si>
  <si>
    <t>=Part4e!$B$25</t>
  </si>
  <si>
    <t>_A_217</t>
  </si>
  <si>
    <t>=Part4e!$B$26</t>
  </si>
  <si>
    <t>_A_218</t>
  </si>
  <si>
    <t>=Part4e!$B$27</t>
  </si>
  <si>
    <t>_A_219</t>
  </si>
  <si>
    <t>=Part4e!$B$28</t>
  </si>
  <si>
    <t>_A_22</t>
  </si>
  <si>
    <t>=Part4a!$B$31</t>
  </si>
  <si>
    <t>_A_220</t>
  </si>
  <si>
    <t>=Part4e!$B$29</t>
  </si>
  <si>
    <t>_A_221</t>
  </si>
  <si>
    <t>=Part4e!$B$30</t>
  </si>
  <si>
    <t>_A_222</t>
  </si>
  <si>
    <t>=Part4e!$B$31</t>
  </si>
  <si>
    <t>_A_223</t>
  </si>
  <si>
    <t>=Part4e!$B$32</t>
  </si>
  <si>
    <t>_A_224</t>
  </si>
  <si>
    <t>=Part4e!$B$33</t>
  </si>
  <si>
    <t>_A_225</t>
  </si>
  <si>
    <t>=Part4e!$B$34</t>
  </si>
  <si>
    <t>_A_226</t>
  </si>
  <si>
    <t>=Part4e!$B$35</t>
  </si>
  <si>
    <t>_A_227</t>
  </si>
  <si>
    <t>=Part4e!$B$36</t>
  </si>
  <si>
    <t>_A_228</t>
  </si>
  <si>
    <t>=Part4e!$B$37</t>
  </si>
  <si>
    <t>_A_229</t>
  </si>
  <si>
    <t>=IF(ISBLANK(_A_262),"",INDEX(ProductCodes,_A_262,1))</t>
  </si>
  <si>
    <t>=IF(ISBLANK(_A_263),"",INDEX(ProductCodes,_A_263,1))</t>
  </si>
  <si>
    <t>=IF(ISBLANK(_A_264),"",INDEX(ProductCodes,_A_264,1))</t>
  </si>
  <si>
    <t>=IF(ISBLANK(_A_265),"",INDEX(ProductCodes,_A_265,1))</t>
  </si>
  <si>
    <t>=IF(ISBLANK(_A_266),"",INDEX(ProductCodes,_A_266,1))</t>
  </si>
  <si>
    <t>=IF(ISBLANK(_A_267),"",INDEX(ProductCodes,_A_267,1))</t>
  </si>
  <si>
    <t>=IF(ISBLANK(_A_268),"",INDEX(ProductCodes,_A_268,1))</t>
  </si>
  <si>
    <t>=IF(ISBLANK(_A_269),"",INDEX(ProductCodes,_A_269,1))</t>
  </si>
  <si>
    <t>=IF(ISBLANK(_A_27),"",INDEX(ProductCodes,_A_27,1))</t>
  </si>
  <si>
    <t>=IF(ISBLANK(_A_270),"",INDEX(ProductCodes,_A_271,1))</t>
  </si>
  <si>
    <t>=IF(ISBLANK(_A_271),"",INDEX(ProductCodes,_A_271,1))</t>
  </si>
  <si>
    <t>=IF(ISBLANK(_A_272),"",INDEX(ProductCodes,_A_272,1))</t>
  </si>
  <si>
    <t>=IF(ISBLANK(_A_273),"",INDEX(ProductCodes,_A_273,1))</t>
  </si>
  <si>
    <t>=IF(ISBLANK(_A_274),"",INDEX(ProductCodes,_A_274,1))</t>
  </si>
  <si>
    <t>=IF(ISBLANK(_A_275),"",INDEX(ProductCodes,_A_275,1))</t>
  </si>
  <si>
    <t>=IF(ISBLANK(_A_276),"",INDEX(ProductCodes,_A_276,1))</t>
  </si>
  <si>
    <t>=IF(ISBLANK(_A_277),"",INDEX(ProductCodes,_A_277,1))</t>
  </si>
  <si>
    <t>=IF(ISBLANK(_A_278),"",INDEX(ProductCodes,_A_278,1))</t>
  </si>
  <si>
    <t>=IF(ISBLANK(_A_279),"",INDEX(ProductCodes,_A_279,1))</t>
  </si>
  <si>
    <t>=IF(ISBLANK(_A_28),"",INDEX(ProductCodes,_A_28,1))</t>
  </si>
  <si>
    <t>=IF(ISBLANK(_A_280),"",INDEX(ProductCodes,_A_281,1))</t>
  </si>
  <si>
    <t>=IF(ISBLANK(_A_281),"",INDEX(ProductCodes,_A_281,1))</t>
  </si>
  <si>
    <t>=IF(ISBLANK(_A_282),"",INDEX(ProductCodes,_A_282,1))</t>
  </si>
  <si>
    <t>=IF(ISBLANK(_A_283),"",INDEX(ProductCodes,_A_283,1))</t>
  </si>
  <si>
    <t>=IF(ISBLANK(_A_284),"",INDEX(ProductCodes,_A_284,1))</t>
  </si>
  <si>
    <t>=IF(ISBLANK(_A_285),"",INDEX(ProductCodes,_A_285,1))</t>
  </si>
  <si>
    <t>=IF(ISBLANK(_A_286),"",INDEX(ProductCodes,_A_286,1))</t>
  </si>
  <si>
    <t>=Part4f!$E$30</t>
  </si>
  <si>
    <t>=Part4f!$E$31</t>
  </si>
  <si>
    <t>=Part4f!$E$32</t>
  </si>
  <si>
    <t>=Part4f!$E$33</t>
  </si>
  <si>
    <t>=Part4f!$E$34</t>
  </si>
  <si>
    <t>=Part4f!$E$35</t>
  </si>
  <si>
    <t>=Part4f!$E$36</t>
  </si>
  <si>
    <t>=Part4f!$E$37</t>
  </si>
  <si>
    <t>=Part4f!$E$38</t>
  </si>
  <si>
    <t>=Part4a!$E$37</t>
  </si>
  <si>
    <t>=Part4f!$E$39</t>
  </si>
  <si>
    <t>=Part4f!$E$40</t>
  </si>
  <si>
    <t>=Part4f!$E$41</t>
  </si>
  <si>
    <t>=Part4f!$E$42</t>
  </si>
  <si>
    <t>=Part4f!$E$43</t>
  </si>
  <si>
    <t>=Part4f!$E$44</t>
  </si>
  <si>
    <t>=Part4f!$E$45</t>
  </si>
  <si>
    <t>=Part4f!$E$46</t>
  </si>
  <si>
    <t>=Part4f!$E$47</t>
  </si>
  <si>
    <t>=Part4f!$E$48</t>
  </si>
  <si>
    <t>=Part4a!$E$38</t>
  </si>
  <si>
    <t>=Part4f!$E$49</t>
  </si>
  <si>
    <t>=Part4f!$E$50</t>
  </si>
  <si>
    <t>=Part4f!$E$51</t>
  </si>
  <si>
    <t>=Part4f!$E$52</t>
  </si>
  <si>
    <t>=Part4f!$E$53</t>
  </si>
  <si>
    <t>=Part4f!$E$54</t>
  </si>
  <si>
    <t>=Part4f!$E$55</t>
  </si>
  <si>
    <t>=Part4f!$E$56</t>
  </si>
  <si>
    <t>=Part4f!$E$57</t>
  </si>
  <si>
    <t>=Part4f!$E$58</t>
  </si>
  <si>
    <t>=Part4a!$E$12</t>
  </si>
  <si>
    <t>=Part4a!$E$39</t>
  </si>
  <si>
    <t>=Part4f!$E$59</t>
  </si>
  <si>
    <t>=Part4a!$E$40</t>
  </si>
  <si>
    <t>=Part4a!$E$41</t>
  </si>
  <si>
    <t>=Part4a!$E$42</t>
  </si>
  <si>
    <t>=Part4a!$E$43</t>
  </si>
  <si>
    <t>=Part4a!$E$44</t>
  </si>
  <si>
    <t>=Part4a!$E$45</t>
  </si>
  <si>
    <t>=Part4a!$E$46</t>
  </si>
  <si>
    <t>=Part4a!$E$47</t>
  </si>
  <si>
    <t>=Part4a!$E$48</t>
  </si>
  <si>
    <t>=Part4a!$E$13</t>
  </si>
  <si>
    <t>=Part4a!$E$49</t>
  </si>
  <si>
    <t>=Part4a!$E$50</t>
  </si>
  <si>
    <t>=Part4a!$E$51</t>
  </si>
  <si>
    <t>=Part4a!$E$52</t>
  </si>
  <si>
    <t>=Part4a!$E$53</t>
  </si>
  <si>
    <t>=Part4a!$E$54</t>
  </si>
  <si>
    <t>=Part4a!$E$55</t>
  </si>
  <si>
    <t>=Part4a!$E$56</t>
  </si>
  <si>
    <t>=Part4a!$E$57</t>
  </si>
  <si>
    <t>=Part4a!$E$58</t>
  </si>
  <si>
    <t>=Part4a!$E$14</t>
  </si>
  <si>
    <t>=Part4a!$E$59</t>
  </si>
  <si>
    <t>=Part4b!$E$11</t>
  </si>
  <si>
    <t>=Part4b!$E$12</t>
  </si>
  <si>
    <t>=Part4b!$E$13</t>
  </si>
  <si>
    <t>=Part4b!$E$14</t>
  </si>
  <si>
    <t>=Part4b!$E$15</t>
  </si>
  <si>
    <t>=Part4b!$E$16</t>
  </si>
  <si>
    <t>=Part4b!$E$17</t>
  </si>
  <si>
    <t>=Part4b!$E$18</t>
  </si>
  <si>
    <t>=Part4a!$E$15</t>
  </si>
  <si>
    <t>=Part4b!$E$19</t>
  </si>
  <si>
    <t>=Part4b!$E$20</t>
  </si>
  <si>
    <t>=Part4b!$E$21</t>
  </si>
  <si>
    <t>=Part4b!$E$22</t>
  </si>
  <si>
    <t>=Part4b!$E$23</t>
  </si>
  <si>
    <t>=Part4b!$E$24</t>
  </si>
  <si>
    <t>=Part4b!$E$25</t>
  </si>
  <si>
    <t>=Part4b!$E$26</t>
  </si>
  <si>
    <t>=Part4b!$E$27</t>
  </si>
  <si>
    <t>=Part4b!$E$28</t>
  </si>
  <si>
    <t>=Part4a!$E$16</t>
  </si>
  <si>
    <t>=Part4b!$E$29</t>
  </si>
  <si>
    <t>=Part4b!$E$30</t>
  </si>
  <si>
    <t>=Part4b!$E$31</t>
  </si>
  <si>
    <t>=Part4b!$E$32</t>
  </si>
  <si>
    <t>=Part4b!$E$33</t>
  </si>
  <si>
    <t>=Part4b!$E$34</t>
  </si>
  <si>
    <t>=Part4b!$E$35</t>
  </si>
  <si>
    <t>=Part4b!$E$36</t>
  </si>
  <si>
    <t>Processing Required</t>
  </si>
  <si>
    <t>No Processing Required</t>
  </si>
  <si>
    <t>=IF(ISBLANK(_A_5),"",INDEX(ProductCodes,_A_5,1))</t>
  </si>
  <si>
    <t>=IF(ISBLANK(_A_50),"",INDEX(ProductCodes,_A_50,1))</t>
  </si>
  <si>
    <t>=IF(ISBLANK(_A_51),"",INDEX(ProductCodes,_A_51,1))</t>
  </si>
  <si>
    <t>=IF(ISBLANK(_A_52),"",INDEX(ProductCodes,_A_52,1))</t>
  </si>
  <si>
    <t>=IF(ISBLANK(_A_53),"",INDEX(ProductCodes,_A_53,1))</t>
  </si>
  <si>
    <t>=IF(ISBLANK(_A_54),"",INDEX(ProductCodes,_A_54,1))</t>
  </si>
  <si>
    <t>=IF(ISBLANK(_A_55),"",INDEX(ProductCodes,_A_55,1))</t>
  </si>
  <si>
    <t>=IF(ISBLANK(_A_56),"",INDEX(ProductCodes,_A_56,1))</t>
  </si>
  <si>
    <t>=IF(ISBLANK(_A_57),"",INDEX(ProductCodes,_A_57,1))</t>
  </si>
  <si>
    <t>=IF(ISBLANK(_A_58),"",INDEX(ProductCodes,_A_58,1))</t>
  </si>
  <si>
    <t>=IF(ISBLANK(_A_59),"",INDEX(ProductCodes,_A_59,1))</t>
  </si>
  <si>
    <t>=IF(ISBLANK(_A_6),"",INDEX(ProductCodes,_A_6,1))</t>
  </si>
  <si>
    <t>=IF(ISBLANK(_A_60),"",INDEX(ProductCodes,_A_60,1))</t>
  </si>
  <si>
    <t>=IF(ISBLANK(_A_61),"",INDEX(ProductCodes,_A_61,1))</t>
  </si>
  <si>
    <t>=IF(ISBLANK(_A_62),"",INDEX(ProductCodes,_A_62,1))</t>
  </si>
  <si>
    <t>=IF(ISBLANK(_A_63),"",INDEX(ProductCodes,_A_63,1))</t>
  </si>
  <si>
    <t>=IF(ISBLANK(_A_64),"",INDEX(ProductCodes,_A_64,1))</t>
  </si>
  <si>
    <t>=IF(ISBLANK(_A_65),"",INDEX(ProductCodes,_A_65,1))</t>
  </si>
  <si>
    <t>=IF(ISBLANK(_A_66),"",INDEX(ProductCodes,_A_66,1))</t>
  </si>
  <si>
    <t>=IF(ISBLANK(_A_67),"",INDEX(ProductCodes,_A_67,1))</t>
  </si>
  <si>
    <t>=IF(ISBLANK(_A_68),"",INDEX(ProductCodes,_A_68,1))</t>
  </si>
  <si>
    <t>=IF(ISBLANK(_A_69),"",INDEX(ProductCodes,_A_69,1))</t>
  </si>
  <si>
    <t>=IF(ISBLANK(_A_7),"",INDEX(ProductCodes,_A_7,1))</t>
  </si>
  <si>
    <t>=IF(ISBLANK(_A_70),"",INDEX(ProductCodes,_A_70,1))</t>
  </si>
  <si>
    <t>=IF(ISBLANK(_A_71),"",INDEX(ProductCodes,_A_71,1))</t>
  </si>
  <si>
    <t>=IF(ISBLANK(_A_72),"",INDEX(ProductCodes,_A_72,1))</t>
  </si>
  <si>
    <t>=IF(ISBLANK(_A_73),"",INDEX(ProductCodes,_A_73,1))</t>
  </si>
  <si>
    <t>=IF(ISBLANK(_A_74),"",INDEX(ProductCodes,_A_74,1))</t>
  </si>
  <si>
    <t>=IF(ISBLANK(_A_75),"",INDEX(ProductCodes,_A_75,1))</t>
  </si>
  <si>
    <t>=Part4c!$C$22</t>
  </si>
  <si>
    <t>_CDTYC_114</t>
  </si>
  <si>
    <t>=Part4c!$C$23</t>
  </si>
  <si>
    <t>_CDTYC_115</t>
  </si>
  <si>
    <t>=Part4c!$C$24</t>
  </si>
  <si>
    <t>_CDTYC_116</t>
  </si>
  <si>
    <t>=Part4c!$C$25</t>
  </si>
  <si>
    <t>_CDTYC_117</t>
  </si>
  <si>
    <t>=Part4c!$C$26</t>
  </si>
  <si>
    <t>_CDTYC_118</t>
  </si>
  <si>
    <t>=Part4c!$C$27</t>
  </si>
  <si>
    <t>_CDTYC_119</t>
  </si>
  <si>
    <t>=Part4c!$C$28</t>
  </si>
  <si>
    <t>_CDTYC_12</t>
  </si>
  <si>
    <t>=Part4a!$C$21</t>
  </si>
  <si>
    <t>_CDTYC_120</t>
  </si>
  <si>
    <t>=Part4c!$C$29</t>
  </si>
  <si>
    <t>_CDTYC_121</t>
  </si>
  <si>
    <t>=Part4c!$C$30</t>
  </si>
  <si>
    <t>_CDTYC_122</t>
  </si>
  <si>
    <t>=Part4c!$C$31</t>
  </si>
  <si>
    <t>_CDTYC_123</t>
  </si>
  <si>
    <t>=Part4c!$C$32</t>
  </si>
  <si>
    <t>_CDTYC_124</t>
  </si>
  <si>
    <t>=Part4c!$C$33</t>
  </si>
  <si>
    <t>_CDTYC_125</t>
  </si>
  <si>
    <t>=Part4c!$C$34</t>
  </si>
  <si>
    <t>_CDTYC_126</t>
  </si>
  <si>
    <t>=Part4c!$C$35</t>
  </si>
  <si>
    <t>_CDTYC_127</t>
  </si>
  <si>
    <t>=Part4c!$C$36</t>
  </si>
  <si>
    <t>_CDTYC_128</t>
  </si>
  <si>
    <t>=Part4c!$C$37</t>
  </si>
  <si>
    <t>_CDTYC_129</t>
  </si>
  <si>
    <t>=Part4c!$C$38</t>
  </si>
  <si>
    <t>_CDTYC_13</t>
  </si>
  <si>
    <t>=Part4a!$C$22</t>
  </si>
  <si>
    <t>_CDTYC_130</t>
  </si>
  <si>
    <t>=Part4c!$C$39</t>
  </si>
  <si>
    <t>_CDTYC_131</t>
  </si>
  <si>
    <t>=Part4c!$C$40</t>
  </si>
  <si>
    <t>_CDTYC_132</t>
  </si>
  <si>
    <t>=Part4c!$C$41</t>
  </si>
  <si>
    <t>_CDTYC_133</t>
  </si>
  <si>
    <t>=Part4c!$C$42</t>
  </si>
  <si>
    <t>_CDTYC_134</t>
  </si>
  <si>
    <t>=Part4c!$C$43</t>
  </si>
  <si>
    <t>_CDTYC_135</t>
  </si>
  <si>
    <t>=Part4c!$C$44</t>
  </si>
  <si>
    <t>_CDTYC_136</t>
  </si>
  <si>
    <t>=Part4c!$C$45</t>
  </si>
  <si>
    <t>_CDTYC_137</t>
  </si>
  <si>
    <t>=Part4c!$C$46</t>
  </si>
  <si>
    <t>_CDTYC_138</t>
  </si>
  <si>
    <t>=Part4c!$C$47</t>
  </si>
  <si>
    <t>_CDTYC_139</t>
  </si>
  <si>
    <t>=Part4c!$C$48</t>
  </si>
  <si>
    <t>_CDTYC_14</t>
  </si>
  <si>
    <t>=Part4a!$C$23</t>
  </si>
  <si>
    <t>_CDTYC_140</t>
  </si>
  <si>
    <t>=Part4c!$C$49</t>
  </si>
  <si>
    <t>_CDTYC_141</t>
  </si>
  <si>
    <t>=Part4c!$C$50</t>
  </si>
  <si>
    <t>_CDTYC_142</t>
  </si>
  <si>
    <t>=Part4c!$C$51</t>
  </si>
  <si>
    <t>_CDTYC_143</t>
  </si>
  <si>
    <t>=Part4c!$C$52</t>
  </si>
  <si>
    <t>_CDTYC_144</t>
  </si>
  <si>
    <t>=Part4c!$C$53</t>
  </si>
  <si>
    <t>_CDTYC_145</t>
  </si>
  <si>
    <t>=Part4c!$C$54</t>
  </si>
  <si>
    <t>_CDTYC_146</t>
  </si>
  <si>
    <t>=Part4c!$C$55</t>
  </si>
  <si>
    <t>_CDTYC_147</t>
  </si>
  <si>
    <t>=Part4c!$C$56</t>
  </si>
  <si>
    <t>_CDTYC_148</t>
  </si>
  <si>
    <t>=Part4c!$C$57</t>
  </si>
  <si>
    <t>_CDTYC_149</t>
  </si>
  <si>
    <t>=Part4c!$C$58</t>
  </si>
  <si>
    <t>_CDTYC_15</t>
  </si>
  <si>
    <t>=Part4a!$C$24</t>
  </si>
  <si>
    <t>_CDTYC_150</t>
  </si>
  <si>
    <t>=Part4c!$C$59</t>
  </si>
  <si>
    <t>_CDTYC_151</t>
  </si>
  <si>
    <t>_CDTYC_152</t>
  </si>
  <si>
    <t>=Part4d!$C$11</t>
  </si>
  <si>
    <t>_CDTYC_153</t>
  </si>
  <si>
    <t>=Part4d!$C$12</t>
  </si>
  <si>
    <t>_CDTYC_154</t>
  </si>
  <si>
    <t>=Part4d!$C$13</t>
  </si>
  <si>
    <t>_CDTYC_155</t>
  </si>
  <si>
    <t>=Part4d!$C$14</t>
  </si>
  <si>
    <t>_CDTYC_156</t>
  </si>
  <si>
    <t>=Part4d!$C$15</t>
  </si>
  <si>
    <t>_CDTYC_157</t>
  </si>
  <si>
    <t>=Part4d!$C$16</t>
  </si>
  <si>
    <t>_CDTYC_158</t>
  </si>
  <si>
    <t>=Part4d!$C$17</t>
  </si>
  <si>
    <t>_CDTYC_159</t>
  </si>
  <si>
    <t>=Part4d!$C$18</t>
  </si>
  <si>
    <t>_CDTYC_16</t>
  </si>
  <si>
    <t>=Part4a!$C$25</t>
  </si>
  <si>
    <t>_CDTYC_160</t>
  </si>
  <si>
    <t>=Part4d!$C$19</t>
  </si>
  <si>
    <t>_CDTYC_161</t>
  </si>
  <si>
    <t>=Part4d!$C$20</t>
  </si>
  <si>
    <t>_CDTYC_162</t>
  </si>
  <si>
    <t>=Part4d!$C$21</t>
  </si>
  <si>
    <t>_CDTYC_163</t>
  </si>
  <si>
    <t>=Part4d!$C$22</t>
  </si>
  <si>
    <t>_CDTYC_164</t>
  </si>
  <si>
    <t>=Part4d!$C$23</t>
  </si>
  <si>
    <t>_CDTYC_165</t>
  </si>
  <si>
    <t>=Part4d!$C$24</t>
  </si>
  <si>
    <t>_CDTYC_166</t>
  </si>
  <si>
    <t>=Part4d!$C$25</t>
  </si>
  <si>
    <t>_CDTYC_167</t>
  </si>
  <si>
    <t>=Part4d!$C$26</t>
  </si>
  <si>
    <t>_CDTYC_168</t>
  </si>
  <si>
    <t>=Part4d!$C$27</t>
  </si>
  <si>
    <t>_CDTYC_169</t>
  </si>
  <si>
    <t>=Part4d!$C$28</t>
  </si>
  <si>
    <t>_CDTYC_17</t>
  </si>
  <si>
    <t>=Part4a!$C$26</t>
  </si>
  <si>
    <t>_CDTYC_170</t>
  </si>
  <si>
    <t>=Part4d!$C$29</t>
  </si>
  <si>
    <t>_CDTYC_171</t>
  </si>
  <si>
    <t>=Part4d!$C$30</t>
  </si>
  <si>
    <t>Month</t>
  </si>
  <si>
    <t>Forms may be submitted using one of the following
methods:</t>
  </si>
  <si>
    <t>Fax:</t>
  </si>
  <si>
    <t>(202) 586-1076</t>
  </si>
  <si>
    <t>Questions?</t>
  </si>
  <si>
    <t>Comments: Identify any unusual aspects of your reporting month's operations. (To separate one comment from another, press ALT+ENTER.)</t>
  </si>
  <si>
    <t>FORM EIA-814</t>
  </si>
  <si>
    <t>Total Number of Line Entries Reported</t>
  </si>
  <si>
    <t>0903</t>
  </si>
  <si>
    <t>0905</t>
  </si>
  <si>
    <t>0906</t>
  </si>
  <si>
    <t>0715</t>
  </si>
  <si>
    <t>0907</t>
  </si>
  <si>
    <t>1511</t>
  </si>
  <si>
    <t>1512</t>
  </si>
  <si>
    <t>1503</t>
  </si>
  <si>
    <t>1506</t>
  </si>
  <si>
    <t>1501</t>
  </si>
  <si>
    <t>1502</t>
  </si>
  <si>
    <t>3410</t>
  </si>
  <si>
    <t>3413</t>
  </si>
  <si>
    <t>3421</t>
  </si>
  <si>
    <t>_CDTYC_272</t>
  </si>
  <si>
    <t>=Part4f!$C$31</t>
  </si>
  <si>
    <t>_CDTYC_273</t>
  </si>
  <si>
    <t>=Part4f!$C$32</t>
  </si>
  <si>
    <t>_CDTYC_274</t>
  </si>
  <si>
    <t>=Part4f!$C$33</t>
  </si>
  <si>
    <t>_CDTYC_275</t>
  </si>
  <si>
    <t>=Part4f!$C$34</t>
  </si>
  <si>
    <t>_CDTYC_276</t>
  </si>
  <si>
    <t>=Part4f!$C$35</t>
  </si>
  <si>
    <t>_CDTYC_277</t>
  </si>
  <si>
    <t>=Part4f!$C$36</t>
  </si>
  <si>
    <t>_CDTYC_278</t>
  </si>
  <si>
    <t>=Part4f!$C$37</t>
  </si>
  <si>
    <t>_CDTYC_279</t>
  </si>
  <si>
    <t>=Part4f!$C$38</t>
  </si>
  <si>
    <t>_CDTYC_28</t>
  </si>
  <si>
    <t>=Part4a!$C$37</t>
  </si>
  <si>
    <t>_CDTYC_280</t>
  </si>
  <si>
    <t>=Part4f!$C$39</t>
  </si>
  <si>
    <t>_CDTYC_281</t>
  </si>
  <si>
    <t>=Part4f!$C$40</t>
  </si>
  <si>
    <t>_CDTYC_282</t>
  </si>
  <si>
    <t>=Part4f!$C$41</t>
  </si>
  <si>
    <t>_CDTYC_283</t>
  </si>
  <si>
    <t>=Part4f!$C$42</t>
  </si>
  <si>
    <t>_CDTYC_284</t>
  </si>
  <si>
    <t>=Part4f!$C$43</t>
  </si>
  <si>
    <t>_CDTYC_285</t>
  </si>
  <si>
    <t>=Part4f!$C$44</t>
  </si>
  <si>
    <t>_CDTYC_286</t>
  </si>
  <si>
    <t>=Part4f!$C$45</t>
  </si>
  <si>
    <t>_CDTYC_287</t>
  </si>
  <si>
    <t>=Part4f!$C$46</t>
  </si>
  <si>
    <t>_CDTYC_288</t>
  </si>
  <si>
    <t>=Part4f!$C$47</t>
  </si>
  <si>
    <t>_CDTYC_289</t>
  </si>
  <si>
    <t>=Part4f!$C$48</t>
  </si>
  <si>
    <t>_CDTYC_29</t>
  </si>
  <si>
    <t>=Part4a!$C$38</t>
  </si>
  <si>
    <t>_CDTYC_290</t>
  </si>
  <si>
    <t>=Part4f!$C$49</t>
  </si>
  <si>
    <t>_CDTYC_291</t>
  </si>
  <si>
    <t>=Part4f!$C$50</t>
  </si>
  <si>
    <t>_CDTYC_292</t>
  </si>
  <si>
    <t>=Part4f!$C$51</t>
  </si>
  <si>
    <t>_CDTYC_293</t>
  </si>
  <si>
    <t>=Part4f!$C$52</t>
  </si>
  <si>
    <t>=Part4f!$B$22</t>
  </si>
  <si>
    <t>_A_264</t>
  </si>
  <si>
    <t>=Part4f!$B$23</t>
  </si>
  <si>
    <t>_A_265</t>
  </si>
  <si>
    <t>=Part4f!$B$24</t>
  </si>
  <si>
    <t>_A_266</t>
  </si>
  <si>
    <t>=Part4f!$B$25</t>
  </si>
  <si>
    <t>_A_267</t>
  </si>
  <si>
    <t>=Part4f!$B$26</t>
  </si>
  <si>
    <t>_A_268</t>
  </si>
  <si>
    <t>=Part4f!$B$27</t>
  </si>
  <si>
    <t>_A_269</t>
  </si>
  <si>
    <t>=Part4f!$B$28</t>
  </si>
  <si>
    <t>_A_27</t>
  </si>
  <si>
    <t>=Part4a!$B$36</t>
  </si>
  <si>
    <t>_A_270</t>
  </si>
  <si>
    <t>=Part4f!$B$29</t>
  </si>
  <si>
    <t>_A_271</t>
  </si>
  <si>
    <t>=Part4f!$B$30</t>
  </si>
  <si>
    <t>_A_272</t>
  </si>
  <si>
    <t>=Part4f!$B$31</t>
  </si>
  <si>
    <t>_A_273</t>
  </si>
  <si>
    <t>=Part4f!$B$32</t>
  </si>
  <si>
    <t>_A_274</t>
  </si>
  <si>
    <t>=Part4f!$B$33</t>
  </si>
  <si>
    <t>_A_275</t>
  </si>
  <si>
    <t>=Part4f!$B$34</t>
  </si>
  <si>
    <t>_A_276</t>
  </si>
  <si>
    <t>=Part4f!$B$35</t>
  </si>
  <si>
    <t>_A_277</t>
  </si>
  <si>
    <t>=Part4f!$B$36</t>
  </si>
  <si>
    <t>_A_278</t>
  </si>
  <si>
    <t>=Part4f!$B$37</t>
  </si>
  <si>
    <t>_A_279</t>
  </si>
  <si>
    <t>=Part4f!$B$38</t>
  </si>
  <si>
    <t>_A_28</t>
  </si>
  <si>
    <t>=Part4a!$B$37</t>
  </si>
  <si>
    <t>_A_280</t>
  </si>
  <si>
    <t>=Part4f!$B$39</t>
  </si>
  <si>
    <t>_A_281</t>
  </si>
  <si>
    <t>=Part4f!$B$40</t>
  </si>
  <si>
    <t>_A_282</t>
  </si>
  <si>
    <t>=Part4f!$B$41</t>
  </si>
  <si>
    <t>_A_283</t>
  </si>
  <si>
    <t>=Part4f!$B$42</t>
  </si>
  <si>
    <t>_A_284</t>
  </si>
  <si>
    <t>=Part4f!$B$43</t>
  </si>
  <si>
    <t>_A_285</t>
  </si>
  <si>
    <t>=Part4f!$B$44</t>
  </si>
  <si>
    <t>_A_286</t>
  </si>
  <si>
    <t>=Part4f!$B$45</t>
  </si>
  <si>
    <t>_A_287</t>
  </si>
  <si>
    <t>=Part4f!$B$46</t>
  </si>
  <si>
    <t>_A_288</t>
  </si>
  <si>
    <t>=Part4f!$B$47</t>
  </si>
  <si>
    <t>_A_289</t>
  </si>
  <si>
    <t>=Part4f!$B$48</t>
  </si>
  <si>
    <t>_A_29</t>
  </si>
  <si>
    <t>=Part4a!$B$38</t>
  </si>
  <si>
    <t>_A_290</t>
  </si>
  <si>
    <t>=Part4f!$B$49</t>
  </si>
  <si>
    <t>_A_291</t>
  </si>
  <si>
    <t>=Part4f!$B$50</t>
  </si>
  <si>
    <t>_A_292</t>
  </si>
  <si>
    <t>=Part4f!$B$51</t>
  </si>
  <si>
    <t>_A_293</t>
  </si>
  <si>
    <t>=Part4f!$B$52</t>
  </si>
  <si>
    <t>_A_294</t>
  </si>
  <si>
    <t>=Part4f!$B$53</t>
  </si>
  <si>
    <t>_A_295</t>
  </si>
  <si>
    <t>=Part4f!$B$54</t>
  </si>
  <si>
    <t>_A_296</t>
  </si>
  <si>
    <t>=Part4f!$B$55</t>
  </si>
  <si>
    <t>_A_297</t>
  </si>
  <si>
    <t>=Part4f!$B$56</t>
  </si>
  <si>
    <t>_A_298</t>
  </si>
  <si>
    <t>=Part4f!$B$57</t>
  </si>
  <si>
    <t>_A_299</t>
  </si>
  <si>
    <t>=Part4f!$B$58</t>
  </si>
  <si>
    <t>_A_3</t>
  </si>
  <si>
    <t>=Part4a!$B$12</t>
  </si>
  <si>
    <t>_A_30</t>
  </si>
  <si>
    <t>=Part4a!$B$39</t>
  </si>
  <si>
    <t>_A_300</t>
  </si>
  <si>
    <t>=Part4f!$B$59</t>
  </si>
  <si>
    <t>_A_31</t>
  </si>
  <si>
    <t>=Part4a!$B$40</t>
  </si>
  <si>
    <t>_A_32</t>
  </si>
  <si>
    <t>=Part4a!$B$41</t>
  </si>
  <si>
    <t>_A_33</t>
  </si>
  <si>
    <t>=Part4a!$B$42</t>
  </si>
  <si>
    <t>_A_34</t>
  </si>
  <si>
    <t>=Part4a!$B$43</t>
  </si>
  <si>
    <t>_A_35</t>
  </si>
  <si>
    <t>=Part4a!$B$44</t>
  </si>
  <si>
    <t>_A_36</t>
  </si>
  <si>
    <t>=Part4a!$B$45</t>
  </si>
  <si>
    <t>_A_37</t>
  </si>
  <si>
    <t>=Part4a!$B$46</t>
  </si>
  <si>
    <t>_A_38</t>
  </si>
  <si>
    <t>=Part4a!$B$47</t>
  </si>
  <si>
    <t>_A_39</t>
  </si>
  <si>
    <t>=Part4a!$B$48</t>
  </si>
  <si>
    <t>_A_4</t>
  </si>
  <si>
    <t>=Part4a!$B$13</t>
  </si>
  <si>
    <t>_A_40</t>
  </si>
  <si>
    <t>=Part4a!$B$49</t>
  </si>
  <si>
    <t>_A_41</t>
  </si>
  <si>
    <t>=Part4a!$B$50</t>
  </si>
  <si>
    <t>_A_42</t>
  </si>
  <si>
    <t>=Part4a!$B$51</t>
  </si>
  <si>
    <t>_A_43</t>
  </si>
  <si>
    <t>=Part4a!$B$52</t>
  </si>
  <si>
    <t>_A_44</t>
  </si>
  <si>
    <t>=Part4a!$B$53</t>
  </si>
  <si>
    <t>_A_45</t>
  </si>
  <si>
    <t>=Part4a!$B$54</t>
  </si>
  <si>
    <t>_A_46</t>
  </si>
  <si>
    <t>=Part4a!$B$55</t>
  </si>
  <si>
    <t>_A_47</t>
  </si>
  <si>
    <t>=Part4a!$B$56</t>
  </si>
  <si>
    <t>_A_48</t>
  </si>
  <si>
    <t>=Part4a!$B$57</t>
  </si>
  <si>
    <t>_A_49</t>
  </si>
  <si>
    <t>=Part4a!$B$58</t>
  </si>
  <si>
    <t>_A_5</t>
  </si>
  <si>
    <t>=Part4a!$B$14</t>
  </si>
  <si>
    <t>_A_50</t>
  </si>
  <si>
    <t>=Part4a!$B$59</t>
  </si>
  <si>
    <t>_A_51</t>
  </si>
  <si>
    <t>_A_52</t>
  </si>
  <si>
    <t>=Part4b!$B$11</t>
  </si>
  <si>
    <t>_A_53</t>
  </si>
  <si>
    <t>Total Quantity Reported (Thousand Barrels)</t>
  </si>
  <si>
    <t>120</t>
  </si>
  <si>
    <t>121</t>
  </si>
  <si>
    <t>125</t>
  </si>
  <si>
    <t>Renewable Fuel, Other Renewable Diesel Fuel</t>
  </si>
  <si>
    <t>205</t>
  </si>
  <si>
    <t>Renewable Fuel, Other</t>
  </si>
  <si>
    <t>Doing Business As:</t>
  </si>
  <si>
    <t>District of Columbia</t>
  </si>
  <si>
    <t>_PCNAM_46</t>
  </si>
  <si>
    <t>=Part4c!$P$26</t>
  </si>
  <si>
    <t>=Part4c!$P$27</t>
  </si>
  <si>
    <t>=Part4c!$P$28</t>
  </si>
  <si>
    <t>=Part4a!$P$21</t>
  </si>
  <si>
    <t>=Part4c!$P$29</t>
  </si>
  <si>
    <t>=Part4c!$P$30</t>
  </si>
  <si>
    <t>=Part4c!$P$31</t>
  </si>
  <si>
    <t>=Part4c!$P$32</t>
  </si>
  <si>
    <t>=Part4c!$P$33</t>
  </si>
  <si>
    <t>=Part4c!$P$34</t>
  </si>
  <si>
    <t>=Part4c!$P$35</t>
  </si>
  <si>
    <t>=Part4c!$P$36</t>
  </si>
  <si>
    <t>=Part4c!$P$37</t>
  </si>
  <si>
    <t>=Part4b!$P$50</t>
  </si>
  <si>
    <t>=Part4b!$P$51</t>
  </si>
  <si>
    <t>=Part4b!$P$52</t>
  </si>
  <si>
    <t>=Part4b!$P$53</t>
  </si>
  <si>
    <t>=Part4b!$P$54</t>
  </si>
  <si>
    <t>=Part4b!$P$55</t>
  </si>
  <si>
    <t>=Part4b!$P$56</t>
  </si>
  <si>
    <t>=Part4b!$P$57</t>
  </si>
  <si>
    <t>=Part4b!$P$58</t>
  </si>
  <si>
    <t>=Part4b!$F$51</t>
  </si>
  <si>
    <t>_C_93</t>
  </si>
  <si>
    <t>=Part4b!$F$52</t>
  </si>
  <si>
    <t>_C_94</t>
  </si>
  <si>
    <t>=Part4b!$F$53</t>
  </si>
  <si>
    <t>_C_95</t>
  </si>
  <si>
    <t>=Part4b!$F$54</t>
  </si>
  <si>
    <t>_C_96</t>
  </si>
  <si>
    <t>=Part4b!$F$55</t>
  </si>
  <si>
    <t>_C_97</t>
  </si>
  <si>
    <t>=Part4b!$F$56</t>
  </si>
  <si>
    <t>_C_98</t>
  </si>
  <si>
    <t>=Part4b!$F$57</t>
  </si>
  <si>
    <t>_C_99</t>
  </si>
  <si>
    <t>=Part4b!$F$58</t>
  </si>
  <si>
    <t>_CDTYC_1</t>
  </si>
  <si>
    <t>_CDTYC_10</t>
  </si>
  <si>
    <t>=Part4a!$C$19</t>
  </si>
  <si>
    <t>_CDTYC_100</t>
  </si>
  <si>
    <t>=Part4b!$C$59</t>
  </si>
  <si>
    <t>_CDTYC_101</t>
  </si>
  <si>
    <t>_CDTYC_102</t>
  </si>
  <si>
    <t>=Part4c!$C$11</t>
  </si>
  <si>
    <t>_CDTYC_103</t>
  </si>
  <si>
    <t>=Part4c!$C$12</t>
  </si>
  <si>
    <t>_CDTYC_104</t>
  </si>
  <si>
    <t>=Part4c!$C$13</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</si>
  <si>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</si>
  <si>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</si>
  <si>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</si>
  <si>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</si>
  <si>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</si>
  <si>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</si>
  <si>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</si>
  <si>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</si>
  <si>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</si>
  <si>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</si>
  <si>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</si>
  <si>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</si>
  <si>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</si>
  <si>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</si>
  <si>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</si>
  <si>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</si>
  <si>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</si>
  <si>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</si>
  <si>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</si>
  <si>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</si>
  <si>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</si>
  <si>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</si>
  <si>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</si>
  <si>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</si>
  <si>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</si>
  <si>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</si>
  <si>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</si>
  <si>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</si>
  <si>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</si>
  <si>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</si>
  <si>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</si>
  <si>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 xml:space="preserve">If any Respondent Identification Data has changed since the last report, </t>
  </si>
  <si>
    <t>ME</t>
  </si>
  <si>
    <t xml:space="preserve">Maine </t>
  </si>
  <si>
    <t>enter an "X" in the box:</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</si>
  <si>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</si>
  <si>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</si>
  <si>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</si>
  <si>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</si>
  <si>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</si>
  <si>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</si>
  <si>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</si>
  <si>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</si>
  <si>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</si>
  <si>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</si>
  <si>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</si>
  <si>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</si>
  <si>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</si>
  <si>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</si>
  <si>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</si>
  <si>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</si>
  <si>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</si>
  <si>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</si>
  <si>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</si>
  <si>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</si>
  <si>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</si>
  <si>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</si>
  <si>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NV</t>
  </si>
  <si>
    <t xml:space="preserve">Nevada </t>
  </si>
  <si>
    <t>NY</t>
  </si>
  <si>
    <t>OH</t>
  </si>
  <si>
    <t>OK</t>
  </si>
  <si>
    <t>OR</t>
  </si>
  <si>
    <t>3181</t>
  </si>
  <si>
    <t>3196</t>
  </si>
  <si>
    <t>3107</t>
  </si>
  <si>
    <t>3105</t>
  </si>
  <si>
    <t>2601</t>
  </si>
  <si>
    <t>2602</t>
  </si>
  <si>
    <t>2603</t>
  </si>
  <si>
    <t>2604</t>
  </si>
  <si>
    <t>2605</t>
  </si>
  <si>
    <t>2608</t>
  </si>
  <si>
    <t>2606</t>
  </si>
  <si>
    <t>2609</t>
  </si>
  <si>
    <t>2003</t>
  </si>
  <si>
    <t>2813</t>
  </si>
  <si>
    <t>2502</t>
  </si>
  <si>
    <t>2828</t>
  </si>
  <si>
    <t>2831</t>
  </si>
  <si>
    <t>2830</t>
  </si>
  <si>
    <t>2503</t>
  </si>
  <si>
    <t>2715</t>
  </si>
  <si>
    <t>2815</t>
  </si>
  <si>
    <t>2770</t>
  </si>
  <si>
    <t>2711</t>
  </si>
  <si>
    <t>2719</t>
  </si>
  <si>
    <t>2802</t>
  </si>
  <si>
    <t>2803</t>
  </si>
  <si>
    <t>2709</t>
  </si>
  <si>
    <t>2704</t>
  </si>
  <si>
    <t>2720</t>
  </si>
  <si>
    <t>2829</t>
  </si>
  <si>
    <t>2820</t>
  </si>
  <si>
    <t>2805</t>
  </si>
  <si>
    <t>2811</t>
  </si>
  <si>
    <t>2771</t>
  </si>
  <si>
    <t>2506</t>
  </si>
  <si>
    <t>2713</t>
  </si>
  <si>
    <t>2707</t>
  </si>
  <si>
    <t>2821</t>
  </si>
  <si>
    <t>2812</t>
  </si>
  <si>
    <t>2816</t>
  </si>
  <si>
    <t>2501</t>
  </si>
  <si>
    <t>2809</t>
  </si>
  <si>
    <t>2801</t>
  </si>
  <si>
    <t>2834</t>
  </si>
  <si>
    <t>2504</t>
  </si>
  <si>
    <t>2827</t>
  </si>
  <si>
    <t>2810</t>
  </si>
  <si>
    <t>2505</t>
  </si>
  <si>
    <t>2712</t>
  </si>
  <si>
    <t>3307</t>
  </si>
  <si>
    <t>0410</t>
  </si>
  <si>
    <t>0413</t>
  </si>
  <si>
    <t>0411</t>
  </si>
  <si>
    <t>0412</t>
  </si>
  <si>
    <t>1103</t>
  </si>
  <si>
    <t>5401</t>
  </si>
  <si>
    <t>1817</t>
  </si>
  <si>
    <t>1807</t>
  </si>
  <si>
    <t>1806</t>
  </si>
  <si>
    <t>5203</t>
  </si>
  <si>
    <t>1805</t>
  </si>
  <si>
    <t>1881</t>
  </si>
  <si>
    <t>5205</t>
  </si>
  <si>
    <t>5270</t>
  </si>
  <si>
    <t>1803</t>
  </si>
  <si>
    <t>5202</t>
  </si>
  <si>
    <t>5201</t>
  </si>
  <si>
    <t>5206</t>
  </si>
  <si>
    <t>1808</t>
  </si>
  <si>
    <t>1818</t>
  </si>
  <si>
    <t>1819</t>
  </si>
  <si>
    <t>1816</t>
  </si>
  <si>
    <t>1821</t>
  </si>
  <si>
    <t>1820</t>
  </si>
  <si>
    <t>1801</t>
  </si>
  <si>
    <t>1814</t>
  </si>
  <si>
    <t>5204</t>
  </si>
  <si>
    <t>1704</t>
  </si>
  <si>
    <t>1701</t>
  </si>
  <si>
    <t>1703</t>
  </si>
  <si>
    <t>6601</t>
  </si>
  <si>
    <t>3202</t>
  </si>
  <si>
    <t>3201</t>
  </si>
  <si>
    <t>3205</t>
  </si>
  <si>
    <t>3203</t>
  </si>
  <si>
    <t>3204</t>
  </si>
  <si>
    <t>3295</t>
  </si>
  <si>
    <t>2907</t>
  </si>
  <si>
    <t>3302</t>
  </si>
  <si>
    <t>3308</t>
  </si>
  <si>
    <t>3901</t>
  </si>
  <si>
    <t>3982</t>
  </si>
  <si>
    <t>3908</t>
  </si>
  <si>
    <t>3991</t>
  </si>
  <si>
    <t>3906</t>
  </si>
  <si>
    <t>3902</t>
  </si>
  <si>
    <t>3981</t>
  </si>
  <si>
    <t>3904</t>
  </si>
  <si>
    <t>4116</t>
  </si>
  <si>
    <t>4183</t>
  </si>
  <si>
    <t>3905</t>
  </si>
  <si>
    <t>4110</t>
  </si>
  <si>
    <t>4102</t>
  </si>
  <si>
    <t>3907</t>
  </si>
  <si>
    <t>4504</t>
  </si>
  <si>
    <t>_C_3</t>
  </si>
  <si>
    <t>=Part4a!$F$12</t>
  </si>
  <si>
    <t>_C_30</t>
  </si>
  <si>
    <t>=Part4a!$F$39</t>
  </si>
  <si>
    <t>_C_300</t>
  </si>
  <si>
    <t>=Part4f!$F$59</t>
  </si>
  <si>
    <t>_C_31</t>
  </si>
  <si>
    <t>=Part4a!$F$40</t>
  </si>
  <si>
    <t>_C_32</t>
  </si>
  <si>
    <t>=Part4a!$F$41</t>
  </si>
  <si>
    <t>_C_33</t>
  </si>
  <si>
    <t>=Part4a!$F$42</t>
  </si>
  <si>
    <t>_C_34</t>
  </si>
  <si>
    <t>=Part4a!$F$43</t>
  </si>
  <si>
    <t>_C_35</t>
  </si>
  <si>
    <t>=Part4a!$F$44</t>
  </si>
  <si>
    <t>_C_36</t>
  </si>
  <si>
    <t>=Part4a!$F$45</t>
  </si>
  <si>
    <t>_C_37</t>
  </si>
  <si>
    <t>=Part4a!$F$46</t>
  </si>
  <si>
    <t>_C_38</t>
  </si>
  <si>
    <t>=Part4a!$F$47</t>
  </si>
  <si>
    <t>_C_39</t>
  </si>
  <si>
    <t>=Part4a!$F$48</t>
  </si>
  <si>
    <t>_C_4</t>
  </si>
  <si>
    <t>=Part4a!$F$13</t>
  </si>
  <si>
    <t>_C_40</t>
  </si>
  <si>
    <t>=Part4a!$F$49</t>
  </si>
  <si>
    <t>_C_41</t>
  </si>
  <si>
    <t>=Part4a!$F$50</t>
  </si>
  <si>
    <t>_C_42</t>
  </si>
  <si>
    <t>=Part4a!$F$51</t>
  </si>
  <si>
    <t>_C_43</t>
  </si>
  <si>
    <t>=Part4a!$F$52</t>
  </si>
  <si>
    <t>_C_44</t>
  </si>
  <si>
    <t>=Part4a!$F$53</t>
  </si>
  <si>
    <t>_C_45</t>
  </si>
  <si>
    <t>=Part4a!$F$54</t>
  </si>
  <si>
    <t>_C_46</t>
  </si>
  <si>
    <t>=Part4a!$F$55</t>
  </si>
  <si>
    <t>_C_47</t>
  </si>
  <si>
    <t>=Part4a!$F$56</t>
  </si>
  <si>
    <t>_C_48</t>
  </si>
  <si>
    <t>=Part4a!$F$57</t>
  </si>
  <si>
    <t>_C_49</t>
  </si>
  <si>
    <t>=Part4a!$F$58</t>
  </si>
  <si>
    <t xml:space="preserve">New York </t>
  </si>
  <si>
    <t xml:space="preserve">Ohio </t>
  </si>
  <si>
    <t xml:space="preserve">Oklahoma </t>
  </si>
  <si>
    <t xml:space="preserve">Oregon </t>
  </si>
  <si>
    <t xml:space="preserve">Rhode Island </t>
  </si>
  <si>
    <t xml:space="preserve">South Carolina </t>
  </si>
  <si>
    <t>SD</t>
  </si>
  <si>
    <t xml:space="preserve">South Dakota </t>
  </si>
  <si>
    <t xml:space="preserve">Tennessee </t>
  </si>
  <si>
    <t xml:space="preserve">Texas </t>
  </si>
  <si>
    <t xml:space="preserve">Utah </t>
  </si>
  <si>
    <t xml:space="preserve">Virginia </t>
  </si>
  <si>
    <t xml:space="preserve">Vermont </t>
  </si>
  <si>
    <t xml:space="preserve">Washington </t>
  </si>
  <si>
    <t xml:space="preserve">Wisconsin </t>
  </si>
  <si>
    <t xml:space="preserve">West Virginia </t>
  </si>
  <si>
    <t>145</t>
  </si>
  <si>
    <t>149</t>
  </si>
  <si>
    <t>150</t>
  </si>
  <si>
    <t>100</t>
  </si>
  <si>
    <t>160</t>
  </si>
  <si>
    <t>165</t>
  </si>
  <si>
    <t>181</t>
  </si>
  <si>
    <t>182</t>
  </si>
  <si>
    <t>184</t>
  </si>
  <si>
    <t>809</t>
  </si>
  <si>
    <t>190</t>
  </si>
  <si>
    <t>227</t>
  </si>
  <si>
    <t>195</t>
  </si>
  <si>
    <t>246</t>
  </si>
  <si>
    <t>210</t>
  </si>
  <si>
    <t>228</t>
  </si>
  <si>
    <t>245</t>
  </si>
  <si>
    <t>927</t>
  </si>
  <si>
    <t>252</t>
  </si>
  <si>
    <t>255</t>
  </si>
  <si>
    <t>257</t>
  </si>
  <si>
    <t>260</t>
  </si>
  <si>
    <t>268</t>
  </si>
  <si>
    <t>269</t>
  </si>
  <si>
    <t>273</t>
  </si>
  <si>
    <t>275</t>
  </si>
  <si>
    <t>280</t>
  </si>
  <si>
    <t>285</t>
  </si>
  <si>
    <t>286</t>
  </si>
  <si>
    <t>290</t>
  </si>
  <si>
    <t>295</t>
  </si>
  <si>
    <t>440</t>
  </si>
  <si>
    <t>300</t>
  </si>
  <si>
    <t>305</t>
  </si>
  <si>
    <t>310</t>
  </si>
  <si>
    <t>291</t>
  </si>
  <si>
    <t>315</t>
  </si>
  <si>
    <t>317</t>
  </si>
  <si>
    <t>320</t>
  </si>
  <si>
    <t>325</t>
  </si>
  <si>
    <t>922</t>
  </si>
  <si>
    <t>330</t>
  </si>
  <si>
    <t>332</t>
  </si>
  <si>
    <t>447</t>
  </si>
  <si>
    <t>335</t>
  </si>
  <si>
    <t>337</t>
  </si>
  <si>
    <t>338</t>
  </si>
  <si>
    <t>340</t>
  </si>
  <si>
    <t>950</t>
  </si>
  <si>
    <t>350</t>
  </si>
  <si>
    <t>355</t>
  </si>
  <si>
    <t>367</t>
  </si>
  <si>
    <t>388</t>
  </si>
  <si>
    <t>389</t>
  </si>
  <si>
    <t>428</t>
  </si>
  <si>
    <t>391</t>
  </si>
  <si>
    <t>397</t>
  </si>
  <si>
    <t>400</t>
  </si>
  <si>
    <t>405</t>
  </si>
  <si>
    <t>407</t>
  </si>
  <si>
    <t>066</t>
  </si>
  <si>
    <t>415</t>
  </si>
  <si>
    <t>417</t>
  </si>
  <si>
    <t>418</t>
  </si>
  <si>
    <t>420</t>
  </si>
  <si>
    <t>430</t>
  </si>
  <si>
    <t>435</t>
  </si>
  <si>
    <t>450</t>
  </si>
  <si>
    <t>455</t>
  </si>
  <si>
    <t>470</t>
  </si>
  <si>
    <t>475</t>
  </si>
  <si>
    <t>480</t>
  </si>
  <si>
    <t>485</t>
  </si>
  <si>
    <t>487</t>
  </si>
  <si>
    <t>490</t>
  </si>
  <si>
    <t>500</t>
  </si>
  <si>
    <t>505</t>
  </si>
  <si>
    <t>520</t>
  </si>
  <si>
    <t>635</t>
  </si>
  <si>
    <t>530</t>
  </si>
  <si>
    <t>449</t>
  </si>
  <si>
    <t>540</t>
  </si>
  <si>
    <t>543</t>
  </si>
  <si>
    <t>545</t>
  </si>
  <si>
    <t>550</t>
  </si>
  <si>
    <t>451</t>
  </si>
  <si>
    <t>573</t>
  </si>
  <si>
    <t>575</t>
  </si>
  <si>
    <t>577</t>
  </si>
  <si>
    <t>_PCNAM_98</t>
  </si>
  <si>
    <t>_PCNAM_99</t>
  </si>
  <si>
    <t>755</t>
  </si>
  <si>
    <t>805</t>
  </si>
  <si>
    <t>758</t>
  </si>
  <si>
    <t>765</t>
  </si>
  <si>
    <t>763</t>
  </si>
  <si>
    <t>770</t>
  </si>
  <si>
    <t>773</t>
  </si>
  <si>
    <t>785</t>
  </si>
  <si>
    <t>787</t>
  </si>
  <si>
    <t>688</t>
  </si>
  <si>
    <t>788</t>
  </si>
  <si>
    <t>790</t>
  </si>
  <si>
    <t>795</t>
  </si>
  <si>
    <t>116</t>
  </si>
  <si>
    <t>229</t>
  </si>
  <si>
    <t>800</t>
  </si>
  <si>
    <t>801</t>
  </si>
  <si>
    <t>515</t>
  </si>
  <si>
    <t>270</t>
  </si>
  <si>
    <t>835</t>
  </si>
  <si>
    <t>847</t>
  </si>
  <si>
    <t>855</t>
  </si>
  <si>
    <t>858</t>
  </si>
  <si>
    <t>862</t>
  </si>
  <si>
    <t>642</t>
  </si>
  <si>
    <t>865</t>
  </si>
  <si>
    <t>875</t>
  </si>
  <si>
    <t>180</t>
  </si>
  <si>
    <t>883</t>
  </si>
  <si>
    <t>887</t>
  </si>
  <si>
    <t>621</t>
  </si>
  <si>
    <t>890</t>
  </si>
  <si>
    <t>905</t>
  </si>
  <si>
    <t>643</t>
  </si>
  <si>
    <t>906</t>
  </si>
  <si>
    <t>920</t>
  </si>
  <si>
    <t>807</t>
  </si>
  <si>
    <t>910</t>
  </si>
  <si>
    <t>925</t>
  </si>
  <si>
    <t>930</t>
  </si>
  <si>
    <t>644</t>
  </si>
  <si>
    <t>_C_101</t>
  </si>
  <si>
    <t>_C_102</t>
  </si>
  <si>
    <t>=Part4c!$F$11</t>
  </si>
  <si>
    <t>_C_103</t>
  </si>
  <si>
    <t>=Part4c!$F$12</t>
  </si>
  <si>
    <t>_C_104</t>
  </si>
  <si>
    <t>=Part4c!$F$13</t>
  </si>
  <si>
    <t>_C_105</t>
  </si>
  <si>
    <t>=Part4c!$F$14</t>
  </si>
  <si>
    <t>_C_106</t>
  </si>
  <si>
    <t>=Part4c!$F$15</t>
  </si>
  <si>
    <t>_C_107</t>
  </si>
  <si>
    <t>=Part4c!$F$16</t>
  </si>
  <si>
    <t>_C_108</t>
  </si>
  <si>
    <t>=Part4c!$F$17</t>
  </si>
  <si>
    <t>_C_109</t>
  </si>
  <si>
    <t>=Part4c!$F$18</t>
  </si>
  <si>
    <t>_C_11</t>
  </si>
  <si>
    <t>=Part4a!$F$20</t>
  </si>
  <si>
    <t>_C_110</t>
  </si>
  <si>
    <t>=Part4c!$F$19</t>
  </si>
  <si>
    <t>_C_111</t>
  </si>
  <si>
    <t>=Part4c!$F$20</t>
  </si>
  <si>
    <t>_C_112</t>
  </si>
  <si>
    <t>=Part4c!$F$21</t>
  </si>
  <si>
    <t>_C_113</t>
  </si>
  <si>
    <t>=Part4c!$F$22</t>
  </si>
  <si>
    <t>_C_114</t>
  </si>
  <si>
    <t>=Part4c!$F$23</t>
  </si>
  <si>
    <t>0112</t>
  </si>
  <si>
    <t>0111</t>
  </si>
  <si>
    <t>0132</t>
  </si>
  <si>
    <t>0127</t>
  </si>
  <si>
    <t>0115</t>
  </si>
  <si>
    <t>0103</t>
  </si>
  <si>
    <t>0107</t>
  </si>
  <si>
    <t>0110</t>
  </si>
  <si>
    <t>0106</t>
  </si>
  <si>
    <t>0104</t>
  </si>
  <si>
    <t>0122</t>
  </si>
  <si>
    <t>0118</t>
  </si>
  <si>
    <t>0109</t>
  </si>
  <si>
    <t>0101</t>
  </si>
  <si>
    <t>0121</t>
  </si>
  <si>
    <t>0152</t>
  </si>
  <si>
    <t>0108</t>
  </si>
  <si>
    <t>0105</t>
  </si>
  <si>
    <t>1301</t>
  </si>
  <si>
    <t>1303</t>
  </si>
  <si>
    <t>1302</t>
  </si>
  <si>
    <t>1304</t>
  </si>
  <si>
    <t>0401</t>
  </si>
  <si>
    <t>0407</t>
  </si>
  <si>
    <t>0404</t>
  </si>
  <si>
    <t>0416</t>
  </si>
  <si>
    <t>0417</t>
  </si>
  <si>
    <t>0405</t>
  </si>
  <si>
    <t>0406</t>
  </si>
  <si>
    <t>0409</t>
  </si>
  <si>
    <t>0408</t>
  </si>
  <si>
    <t>0402</t>
  </si>
  <si>
    <t>0403</t>
  </si>
  <si>
    <t>3814</t>
  </si>
  <si>
    <t>3843</t>
  </si>
  <si>
    <t>3804</t>
  </si>
  <si>
    <t>3805</t>
  </si>
  <si>
    <t>3802</t>
  </si>
  <si>
    <t>3818</t>
  </si>
  <si>
    <t>3819</t>
  </si>
  <si>
    <t>3801</t>
  </si>
  <si>
    <t>3808</t>
  </si>
  <si>
    <t>3844</t>
  </si>
  <si>
    <t>3806</t>
  </si>
  <si>
    <t>3816</t>
  </si>
  <si>
    <t>3820</t>
  </si>
  <si>
    <t>3815</t>
  </si>
  <si>
    <t>3809</t>
  </si>
  <si>
    <t>3702</t>
  </si>
  <si>
    <t>3803</t>
  </si>
  <si>
    <t>3881</t>
  </si>
  <si>
    <t>3842</t>
  </si>
  <si>
    <t>3424</t>
  </si>
  <si>
    <t>3601</t>
  </si>
  <si>
    <t>3613</t>
  </si>
  <si>
    <t>3604</t>
  </si>
  <si>
    <t>3501</t>
  </si>
  <si>
    <t>3402</t>
  </si>
  <si>
    <t>3423</t>
  </si>
  <si>
    <t>3425</t>
  </si>
  <si>
    <t>3426</t>
  </si>
  <si>
    <t>3614</t>
  </si>
  <si>
    <t>2011</t>
  </si>
  <si>
    <t>1902</t>
  </si>
  <si>
    <t>2081</t>
  </si>
  <si>
    <t>1903</t>
  </si>
  <si>
    <t>2015</t>
  </si>
  <si>
    <t>4501</t>
  </si>
  <si>
    <t>4505</t>
  </si>
  <si>
    <t>4502</t>
  </si>
  <si>
    <t>4503</t>
  </si>
  <si>
    <t>3305</t>
  </si>
  <si>
    <t>3322</t>
  </si>
  <si>
    <t>3304</t>
  </si>
  <si>
    <t>3319</t>
  </si>
  <si>
    <t>3317</t>
  </si>
  <si>
    <t>3316</t>
  </si>
  <si>
    <t>3301</t>
  </si>
  <si>
    <t>3318</t>
  </si>
  <si>
    <t>3309</t>
  </si>
  <si>
    <t>3310</t>
  </si>
  <si>
    <t>3306</t>
  </si>
  <si>
    <t>3312</t>
  </si>
  <si>
    <t>3321</t>
  </si>
  <si>
    <t>3903</t>
  </si>
  <si>
    <t>2722</t>
  </si>
  <si>
    <t>2833</t>
  </si>
  <si>
    <t>0181</t>
  </si>
  <si>
    <t>0131</t>
  </si>
  <si>
    <t>1105</t>
  </si>
  <si>
    <t>1107</t>
  </si>
  <si>
    <t>1113</t>
  </si>
  <si>
    <t>1081</t>
  </si>
  <si>
    <t>1003</t>
  </si>
  <si>
    <t>1004</t>
  </si>
  <si>
    <t>1069</t>
  </si>
  <si>
    <t>2407</t>
  </si>
  <si>
    <t>2406</t>
  </si>
  <si>
    <t>2481</t>
  </si>
  <si>
    <t>1002</t>
  </si>
  <si>
    <t>0708</t>
  </si>
  <si>
    <t>0901</t>
  </si>
  <si>
    <t>0706</t>
  </si>
  <si>
    <t>0712</t>
  </si>
  <si>
    <t>0711</t>
  </si>
  <si>
    <t>0714</t>
  </si>
  <si>
    <t>3013</t>
  </si>
  <si>
    <t>3014</t>
  </si>
  <si>
    <t>3020</t>
  </si>
  <si>
    <t>2909</t>
  </si>
  <si>
    <t>3018</t>
  </si>
  <si>
    <t>3016</t>
  </si>
  <si>
    <t>2905</t>
  </si>
  <si>
    <t>3023</t>
  </si>
  <si>
    <t>3025</t>
  </si>
  <si>
    <t>3027</t>
  </si>
  <si>
    <t>3011</t>
  </si>
  <si>
    <t>3026</t>
  </si>
  <si>
    <t>3019</t>
  </si>
  <si>
    <t>3017</t>
  </si>
  <si>
    <t>3001</t>
  </si>
  <si>
    <t>3007</t>
  </si>
  <si>
    <t>3008</t>
  </si>
  <si>
    <t>3029</t>
  </si>
  <si>
    <t>3022</t>
  </si>
  <si>
    <t>3009</t>
  </si>
  <si>
    <t>3002</t>
  </si>
  <si>
    <t>2908</t>
  </si>
  <si>
    <t>3081</t>
  </si>
  <si>
    <t>1409</t>
  </si>
  <si>
    <t>3602</t>
  </si>
  <si>
    <t>3703</t>
  </si>
  <si>
    <t>3708</t>
  </si>
  <si>
    <t>3706</t>
  </si>
  <si>
    <t>3701</t>
  </si>
  <si>
    <t>3707</t>
  </si>
  <si>
    <t>3608</t>
  </si>
  <si>
    <t>3382</t>
  </si>
  <si>
    <r>
      <t>API Gravity (at 60</t>
    </r>
    <r>
      <rPr>
        <b/>
        <vertAlign val="superscript"/>
        <sz val="14"/>
        <rFont val="Arial"/>
        <family val="2"/>
      </rPr>
      <t>o</t>
    </r>
    <r>
      <rPr>
        <b/>
        <sz val="14"/>
        <rFont val="Arial"/>
        <family val="2"/>
      </rPr>
      <t>F) (Crude Oil Only)</t>
    </r>
  </si>
  <si>
    <t>Phone No.:</t>
  </si>
  <si>
    <t>Fax No.:</t>
  </si>
  <si>
    <t>Year</t>
  </si>
  <si>
    <t>Contact Name:</t>
  </si>
  <si>
    <t>Butylene</t>
  </si>
  <si>
    <t>Ethane</t>
  </si>
  <si>
    <t>Ethylene</t>
  </si>
  <si>
    <t>Isobutane</t>
  </si>
  <si>
    <t>Isobutylene</t>
  </si>
  <si>
    <t>Kerosene</t>
  </si>
  <si>
    <t>Lubricants</t>
  </si>
  <si>
    <t>Pentanes Plus</t>
  </si>
  <si>
    <t>Petroleum Coke</t>
  </si>
  <si>
    <t>021</t>
  </si>
  <si>
    <t>Propane</t>
  </si>
  <si>
    <t>Propylene</t>
  </si>
  <si>
    <t>Special Naphthas</t>
  </si>
  <si>
    <t>051</t>
  </si>
  <si>
    <t>Wax</t>
  </si>
  <si>
    <t>070</t>
  </si>
  <si>
    <t>Line Number</t>
  </si>
  <si>
    <t>Type of Commodity</t>
  </si>
  <si>
    <t>Commod. Code</t>
  </si>
  <si>
    <t>Port of Entry</t>
  </si>
  <si>
    <t>Country of Origin</t>
  </si>
  <si>
    <t>Quantity (Thousand Barrels)</t>
  </si>
  <si>
    <t>000</t>
  </si>
  <si>
    <t>Company Name:</t>
  </si>
  <si>
    <t>City:</t>
  </si>
  <si>
    <t>State:</t>
  </si>
  <si>
    <t>EIA ID NUMBER:</t>
  </si>
  <si>
    <t>Email address:</t>
  </si>
  <si>
    <t>Asphalt and Road Oil</t>
  </si>
  <si>
    <t>Aviation Gasoline</t>
  </si>
  <si>
    <t>Aviation Gasoline Blending Components</t>
  </si>
  <si>
    <t>Kerosene-Type Jet Fuel, Bonded</t>
  </si>
  <si>
    <t>Kerosene-Type Jet Fuel, Other</t>
  </si>
  <si>
    <t>Miscellaneous Products</t>
  </si>
  <si>
    <t>Normal Butane</t>
  </si>
  <si>
    <t>Residual Fuel Oil, Bonded</t>
  </si>
  <si>
    <t>Residual Fuel Oil, Other</t>
  </si>
  <si>
    <t>830</t>
  </si>
  <si>
    <t>840</t>
  </si>
  <si>
    <t>850</t>
  </si>
  <si>
    <t>633</t>
  </si>
  <si>
    <t>110</t>
  </si>
  <si>
    <t>631</t>
  </si>
  <si>
    <t>634</t>
  </si>
  <si>
    <t>311</t>
  </si>
  <si>
    <t>888</t>
  </si>
  <si>
    <t>232</t>
  </si>
  <si>
    <t>220</t>
  </si>
  <si>
    <t>632</t>
  </si>
  <si>
    <t>445</t>
  </si>
  <si>
    <t>460</t>
  </si>
  <si>
    <t>Name</t>
  </si>
  <si>
    <t>458</t>
  </si>
  <si>
    <t>465</t>
  </si>
  <si>
    <t>Crude Oil</t>
  </si>
  <si>
    <t>020</t>
  </si>
  <si>
    <t>PART 1.  RESPONDENT IDENTIFICATION DATA</t>
  </si>
  <si>
    <t>REPORT PERIOD:</t>
  </si>
  <si>
    <t>If this is a resubmission, enter an "X" in the box:</t>
  </si>
  <si>
    <t>Secure File Transfer:</t>
  </si>
  <si>
    <t>-</t>
  </si>
  <si>
    <t>Ext:</t>
  </si>
  <si>
    <t>Zip:</t>
  </si>
  <si>
    <t>PART 3.  IMPORTS ACTIVITY SUMMARY</t>
  </si>
  <si>
    <t xml:space="preserve">PART 4.  IMPORTS ACTIVITY DETAIL </t>
  </si>
  <si>
    <t>PART 2.   SUBMISSION/RESUBMISSION INFORMATION</t>
  </si>
  <si>
    <t>=Part4d!$F$47</t>
  </si>
  <si>
    <t>_C_189</t>
  </si>
  <si>
    <t>=Part4d!$F$48</t>
  </si>
  <si>
    <t>_C_19</t>
  </si>
  <si>
    <t>=Part4a!$F$28</t>
  </si>
  <si>
    <t>_C_190</t>
  </si>
  <si>
    <t>=Part4d!$F$49</t>
  </si>
  <si>
    <t>_C_191</t>
  </si>
  <si>
    <t>=Part4d!$F$50</t>
  </si>
  <si>
    <t>_C_192</t>
  </si>
  <si>
    <t>=Part4d!$F$51</t>
  </si>
  <si>
    <t>_C_193</t>
  </si>
  <si>
    <t>=Part4d!$F$52</t>
  </si>
  <si>
    <t>_C_194</t>
  </si>
  <si>
    <t>=Part4d!$F$53</t>
  </si>
  <si>
    <t>_C_195</t>
  </si>
  <si>
    <t>=Part4d!$F$54</t>
  </si>
  <si>
    <t>_C_196</t>
  </si>
  <si>
    <t>=Part4d!$F$55</t>
  </si>
  <si>
    <t>_C_197</t>
  </si>
  <si>
    <t>=Part4d!$F$56</t>
  </si>
  <si>
    <t>_C_198</t>
  </si>
  <si>
    <t>=Part4d!$F$57</t>
  </si>
  <si>
    <t>_C_199</t>
  </si>
  <si>
    <t>=Part4d!$F$58</t>
  </si>
  <si>
    <t>_C_2</t>
  </si>
  <si>
    <t>=Part4a!$F$11</t>
  </si>
  <si>
    <t>_C_20</t>
  </si>
  <si>
    <t>=Part4a!$F$29</t>
  </si>
  <si>
    <t>_C_200</t>
  </si>
  <si>
    <t>=Part4d!$F$59</t>
  </si>
  <si>
    <t>_C_201</t>
  </si>
  <si>
    <t>_C_202</t>
  </si>
  <si>
    <t>=Part4e!$F$11</t>
  </si>
  <si>
    <t>_C_203</t>
  </si>
  <si>
    <t>=Part4e!$F$12</t>
  </si>
  <si>
    <t>_C_204</t>
  </si>
  <si>
    <t>=Part4e!$F$13</t>
  </si>
  <si>
    <t>_C_205</t>
  </si>
  <si>
    <t>=Part4e!$F$14</t>
  </si>
  <si>
    <t>_C_206</t>
  </si>
  <si>
    <t>=Part4e!$F$15</t>
  </si>
  <si>
    <t>_C_207</t>
  </si>
  <si>
    <t>=Part4e!$F$16</t>
  </si>
  <si>
    <t>_C_208</t>
  </si>
  <si>
    <t>=Part4e!$F$17</t>
  </si>
  <si>
    <t>_C_209</t>
  </si>
  <si>
    <t>=Part4e!$F$18</t>
  </si>
  <si>
    <t>_C_21</t>
  </si>
  <si>
    <t>=Part4a!$F$30</t>
  </si>
  <si>
    <t>_C_210</t>
  </si>
  <si>
    <t>=Part4e!$F$19</t>
  </si>
  <si>
    <t>_C_211</t>
  </si>
  <si>
    <t>=Part4e!$F$20</t>
  </si>
  <si>
    <t>_C_212</t>
  </si>
  <si>
    <t>=Part4e!$F$21</t>
  </si>
  <si>
    <t>_C_213</t>
  </si>
  <si>
    <t>=Part4e!$F$22</t>
  </si>
  <si>
    <t>_C_214</t>
  </si>
  <si>
    <t>=Part4e!$F$23</t>
  </si>
  <si>
    <t>_C_215</t>
  </si>
  <si>
    <t>=Part4e!$F$24</t>
  </si>
  <si>
    <t>_C_216</t>
  </si>
  <si>
    <t>=Part4e!$F$25</t>
  </si>
  <si>
    <t>_C_217</t>
  </si>
  <si>
    <t>=Part4e!$F$26</t>
  </si>
  <si>
    <t>_C_218</t>
  </si>
  <si>
    <t>=Part4e!$F$27</t>
  </si>
  <si>
    <t>_C_219</t>
  </si>
  <si>
    <t>=Part4e!$F$28</t>
  </si>
  <si>
    <t>_C_22</t>
  </si>
  <si>
    <t>=Part4a!$F$31</t>
  </si>
  <si>
    <t>_C_220</t>
  </si>
  <si>
    <t>=Part4e!$F$29</t>
  </si>
  <si>
    <t>_C_221</t>
  </si>
  <si>
    <t>=Part4e!$F$30</t>
  </si>
  <si>
    <t>_C_222</t>
  </si>
  <si>
    <t>=Part4f!$P$48</t>
  </si>
  <si>
    <t>=Part4a!$P$38</t>
  </si>
  <si>
    <t>=Part4f!$P$49</t>
  </si>
  <si>
    <t>=Part4f!$P$50</t>
  </si>
  <si>
    <t>=Part4f!$P$51</t>
  </si>
  <si>
    <t>=Part4f!$P$52</t>
  </si>
  <si>
    <t>=Part4f!$P$53</t>
  </si>
  <si>
    <t>=Part4f!$P$54</t>
  </si>
  <si>
    <t>=Part4f!$P$55</t>
  </si>
  <si>
    <t>=Part4f!$P$56</t>
  </si>
  <si>
    <t>=Part4f!$P$57</t>
  </si>
  <si>
    <t>=Part4f!$P$58</t>
  </si>
  <si>
    <t>=Part4a!$P$12</t>
  </si>
  <si>
    <t>=Part4a!$P$39</t>
  </si>
  <si>
    <t>=Part4f!$P$59</t>
  </si>
  <si>
    <t>=Part4a!$P$40</t>
  </si>
  <si>
    <t>=Part4a!$P$41</t>
  </si>
  <si>
    <t>=Part4a!$P$42</t>
  </si>
  <si>
    <t>=Part4a!$P$43</t>
  </si>
  <si>
    <t>=Part4a!$P$44</t>
  </si>
  <si>
    <t>=Part4a!$P$45</t>
  </si>
  <si>
    <t>=Part4a!$P$46</t>
  </si>
  <si>
    <t>=Part4a!$P$47</t>
  </si>
  <si>
    <t>=Part4a!$P$48</t>
  </si>
  <si>
    <t>=Part4a!$P$13</t>
  </si>
  <si>
    <t>=Part4a!$P$49</t>
  </si>
  <si>
    <t>=Part4a!$P$50</t>
  </si>
  <si>
    <t>=Part4a!$P$51</t>
  </si>
  <si>
    <t>=Part4a!$P$52</t>
  </si>
  <si>
    <t>=Part4a!$P$53</t>
  </si>
  <si>
    <t>=Part4a!$P$54</t>
  </si>
  <si>
    <t>=Part4a!$P$55</t>
  </si>
  <si>
    <t>=Part4a!$P$56</t>
  </si>
  <si>
    <t>=Part4a!$P$57</t>
  </si>
  <si>
    <t>=Part4a!$P$58</t>
  </si>
  <si>
    <t>=Part4a!$P$14</t>
  </si>
  <si>
    <t>=Part4a!$P$59</t>
  </si>
  <si>
    <t>=Part4b!$P$11</t>
  </si>
  <si>
    <t>=Part4b!$P$12</t>
  </si>
  <si>
    <t>=Part4b!$P$13</t>
  </si>
  <si>
    <t>=Part4b!$P$14</t>
  </si>
  <si>
    <t>=Part4b!$P$15</t>
  </si>
  <si>
    <t>=Part4b!$P$16</t>
  </si>
  <si>
    <t>=Part4b!$P$17</t>
  </si>
  <si>
    <t>=Part4b!$P$18</t>
  </si>
  <si>
    <t>=Part4a!$P$15</t>
  </si>
  <si>
    <t>=Part4b!$P$19</t>
  </si>
  <si>
    <t>=Part4b!$P$20</t>
  </si>
  <si>
    <t>=Part4b!$P$21</t>
  </si>
  <si>
    <t>=Part4b!$P$22</t>
  </si>
  <si>
    <t>=Part4b!$P$23</t>
  </si>
  <si>
    <t>=Part4b!$P$24</t>
  </si>
  <si>
    <t>=Part4b!$P$25</t>
  </si>
  <si>
    <t>=Part4b!$P$26</t>
  </si>
  <si>
    <t>=Part4b!$P$27</t>
  </si>
  <si>
    <t>=Part4b!$P$28</t>
  </si>
  <si>
    <t>=Part4a!$P$16</t>
  </si>
  <si>
    <t>=Part4b!$P$29</t>
  </si>
  <si>
    <t>=Part4b!$P$30</t>
  </si>
  <si>
    <t>=Part4b!$P$31</t>
  </si>
  <si>
    <t>=Part4b!$P$32</t>
  </si>
  <si>
    <t>=Part4b!$P$33</t>
  </si>
  <si>
    <t>=Part4b!$P$34</t>
  </si>
  <si>
    <t>=Part4b!$P$35</t>
  </si>
  <si>
    <t>=Part4b!$P$36</t>
  </si>
  <si>
    <t>=Part4b!$P$37</t>
  </si>
  <si>
    <t>=Part4b!$P$38</t>
  </si>
  <si>
    <t>=Part4a!$P$17</t>
  </si>
  <si>
    <t>=Part4b!$P$39</t>
  </si>
  <si>
    <t>=Part4b!$P$40</t>
  </si>
  <si>
    <t>=Part4b!$P$41</t>
  </si>
  <si>
    <t>=Part4b!$P$42</t>
  </si>
  <si>
    <t>=Part4b!$P$43</t>
  </si>
  <si>
    <t>=Part4b!$P$44</t>
  </si>
  <si>
    <t>=Part4b!$P$45</t>
  </si>
  <si>
    <t>=Part4b!$P$46</t>
  </si>
  <si>
    <t>=Part4b!$P$47</t>
  </si>
  <si>
    <t>=Part4b!$P$48</t>
  </si>
  <si>
    <t>=Part4a!$P$18</t>
  </si>
  <si>
    <t>=Part4b!$P$49</t>
  </si>
  <si>
    <t>Location (U.S. City &amp; State)
or ExSTARS
Terminal Control Number</t>
  </si>
  <si>
    <t>='Parts1-3'!$B$23</t>
  </si>
  <si>
    <t>='Parts1-3'!$C$24</t>
  </si>
  <si>
    <t>='Parts1-3'!$H$21</t>
  </si>
  <si>
    <t>='Parts1-3'!$J$19</t>
  </si>
  <si>
    <t>='Parts1-3'!$H$20</t>
  </si>
  <si>
    <t>='Parts1-3'!$L$24</t>
  </si>
  <si>
    <t>='Parts1-3'!$R$24</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</si>
  <si>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</si>
  <si>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</si>
  <si>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</si>
  <si>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</si>
  <si>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</si>
  <si>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</si>
  <si>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</si>
  <si>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</si>
  <si>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</si>
  <si>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</si>
  <si>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</si>
  <si>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</si>
  <si>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</si>
  <si>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</si>
  <si>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</si>
  <si>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Validation/Formula</t>
  </si>
  <si>
    <t>Error Alert</t>
  </si>
  <si>
    <t>=Part4b!$E$47</t>
  </si>
  <si>
    <t>=Part4b!$E$48</t>
  </si>
  <si>
    <t>=Part4a!$E$18</t>
  </si>
  <si>
    <t>=Part4b!$E$49</t>
  </si>
  <si>
    <t>=Part4b!$E$50</t>
  </si>
  <si>
    <t>=Part4b!$E$51</t>
  </si>
  <si>
    <t>=Part4b!$E$52</t>
  </si>
  <si>
    <t>=Part4b!$E$53</t>
  </si>
  <si>
    <t>=Part4b!$E$54</t>
  </si>
  <si>
    <t>=Part4b!$E$55</t>
  </si>
  <si>
    <t>=Part4b!$E$56</t>
  </si>
  <si>
    <t>=Part4b!$E$57</t>
  </si>
  <si>
    <t>_CDTYC_172</t>
  </si>
  <si>
    <t>=Part4d!$C$31</t>
  </si>
  <si>
    <t>_CDTYC_173</t>
  </si>
  <si>
    <t>=Part4d!$C$32</t>
  </si>
  <si>
    <t>_CDTYC_174</t>
  </si>
  <si>
    <t>=Part4d!$C$33</t>
  </si>
  <si>
    <t>_CDTYC_175</t>
  </si>
  <si>
    <t>=Part4d!$C$34</t>
  </si>
  <si>
    <t>_CDTYC_176</t>
  </si>
  <si>
    <t>=Part4d!$C$35</t>
  </si>
  <si>
    <t>_CDTYC_177</t>
  </si>
  <si>
    <t>=Part4d!$C$36</t>
  </si>
  <si>
    <t>_CDTYC_178</t>
  </si>
  <si>
    <t>=Part4d!$C$37</t>
  </si>
  <si>
    <t>_CDTYC_179</t>
  </si>
  <si>
    <t>=Part4d!$C$38</t>
  </si>
  <si>
    <t>_CDTYC_18</t>
  </si>
  <si>
    <t>=Part4a!$C$27</t>
  </si>
  <si>
    <t>_CDTYC_180</t>
  </si>
  <si>
    <t>=Part4d!$C$39</t>
  </si>
  <si>
    <t>_CDTYC_181</t>
  </si>
  <si>
    <t>=Part4d!$C$40</t>
  </si>
  <si>
    <t>_CDTYC_182</t>
  </si>
  <si>
    <t>=Part4d!$C$41</t>
  </si>
  <si>
    <t>_CDTYC_183</t>
  </si>
  <si>
    <t>=Part4d!$C$42</t>
  </si>
  <si>
    <t>_CDTYC_184</t>
  </si>
  <si>
    <t>=Part4d!$C$43</t>
  </si>
  <si>
    <t>_CDTYC_185</t>
  </si>
  <si>
    <t>=Part4d!$C$44</t>
  </si>
  <si>
    <t>_CDTYC_186</t>
  </si>
  <si>
    <t>=Part4d!$C$45</t>
  </si>
  <si>
    <t>_CDTYC_187</t>
  </si>
  <si>
    <t>=Part4d!$C$46</t>
  </si>
  <si>
    <t>_CDTYC_188</t>
  </si>
  <si>
    <t>580</t>
  </si>
  <si>
    <t>585</t>
  </si>
  <si>
    <t>590</t>
  </si>
  <si>
    <t>591</t>
  </si>
  <si>
    <t>592</t>
  </si>
  <si>
    <t>593</t>
  </si>
  <si>
    <t>595</t>
  </si>
  <si>
    <t>645</t>
  </si>
  <si>
    <t>608</t>
  </si>
  <si>
    <t>499</t>
  </si>
  <si>
    <t>610</t>
  </si>
  <si>
    <t>615</t>
  </si>
  <si>
    <t>250</t>
  </si>
  <si>
    <t>804</t>
  </si>
  <si>
    <t>625</t>
  </si>
  <si>
    <t>630</t>
  </si>
  <si>
    <t>640</t>
  </si>
  <si>
    <t>660</t>
  </si>
  <si>
    <t>665</t>
  </si>
  <si>
    <t>667</t>
  </si>
  <si>
    <t>670</t>
  </si>
  <si>
    <t>514</t>
  </si>
  <si>
    <t>685</t>
  </si>
  <si>
    <t>700</t>
  </si>
  <si>
    <t>710</t>
  </si>
  <si>
    <t>712</t>
  </si>
  <si>
    <t>715</t>
  </si>
  <si>
    <t>720</t>
  </si>
  <si>
    <t>725</t>
  </si>
  <si>
    <t>730</t>
  </si>
  <si>
    <t>735</t>
  </si>
  <si>
    <t>072</t>
  </si>
  <si>
    <t>747</t>
  </si>
  <si>
    <t>_B_197</t>
  </si>
  <si>
    <t>=Part4d!$D$56</t>
  </si>
  <si>
    <t>_B_198</t>
  </si>
  <si>
    <t>=Part4d!$D$57</t>
  </si>
  <si>
    <t>_B_199</t>
  </si>
  <si>
    <t>=Part4d!$D$58</t>
  </si>
  <si>
    <t>_B_2</t>
  </si>
  <si>
    <t>=Part4a!$D$11</t>
  </si>
  <si>
    <t>_B_20</t>
  </si>
  <si>
    <t>=Part4a!$D$29</t>
  </si>
  <si>
    <t>_B_200</t>
  </si>
  <si>
    <t>=Part4d!$D$59</t>
  </si>
  <si>
    <t>_B_201</t>
  </si>
  <si>
    <t>_B_202</t>
  </si>
  <si>
    <t>=Part4e!$D$11</t>
  </si>
  <si>
    <t>_B_203</t>
  </si>
  <si>
    <t>=Part4e!$D$12</t>
  </si>
  <si>
    <t>_B_204</t>
  </si>
  <si>
    <t>=Part4e!$D$13</t>
  </si>
  <si>
    <t>_B_205</t>
  </si>
  <si>
    <t>=Part4e!$D$14</t>
  </si>
  <si>
    <t>_B_206</t>
  </si>
  <si>
    <t>=Part4e!$D$15</t>
  </si>
  <si>
    <t>_B_207</t>
  </si>
  <si>
    <t>=Part4e!$D$16</t>
  </si>
  <si>
    <t>_B_208</t>
  </si>
  <si>
    <t>=Part4e!$D$17</t>
  </si>
  <si>
    <t>_C_115</t>
  </si>
  <si>
    <t>=Part4c!$F$24</t>
  </si>
  <si>
    <t>_C_116</t>
  </si>
  <si>
    <t>=Part4c!$F$25</t>
  </si>
  <si>
    <t>_C_117</t>
  </si>
  <si>
    <t>=Part4c!$F$26</t>
  </si>
  <si>
    <t>_C_118</t>
  </si>
  <si>
    <t>=Part4c!$F$27</t>
  </si>
  <si>
    <t>_C_119</t>
  </si>
  <si>
    <t>=Part4c!$F$28</t>
  </si>
  <si>
    <t>_C_12</t>
  </si>
  <si>
    <t>=Part4a!$F$21</t>
  </si>
  <si>
    <t>_C_120</t>
  </si>
  <si>
    <t>=Part4c!$F$29</t>
  </si>
  <si>
    <t>_C_121</t>
  </si>
  <si>
    <t>=Part4c!$F$30</t>
  </si>
  <si>
    <t>_C_122</t>
  </si>
  <si>
    <t>=Part4c!$F$31</t>
  </si>
  <si>
    <t>_C_123</t>
  </si>
  <si>
    <t>=Part4c!$F$32</t>
  </si>
  <si>
    <t>_C_124</t>
  </si>
  <si>
    <t>=Part4c!$F$33</t>
  </si>
  <si>
    <t>_C_125</t>
  </si>
  <si>
    <t>=Part4c!$F$34</t>
  </si>
  <si>
    <t>_C_126</t>
  </si>
  <si>
    <t>=Part4c!$F$35</t>
  </si>
  <si>
    <t>_C_127</t>
  </si>
  <si>
    <t>=Part4c!$F$36</t>
  </si>
  <si>
    <t>_C_128</t>
  </si>
  <si>
    <t>=Part4c!$F$37</t>
  </si>
  <si>
    <t>_C_129</t>
  </si>
  <si>
    <t>=Part4c!$F$38</t>
  </si>
  <si>
    <t>_C_13</t>
  </si>
  <si>
    <t>=Part4a!$F$22</t>
  </si>
  <si>
    <t>_C_130</t>
  </si>
  <si>
    <t>=Part4c!$F$39</t>
  </si>
  <si>
    <t>_C_131</t>
  </si>
  <si>
    <t>=Part4c!$F$40</t>
  </si>
  <si>
    <t>_C_132</t>
  </si>
  <si>
    <t>=Part4c!$F$41</t>
  </si>
  <si>
    <t>_C_133</t>
  </si>
  <si>
    <t>=Part4c!$F$42</t>
  </si>
  <si>
    <t>_C_134</t>
  </si>
  <si>
    <t>=Part4c!$F$43</t>
  </si>
  <si>
    <t>_C_135</t>
  </si>
  <si>
    <t>=Part4c!$F$44</t>
  </si>
  <si>
    <t>_C_136</t>
  </si>
  <si>
    <t>=Part4c!$F$45</t>
  </si>
  <si>
    <t>_C_137</t>
  </si>
  <si>
    <t>=Part4c!$F$46</t>
  </si>
  <si>
    <t>_C_138</t>
  </si>
  <si>
    <t>=Part4c!$F$47</t>
  </si>
  <si>
    <t>_C_139</t>
  </si>
  <si>
    <t>=Part4c!$F$48</t>
  </si>
  <si>
    <t>_C_14</t>
  </si>
  <si>
    <t>=Part4a!$F$23</t>
  </si>
  <si>
    <t>_C_140</t>
  </si>
  <si>
    <t>=Part4c!$F$49</t>
  </si>
  <si>
    <t>_C_141</t>
  </si>
  <si>
    <t>=Part4c!$F$50</t>
  </si>
  <si>
    <t>_C_142</t>
  </si>
  <si>
    <t>=Part4c!$F$51</t>
  </si>
  <si>
    <t>_C_143</t>
  </si>
  <si>
    <t>=Part4c!$F$52</t>
  </si>
  <si>
    <t>_C_144</t>
  </si>
  <si>
    <t>=Part4c!$F$53</t>
  </si>
  <si>
    <t>_C_145</t>
  </si>
  <si>
    <t>=Part4c!$F$54</t>
  </si>
  <si>
    <t>_C_146</t>
  </si>
  <si>
    <t>=Part4c!$F$55</t>
  </si>
  <si>
    <t>_C_147</t>
  </si>
  <si>
    <t>=Part4c!$F$56</t>
  </si>
  <si>
    <t>_C_148</t>
  </si>
  <si>
    <t>=Part4c!$F$57</t>
  </si>
  <si>
    <t>_C_149</t>
  </si>
  <si>
    <t>=Part4c!$F$58</t>
  </si>
  <si>
    <t>_C_15</t>
  </si>
  <si>
    <t>=Part4a!$F$24</t>
  </si>
  <si>
    <t>_C_150</t>
  </si>
  <si>
    <t>=Part4c!$F$59</t>
  </si>
  <si>
    <t>_C_151</t>
  </si>
  <si>
    <t>_C_152</t>
  </si>
  <si>
    <t>=Part4d!$F$11</t>
  </si>
  <si>
    <t>_C_153</t>
  </si>
  <si>
    <t>=Part4d!$F$12</t>
  </si>
  <si>
    <t>_C_154</t>
  </si>
  <si>
    <t>=Part4d!$F$13</t>
  </si>
  <si>
    <t>_C_155</t>
  </si>
  <si>
    <t>=Part4d!$F$14</t>
  </si>
  <si>
    <t>_C_156</t>
  </si>
  <si>
    <t>=Part4d!$F$15</t>
  </si>
  <si>
    <t>_C_157</t>
  </si>
  <si>
    <t>=Part4d!$F$16</t>
  </si>
  <si>
    <t>_C_158</t>
  </si>
  <si>
    <t>=Part4d!$F$17</t>
  </si>
  <si>
    <t>_C_159</t>
  </si>
  <si>
    <t>=Part4d!$F$18</t>
  </si>
  <si>
    <t>_C_16</t>
  </si>
  <si>
    <t>=Part4a!$F$25</t>
  </si>
  <si>
    <t>_C_160</t>
  </si>
  <si>
    <t>=Part4d!$F$19</t>
  </si>
  <si>
    <t>_C_161</t>
  </si>
  <si>
    <t>=Part4d!$F$20</t>
  </si>
  <si>
    <t>_C_162</t>
  </si>
  <si>
    <t>=Part4d!$F$21</t>
  </si>
  <si>
    <t>_C_163</t>
  </si>
  <si>
    <t>=Part4d!$F$22</t>
  </si>
  <si>
    <t>_C_164</t>
  </si>
  <si>
    <t>=Part4d!$F$23</t>
  </si>
  <si>
    <t>_C_165</t>
  </si>
  <si>
    <t>=Part4d!$F$24</t>
  </si>
  <si>
    <t>_C_166</t>
  </si>
  <si>
    <t>=Part4d!$F$25</t>
  </si>
  <si>
    <t>_C_167</t>
  </si>
  <si>
    <t>=Part4d!$F$26</t>
  </si>
  <si>
    <t>_C_168</t>
  </si>
  <si>
    <t>=Part4d!$F$27</t>
  </si>
  <si>
    <t>_C_169</t>
  </si>
  <si>
    <t>=Part4d!$F$28</t>
  </si>
  <si>
    <t>_C_17</t>
  </si>
  <si>
    <t>=Part4a!$F$26</t>
  </si>
  <si>
    <t>_C_170</t>
  </si>
  <si>
    <t>=Part4d!$F$29</t>
  </si>
  <si>
    <t>_C_171</t>
  </si>
  <si>
    <t>=Part4d!$F$30</t>
  </si>
  <si>
    <t>_C_172</t>
  </si>
  <si>
    <t>=Part4d!$F$31</t>
  </si>
  <si>
    <t>_C_173</t>
  </si>
  <si>
    <t>=Part4d!$F$32</t>
  </si>
  <si>
    <t>_C_174</t>
  </si>
  <si>
    <t>=Part4d!$F$33</t>
  </si>
  <si>
    <t>_C_175</t>
  </si>
  <si>
    <t>=Part4d!$F$34</t>
  </si>
  <si>
    <t>_C_176</t>
  </si>
  <si>
    <t>=Part4d!$F$35</t>
  </si>
  <si>
    <t>_C_177</t>
  </si>
  <si>
    <t>=Part4d!$F$36</t>
  </si>
  <si>
    <t>_C_178</t>
  </si>
  <si>
    <t>=Part4d!$F$37</t>
  </si>
  <si>
    <t>_C_179</t>
  </si>
  <si>
    <t>=Part4d!$F$38</t>
  </si>
  <si>
    <t>_C_18</t>
  </si>
  <si>
    <t>=Part4a!$F$27</t>
  </si>
  <si>
    <t>_C_180</t>
  </si>
  <si>
    <t>=Part4d!$F$39</t>
  </si>
  <si>
    <t>_C_181</t>
  </si>
  <si>
    <t>=Part4d!$F$40</t>
  </si>
  <si>
    <t>_C_182</t>
  </si>
  <si>
    <t>=Part4d!$F$41</t>
  </si>
  <si>
    <t>_C_183</t>
  </si>
  <si>
    <t>=Part4d!$F$42</t>
  </si>
  <si>
    <t>_C_184</t>
  </si>
  <si>
    <t>=Part4d!$F$43</t>
  </si>
  <si>
    <t>_C_185</t>
  </si>
  <si>
    <t>=Part4d!$F$44</t>
  </si>
  <si>
    <t>_C_186</t>
  </si>
  <si>
    <t>=Part4d!$F$45</t>
  </si>
  <si>
    <t>_C_187</t>
  </si>
  <si>
    <t>=Part4d!$F$46</t>
  </si>
  <si>
    <t>_C_188</t>
  </si>
  <si>
    <t>=Part4f!$P$27</t>
  </si>
  <si>
    <t>=Part4f!$P$28</t>
  </si>
  <si>
    <t>=Part4a!$P$36</t>
  </si>
  <si>
    <t>=Part4f!$P$29</t>
  </si>
  <si>
    <t>=Part4f!$P$30</t>
  </si>
  <si>
    <t>=Part4f!$P$31</t>
  </si>
  <si>
    <t>=Part4f!$P$32</t>
  </si>
  <si>
    <t>=Part4f!$P$33</t>
  </si>
  <si>
    <t>=Part4f!$P$34</t>
  </si>
  <si>
    <t>=Part4f!$P$35</t>
  </si>
  <si>
    <t>=Part4f!$P$36</t>
  </si>
  <si>
    <t>=Part4f!$P$37</t>
  </si>
  <si>
    <t>=Part4f!$P$38</t>
  </si>
  <si>
    <t>=Part4a!$P$37</t>
  </si>
  <si>
    <t>=Part4f!$P$39</t>
  </si>
  <si>
    <t>=Part4f!$P$40</t>
  </si>
  <si>
    <t>=Part4f!$P$41</t>
  </si>
  <si>
    <t>=Part4f!$P$42</t>
  </si>
  <si>
    <t>=Part4f!$P$43</t>
  </si>
  <si>
    <t>=Part4f!$P$44</t>
  </si>
  <si>
    <t>=Part4f!$P$45</t>
  </si>
  <si>
    <t>=Part4f!$P$46</t>
  </si>
  <si>
    <t>=Part4f!$P$47</t>
  </si>
  <si>
    <t>093</t>
  </si>
  <si>
    <t>_CDTYC_39</t>
  </si>
  <si>
    <t>=Part4a!$C$48</t>
  </si>
  <si>
    <t>_CDTYC_4</t>
  </si>
  <si>
    <t>=Part4a!$C$13</t>
  </si>
  <si>
    <t>_CDTYC_40</t>
  </si>
  <si>
    <t>=Part4a!$C$49</t>
  </si>
  <si>
    <t>_CDTYC_41</t>
  </si>
  <si>
    <t>=Part4a!$C$50</t>
  </si>
  <si>
    <t>_CDTYC_42</t>
  </si>
  <si>
    <t>=Part4a!$C$51</t>
  </si>
  <si>
    <t>_CDTYC_43</t>
  </si>
  <si>
    <t>=Part4a!$C$52</t>
  </si>
  <si>
    <t>_CDTYC_44</t>
  </si>
  <si>
    <t>=Part4a!$C$53</t>
  </si>
  <si>
    <t>_CDTYC_45</t>
  </si>
  <si>
    <t>=Part4a!$C$54</t>
  </si>
  <si>
    <t>_CDTYC_46</t>
  </si>
  <si>
    <t>=Part4a!$C$55</t>
  </si>
  <si>
    <t>_CDTYC_47</t>
  </si>
  <si>
    <t>=Part4a!$C$56</t>
  </si>
  <si>
    <t>_CDTYC_48</t>
  </si>
  <si>
    <t>=Part4a!$C$57</t>
  </si>
  <si>
    <t>_CDTYC_49</t>
  </si>
  <si>
    <t>=Part4a!$C$58</t>
  </si>
  <si>
    <t>_CDTYC_5</t>
  </si>
  <si>
    <t>=Part4a!$C$14</t>
  </si>
  <si>
    <t>_CDTYC_50</t>
  </si>
  <si>
    <t>=Part4a!$C$59</t>
  </si>
  <si>
    <t>_CDTYC_51</t>
  </si>
  <si>
    <t>_CDTYC_52</t>
  </si>
  <si>
    <t>=Part4b!$C$11</t>
  </si>
  <si>
    <t>_CDTYC_53</t>
  </si>
  <si>
    <t>=Part4b!$C$12</t>
  </si>
  <si>
    <t>_CDTYC_54</t>
  </si>
  <si>
    <t>=Part4b!$C$13</t>
  </si>
  <si>
    <t>_CDTYC_55</t>
  </si>
  <si>
    <t>=Part4b!$C$14</t>
  </si>
  <si>
    <t>_CDTYC_56</t>
  </si>
  <si>
    <t>=Part4b!$C$15</t>
  </si>
  <si>
    <t>_CDTYC_57</t>
  </si>
  <si>
    <t>=Part4b!$C$16</t>
  </si>
  <si>
    <t>_CDTYC_58</t>
  </si>
  <si>
    <t>=Part4b!$C$17</t>
  </si>
  <si>
    <t>_CDTYC_59</t>
  </si>
  <si>
    <t>=Part4b!$C$18</t>
  </si>
  <si>
    <t>_CDTYC_6</t>
  </si>
  <si>
    <t>=Part4a!$C$15</t>
  </si>
  <si>
    <t>_CDTYC_60</t>
  </si>
  <si>
    <t>=Part4b!$C$19</t>
  </si>
  <si>
    <t>_CDTYC_61</t>
  </si>
  <si>
    <t>=Part4b!$C$20</t>
  </si>
  <si>
    <t>_CDTYC_62</t>
  </si>
  <si>
    <t>=Part4b!$C$21</t>
  </si>
  <si>
    <t>_CDTYC_63</t>
  </si>
  <si>
    <t>=Part4b!$C$22</t>
  </si>
  <si>
    <t>_CDTYC_64</t>
  </si>
  <si>
    <t>=Part4b!$C$23</t>
  </si>
  <si>
    <t>_CDTYC_65</t>
  </si>
  <si>
    <t>=Part4b!$C$24</t>
  </si>
  <si>
    <t>_CDTYC_66</t>
  </si>
  <si>
    <t>=Part4b!$C$25</t>
  </si>
  <si>
    <t>_CDTYC_67</t>
  </si>
  <si>
    <t>=Part4b!$C$26</t>
  </si>
  <si>
    <t>_CDTYC_68</t>
  </si>
  <si>
    <t>=Part4b!$C$27</t>
  </si>
  <si>
    <t>_CDTYC_69</t>
  </si>
  <si>
    <t>=Part4b!$C$28</t>
  </si>
  <si>
    <t>_CDTYC_7</t>
  </si>
  <si>
    <t>=Part4a!$C$16</t>
  </si>
  <si>
    <t>_CDTYC_70</t>
  </si>
  <si>
    <t>=Part4b!$C$29</t>
  </si>
  <si>
    <t>_CDTYC_71</t>
  </si>
  <si>
    <t>=Part4b!$C$30</t>
  </si>
  <si>
    <t>_CDTYC_72</t>
  </si>
  <si>
    <t>=Part4b!$C$31</t>
  </si>
  <si>
    <t>_CDTYC_73</t>
  </si>
  <si>
    <t>=Part4b!$C$32</t>
  </si>
  <si>
    <t>_CDTYC_74</t>
  </si>
  <si>
    <t>=Part4b!$C$33</t>
  </si>
  <si>
    <t>_CDTYC_75</t>
  </si>
  <si>
    <t>=Part4b!$C$34</t>
  </si>
  <si>
    <t>_CDTYC_76</t>
  </si>
  <si>
    <t>=Part4b!$C$35</t>
  </si>
  <si>
    <t>_CDTYC_77</t>
  </si>
  <si>
    <t>=Part4b!$C$36</t>
  </si>
  <si>
    <t>_CDTYC_78</t>
  </si>
  <si>
    <t>=Part4b!$C$37</t>
  </si>
  <si>
    <t>_CDTYC_79</t>
  </si>
  <si>
    <t>=Part4b!$C$38</t>
  </si>
  <si>
    <t>_CDTYC_8</t>
  </si>
  <si>
    <t>=Part4a!$C$17</t>
  </si>
  <si>
    <t>_CDTYC_80</t>
  </si>
  <si>
    <t>=Part4b!$C$39</t>
  </si>
  <si>
    <t>_CDTYC_81</t>
  </si>
  <si>
    <t>=Part4b!$C$40</t>
  </si>
  <si>
    <t>_CDTYC_82</t>
  </si>
  <si>
    <t>=Part4b!$C$41</t>
  </si>
  <si>
    <t>_CDTYC_83</t>
  </si>
  <si>
    <t>=Part4b!$C$42</t>
  </si>
  <si>
    <t>_CDTYC_84</t>
  </si>
  <si>
    <t>=Part4b!$C$43</t>
  </si>
  <si>
    <t>_CDTYC_85</t>
  </si>
  <si>
    <t>=Part4b!$C$44</t>
  </si>
  <si>
    <t>_CDTYC_86</t>
  </si>
  <si>
    <t>=Part4b!$C$45</t>
  </si>
  <si>
    <t>_CDTYC_87</t>
  </si>
  <si>
    <t>=Part4b!$C$46</t>
  </si>
  <si>
    <t>_CDTYC_88</t>
  </si>
  <si>
    <t>=Part4b!$C$47</t>
  </si>
  <si>
    <t>_CDTYC_89</t>
  </si>
  <si>
    <t>=Part4b!$C$48</t>
  </si>
  <si>
    <t>_CDTYC_9</t>
  </si>
  <si>
    <t>=Part4a!$C$18</t>
  </si>
  <si>
    <t>_CDTYC_90</t>
  </si>
  <si>
    <t>=Part4b!$C$49</t>
  </si>
  <si>
    <t>_CDTYC_91</t>
  </si>
  <si>
    <t>=Part4b!$C$50</t>
  </si>
  <si>
    <t>_CDTYC_92</t>
  </si>
  <si>
    <t>=Part4b!$C$51</t>
  </si>
  <si>
    <t>_CDTYC_93</t>
  </si>
  <si>
    <t>=Part4b!$C$52</t>
  </si>
  <si>
    <t>_CDTYC_94</t>
  </si>
  <si>
    <t>=Part4b!$C$53</t>
  </si>
  <si>
    <t>_CDTYC_95</t>
  </si>
  <si>
    <t>=Part4b!$C$54</t>
  </si>
  <si>
    <t>_CDTYC_96</t>
  </si>
  <si>
    <t>=Part4b!$C$55</t>
  </si>
  <si>
    <t>_CDTYC_97</t>
  </si>
  <si>
    <t>=Part4b!$C$56</t>
  </si>
  <si>
    <t>_CDTYC_98</t>
  </si>
  <si>
    <t>=Part4b!$C$57</t>
  </si>
  <si>
    <t>_CDTYC_99</t>
  </si>
  <si>
    <t>=Part4b!$C$58</t>
  </si>
  <si>
    <t>_IMQTY_80</t>
  </si>
  <si>
    <t>_IMQTY_81</t>
  </si>
  <si>
    <t>_IMQTY_82</t>
  </si>
  <si>
    <t>_IMQTY_83</t>
  </si>
  <si>
    <t>_IMQTY_84</t>
  </si>
  <si>
    <t>_IMQTY_85</t>
  </si>
  <si>
    <t>_IMQTY_86</t>
  </si>
  <si>
    <t>_IMQTY_87</t>
  </si>
  <si>
    <t>_IMQTY_88</t>
  </si>
  <si>
    <t>_IMQTY_89</t>
  </si>
  <si>
    <t>_IMQTY_9</t>
  </si>
  <si>
    <t>_IMQTY_90</t>
  </si>
  <si>
    <t>_IMQTY_91</t>
  </si>
  <si>
    <t>_IMQTY_92</t>
  </si>
  <si>
    <t>_IMQTY_93</t>
  </si>
  <si>
    <t>_IMQTY_94</t>
  </si>
  <si>
    <t>_IMQTY_95</t>
  </si>
  <si>
    <t>_IMQTY_96</t>
  </si>
  <si>
    <t>_IMQTY_97</t>
  </si>
  <si>
    <t>_IMQTY_98</t>
  </si>
  <si>
    <t>_IMQTY_99</t>
  </si>
  <si>
    <t>_PCNAM_1</t>
  </si>
  <si>
    <t>_PCNAM_10</t>
  </si>
  <si>
    <t>_PCNAM_100</t>
  </si>
  <si>
    <t>_PCNAM_101</t>
  </si>
  <si>
    <t>_PCNAM_102</t>
  </si>
  <si>
    <t>_PCNAM_103</t>
  </si>
  <si>
    <t>_PCNAM_104</t>
  </si>
  <si>
    <t>_PCNAM_105</t>
  </si>
  <si>
    <t>_PCNAM_106</t>
  </si>
  <si>
    <t>_PCNAM_107</t>
  </si>
  <si>
    <t>_B_1</t>
  </si>
  <si>
    <t>_B_10</t>
  </si>
  <si>
    <t>=Part4a!$D$19</t>
  </si>
  <si>
    <t>_B_100</t>
  </si>
  <si>
    <t>=Part4b!$D$59</t>
  </si>
  <si>
    <t>_B_101</t>
  </si>
  <si>
    <t>_B_102</t>
  </si>
  <si>
    <t>=Part4c!$D$11</t>
  </si>
  <si>
    <t>_B_103</t>
  </si>
  <si>
    <t>=Part4c!$D$12</t>
  </si>
  <si>
    <t>_B_104</t>
  </si>
  <si>
    <t>=Part4c!$D$13</t>
  </si>
  <si>
    <t>_B_105</t>
  </si>
  <si>
    <t>=Part4c!$D$14</t>
  </si>
  <si>
    <t>_B_106</t>
  </si>
  <si>
    <t>=Part4c!$D$15</t>
  </si>
  <si>
    <t>_B_107</t>
  </si>
  <si>
    <t>=Part4c!$D$16</t>
  </si>
  <si>
    <t>_B_108</t>
  </si>
  <si>
    <t>=Part4c!$D$17</t>
  </si>
  <si>
    <t>_B_109</t>
  </si>
  <si>
    <t>=Part4c!$D$18</t>
  </si>
  <si>
    <t>_B_11</t>
  </si>
  <si>
    <t>=Part4a!$D$20</t>
  </si>
  <si>
    <t>_B_110</t>
  </si>
  <si>
    <t>=Part4c!$D$19</t>
  </si>
  <si>
    <t>_B_111</t>
  </si>
  <si>
    <t>=Part4c!$D$20</t>
  </si>
  <si>
    <t>_B_112</t>
  </si>
  <si>
    <t>=Part4c!$D$21</t>
  </si>
  <si>
    <t>_B_113</t>
  </si>
  <si>
    <t>=Part4c!$D$22</t>
  </si>
  <si>
    <t>_B_114</t>
  </si>
  <si>
    <t>=Part4c!$D$23</t>
  </si>
  <si>
    <t>_B_115</t>
  </si>
  <si>
    <t>=Part4c!$D$24</t>
  </si>
  <si>
    <t>_B_116</t>
  </si>
  <si>
    <t>=Part4c!$D$25</t>
  </si>
  <si>
    <t>_B_117</t>
  </si>
  <si>
    <t>=Part4c!$D$26</t>
  </si>
  <si>
    <t>=Part4b!$E$58</t>
  </si>
  <si>
    <t>=Part4b!$B$12</t>
  </si>
  <si>
    <t>_A_54</t>
  </si>
  <si>
    <t>=Part4b!$B$13</t>
  </si>
  <si>
    <t>_A_55</t>
  </si>
  <si>
    <t>=Part4b!$B$14</t>
  </si>
  <si>
    <t>_A_56</t>
  </si>
  <si>
    <t>=Part4b!$B$15</t>
  </si>
  <si>
    <t>_A_57</t>
  </si>
  <si>
    <t>=Part4b!$B$16</t>
  </si>
  <si>
    <t>_A_58</t>
  </si>
  <si>
    <t>=Part4b!$B$17</t>
  </si>
  <si>
    <t>_A_59</t>
  </si>
  <si>
    <t>=Part4b!$B$18</t>
  </si>
  <si>
    <t>_A_6</t>
  </si>
  <si>
    <t>=Part4a!$B$15</t>
  </si>
  <si>
    <t>_A_60</t>
  </si>
  <si>
    <t>=Part4b!$B$19</t>
  </si>
  <si>
    <t>_A_61</t>
  </si>
  <si>
    <t>=Part4d!$C$47</t>
  </si>
  <si>
    <t>_CDTYC_189</t>
  </si>
  <si>
    <t>=Part4d!$C$48</t>
  </si>
  <si>
    <t>_CDTYC_19</t>
  </si>
  <si>
    <t>=Part4a!$C$28</t>
  </si>
  <si>
    <t>_CDTYC_190</t>
  </si>
  <si>
    <t>=Part4d!$C$49</t>
  </si>
  <si>
    <t>_CDTYC_191</t>
  </si>
  <si>
    <t>=Part4d!$C$50</t>
  </si>
  <si>
    <t>_CDTYC_192</t>
  </si>
  <si>
    <t>=Part4d!$C$51</t>
  </si>
  <si>
    <t>_CDTYC_193</t>
  </si>
  <si>
    <t>=Part4d!$C$52</t>
  </si>
  <si>
    <t>_CDTYC_194</t>
  </si>
  <si>
    <t>=Part4d!$C$53</t>
  </si>
  <si>
    <t>_CDTYC_195</t>
  </si>
  <si>
    <t>=Part4d!$C$54</t>
  </si>
  <si>
    <t>_CDTYC_196</t>
  </si>
  <si>
    <t>=Part4d!$C$55</t>
  </si>
  <si>
    <t>_CDTYC_197</t>
  </si>
  <si>
    <t>=Part4d!$C$56</t>
  </si>
  <si>
    <t>_CDTYC_198</t>
  </si>
  <si>
    <t>=Part4d!$C$57</t>
  </si>
  <si>
    <t>_CDTYC_199</t>
  </si>
  <si>
    <t>=Part4d!$C$58</t>
  </si>
  <si>
    <t>_CDTYC_2</t>
  </si>
  <si>
    <t>=Part4a!$C$11</t>
  </si>
  <si>
    <t>_CDTYC_20</t>
  </si>
  <si>
    <t>=Part4a!$C$29</t>
  </si>
  <si>
    <t>_CDTYC_200</t>
  </si>
  <si>
    <t>=Part4d!$C$59</t>
  </si>
  <si>
    <t>_CDTYC_201</t>
  </si>
  <si>
    <t>_CDTYC_202</t>
  </si>
  <si>
    <t>=Part4e!$C$11</t>
  </si>
  <si>
    <t>_CDTYC_203</t>
  </si>
  <si>
    <t>=Part4e!$C$12</t>
  </si>
  <si>
    <t>_CDTYC_204</t>
  </si>
  <si>
    <t>=Part4e!$C$13</t>
  </si>
  <si>
    <t>_CDTYC_205</t>
  </si>
  <si>
    <t>=Part4e!$C$14</t>
  </si>
  <si>
    <t>_CDTYC_206</t>
  </si>
  <si>
    <t>=Part4e!$C$15</t>
  </si>
  <si>
    <t>_CDTYC_207</t>
  </si>
  <si>
    <t>=Part4e!$C$16</t>
  </si>
  <si>
    <t>_CDTYC_208</t>
  </si>
  <si>
    <t>=Part4e!$C$17</t>
  </si>
  <si>
    <t>_CDTYC_209</t>
  </si>
  <si>
    <t>=Part4e!$C$18</t>
  </si>
  <si>
    <t>_CDTYC_21</t>
  </si>
  <si>
    <t>=Part4a!$C$30</t>
  </si>
  <si>
    <t>_CDTYC_210</t>
  </si>
  <si>
    <t>=Part4e!$C$19</t>
  </si>
  <si>
    <t>_CDTYC_211</t>
  </si>
  <si>
    <t>=Part4e!$C$20</t>
  </si>
  <si>
    <t>_CDTYC_212</t>
  </si>
  <si>
    <t>=Part4e!$C$21</t>
  </si>
  <si>
    <t>_CDTYC_213</t>
  </si>
  <si>
    <t>=Part4e!$C$22</t>
  </si>
  <si>
    <t>_CDTYC_214</t>
  </si>
  <si>
    <t>=Part4e!$C$23</t>
  </si>
  <si>
    <t>_CDTYC_215</t>
  </si>
  <si>
    <t>=Part4e!$C$24</t>
  </si>
  <si>
    <t>_CDTYC_216</t>
  </si>
  <si>
    <t>=Part4e!$C$25</t>
  </si>
  <si>
    <t>_CDTYC_217</t>
  </si>
  <si>
    <t>=Part4e!$C$26</t>
  </si>
  <si>
    <t>_CDTYC_218</t>
  </si>
  <si>
    <t>=Part4e!$C$27</t>
  </si>
  <si>
    <t>_CDTYC_219</t>
  </si>
  <si>
    <t>=Part4e!$C$28</t>
  </si>
  <si>
    <t>_CDTYC_22</t>
  </si>
  <si>
    <t>=Part4a!$C$31</t>
  </si>
  <si>
    <t>_CDTYC_220</t>
  </si>
  <si>
    <t>=Part4e!$C$29</t>
  </si>
  <si>
    <t>_CDTYC_221</t>
  </si>
  <si>
    <t>=Part4e!$C$30</t>
  </si>
  <si>
    <t>_CDTYC_222</t>
  </si>
  <si>
    <t>=Part4e!$C$31</t>
  </si>
  <si>
    <t>_CDTYC_223</t>
  </si>
  <si>
    <t>=Part4e!$C$32</t>
  </si>
  <si>
    <t>_CDTYC_224</t>
  </si>
  <si>
    <t>=Part4e!$C$33</t>
  </si>
  <si>
    <t>_CDTYC_225</t>
  </si>
  <si>
    <t>=Part4e!$C$34</t>
  </si>
  <si>
    <t>_CDTYC_226</t>
  </si>
  <si>
    <t>=Part4e!$C$35</t>
  </si>
  <si>
    <t>_CDTYC_227</t>
  </si>
  <si>
    <t>=Part4e!$C$36</t>
  </si>
  <si>
    <t>_CDTYC_228</t>
  </si>
  <si>
    <t>=Part4e!$C$37</t>
  </si>
  <si>
    <t>_B_209</t>
  </si>
  <si>
    <t>=Part4e!$D$18</t>
  </si>
  <si>
    <t>_B_21</t>
  </si>
  <si>
    <t>=Part4a!$D$30</t>
  </si>
  <si>
    <t>_B_210</t>
  </si>
  <si>
    <t>=Part4e!$D$19</t>
  </si>
  <si>
    <t>_B_211</t>
  </si>
  <si>
    <t>=Part4e!$D$20</t>
  </si>
  <si>
    <t>_B_212</t>
  </si>
  <si>
    <t>=Part4e!$D$21</t>
  </si>
  <si>
    <t>_B_213</t>
  </si>
  <si>
    <t>=Part4e!$D$22</t>
  </si>
  <si>
    <t>_B_214</t>
  </si>
  <si>
    <t>=Part4e!$D$23</t>
  </si>
  <si>
    <t>_B_215</t>
  </si>
  <si>
    <t>=Part4e!$D$24</t>
  </si>
  <si>
    <t>_B_216</t>
  </si>
  <si>
    <t>=Part4e!$D$25</t>
  </si>
  <si>
    <t>_B_217</t>
  </si>
  <si>
    <t>_C_284</t>
  </si>
  <si>
    <t>=Part4f!$F$43</t>
  </si>
  <si>
    <t>_C_285</t>
  </si>
  <si>
    <t>=Part4f!$F$44</t>
  </si>
  <si>
    <t>_C_286</t>
  </si>
  <si>
    <t>=Part4f!$F$45</t>
  </si>
  <si>
    <t>_C_287</t>
  </si>
  <si>
    <t>=Part4f!$F$46</t>
  </si>
  <si>
    <t>_C_288</t>
  </si>
  <si>
    <t>=Part4f!$F$47</t>
  </si>
  <si>
    <t>_C_289</t>
  </si>
  <si>
    <t>=Part4f!$F$48</t>
  </si>
  <si>
    <t>_C_29</t>
  </si>
  <si>
    <t>=Part4a!$F$38</t>
  </si>
  <si>
    <t>_C_290</t>
  </si>
  <si>
    <t>=Part4f!$F$49</t>
  </si>
  <si>
    <t>_C_291</t>
  </si>
  <si>
    <t>=Part4f!$F$50</t>
  </si>
  <si>
    <t>_C_292</t>
  </si>
  <si>
    <t>=Part4f!$F$51</t>
  </si>
  <si>
    <t>_C_293</t>
  </si>
  <si>
    <t>=Part4f!$F$52</t>
  </si>
  <si>
    <t>_C_294</t>
  </si>
  <si>
    <t>=Part4f!$F$53</t>
  </si>
  <si>
    <t>_C_295</t>
  </si>
  <si>
    <t>=Part4f!$F$54</t>
  </si>
  <si>
    <t>_C_296</t>
  </si>
  <si>
    <t>=Part4f!$F$55</t>
  </si>
  <si>
    <t>_C_297</t>
  </si>
  <si>
    <t>=Part4f!$F$56</t>
  </si>
  <si>
    <t>_C_298</t>
  </si>
  <si>
    <t>=Part4f!$F$57</t>
  </si>
  <si>
    <t>_C_299</t>
  </si>
  <si>
    <t>=Part4f!$F$58</t>
  </si>
  <si>
    <t>=Part4d!$P$36</t>
  </si>
  <si>
    <t>=Part4d!$P$37</t>
  </si>
  <si>
    <t>=Part4d!$P$38</t>
  </si>
  <si>
    <t>=Part4a!$P$27</t>
  </si>
  <si>
    <t>=Part4d!$P$39</t>
  </si>
  <si>
    <t>=Part4d!$P$40</t>
  </si>
  <si>
    <t>=Part4d!$P$41</t>
  </si>
  <si>
    <t>=Part4d!$P$42</t>
  </si>
  <si>
    <t>=Part4d!$P$43</t>
  </si>
  <si>
    <t>=Part4d!$P$44</t>
  </si>
  <si>
    <t>=Part4d!$P$45</t>
  </si>
  <si>
    <t>=Part4d!$P$46</t>
  </si>
  <si>
    <t>=Part4d!$P$47</t>
  </si>
  <si>
    <t>=Part4d!$P$48</t>
  </si>
  <si>
    <t>=Part4a!$P$28</t>
  </si>
  <si>
    <t>=Part4d!$P$49</t>
  </si>
  <si>
    <t>=Part4d!$P$50</t>
  </si>
  <si>
    <t>=Part4d!$P$51</t>
  </si>
  <si>
    <t>=Part4d!$P$52</t>
  </si>
  <si>
    <t>=Part4d!$P$53</t>
  </si>
  <si>
    <t>=Part4d!$P$54</t>
  </si>
  <si>
    <t>=Part4d!$P$55</t>
  </si>
  <si>
    <t>=Part4d!$P$56</t>
  </si>
  <si>
    <t>=Part4d!$P$57</t>
  </si>
  <si>
    <t>=Part4d!$P$58</t>
  </si>
  <si>
    <t>=Part4a!$P$11</t>
  </si>
  <si>
    <t>=Part4a!$P$29</t>
  </si>
  <si>
    <t>=Part4d!$P$59</t>
  </si>
  <si>
    <t>=Part4e!$P$11</t>
  </si>
  <si>
    <t>=Part4e!$P$12</t>
  </si>
  <si>
    <t>=Part4e!$P$13</t>
  </si>
  <si>
    <t>=Part4e!$P$14</t>
  </si>
  <si>
    <t>=Part4e!$P$15</t>
  </si>
  <si>
    <t>=Part4e!$P$16</t>
  </si>
  <si>
    <t>=Part4e!$P$17</t>
  </si>
  <si>
    <t>=Part4e!$P$18</t>
  </si>
  <si>
    <t>=Part4a!$P$30</t>
  </si>
  <si>
    <t>=Part4e!$P$19</t>
  </si>
  <si>
    <t>=Part4e!$P$20</t>
  </si>
  <si>
    <t>=Part4e!$P$21</t>
  </si>
  <si>
    <t>=Part4e!$P$22</t>
  </si>
  <si>
    <t>=Part4e!$P$23</t>
  </si>
  <si>
    <t>=Part4e!$P$24</t>
  </si>
  <si>
    <t>=Part4e!$P$25</t>
  </si>
  <si>
    <t>=Part4e!$P$26</t>
  </si>
  <si>
    <t>=Part4e!$P$27</t>
  </si>
  <si>
    <t>=Part4e!$P$28</t>
  </si>
  <si>
    <t>=Part4a!$P$31</t>
  </si>
  <si>
    <t>=Part4e!$P$29</t>
  </si>
  <si>
    <t>=Part4e!$P$30</t>
  </si>
  <si>
    <t>=Part4e!$P$31</t>
  </si>
  <si>
    <t>=Part4e!$P$32</t>
  </si>
  <si>
    <t>=Part4e!$P$33</t>
  </si>
  <si>
    <t>=Part4e!$P$34</t>
  </si>
  <si>
    <t>=Part4e!$P$35</t>
  </si>
  <si>
    <t>=Part4e!$P$36</t>
  </si>
  <si>
    <t>=Part4e!$P$37</t>
  </si>
  <si>
    <t>=Part4e!$P$38</t>
  </si>
  <si>
    <t>=Part4a!$P$32</t>
  </si>
  <si>
    <t>=Part4e!$P$39</t>
  </si>
  <si>
    <t>=Part4e!$P$40</t>
  </si>
  <si>
    <t>=Part4e!$P$41</t>
  </si>
  <si>
    <t>=Part4e!$P$42</t>
  </si>
  <si>
    <t>=Part4e!$P$43</t>
  </si>
  <si>
    <t>=Part4e!$P$44</t>
  </si>
  <si>
    <t>=Part4e!$P$45</t>
  </si>
  <si>
    <t>=Part4e!$P$46</t>
  </si>
  <si>
    <t>=Part4e!$P$47</t>
  </si>
  <si>
    <t>=Part4e!$P$48</t>
  </si>
  <si>
    <t>=Part4a!$P$33</t>
  </si>
  <si>
    <t>=Part4e!$P$49</t>
  </si>
  <si>
    <t>=Part4e!$P$50</t>
  </si>
  <si>
    <t>=Part4e!$P$51</t>
  </si>
  <si>
    <t>=Part4e!$P$52</t>
  </si>
  <si>
    <t>=Part4e!$P$53</t>
  </si>
  <si>
    <t>=Part4e!$P$54</t>
  </si>
  <si>
    <t>=Part4e!$P$55</t>
  </si>
  <si>
    <t>=Part4e!$P$56</t>
  </si>
  <si>
    <t>=Part4e!$P$57</t>
  </si>
  <si>
    <t>=Part4e!$P$58</t>
  </si>
  <si>
    <t>=Part4a!$P$34</t>
  </si>
  <si>
    <t>=Part4e!$P$59</t>
  </si>
  <si>
    <t>=Part4f!$P$11</t>
  </si>
  <si>
    <t>=Part4f!$P$12</t>
  </si>
  <si>
    <t>=Part4f!$P$13</t>
  </si>
  <si>
    <t>=Part4f!$P$14</t>
  </si>
  <si>
    <t>=Part4f!$P$15</t>
  </si>
  <si>
    <t>=Part4f!$P$16</t>
  </si>
  <si>
    <t>=Part4f!$P$17</t>
  </si>
  <si>
    <t>=Part4f!$P$18</t>
  </si>
  <si>
    <t>=Part4a!$P$35</t>
  </si>
  <si>
    <t>=Part4f!$P$19</t>
  </si>
  <si>
    <t>=Part4f!$P$20</t>
  </si>
  <si>
    <t>=Part4f!$P$21</t>
  </si>
  <si>
    <t>=Part4f!$P$22</t>
  </si>
  <si>
    <t>=Part4f!$P$23</t>
  </si>
  <si>
    <t>=Part4f!$P$24</t>
  </si>
  <si>
    <t>=Part4f!$P$25</t>
  </si>
  <si>
    <t>=Part4f!$P$26</t>
  </si>
  <si>
    <t>Provide only for Commodity Codes:
 020, 112, 117, 118, 138, 139, 820, 830, 840, and 850</t>
  </si>
  <si>
    <t>_PCNAM_208</t>
  </si>
  <si>
    <t>_PCNAM_209</t>
  </si>
  <si>
    <t>_PCNAM_21</t>
  </si>
  <si>
    <t>_PCNAM_210</t>
  </si>
  <si>
    <t>_PCNAM_211</t>
  </si>
  <si>
    <t>_PCNAM_212</t>
  </si>
  <si>
    <t>_PCNAM_213</t>
  </si>
  <si>
    <t>_PCNAM_214</t>
  </si>
  <si>
    <t>_PCNAM_215</t>
  </si>
  <si>
    <t>_PCNAM_216</t>
  </si>
  <si>
    <t>_PCNAM_217</t>
  </si>
  <si>
    <t>_PCNAM_218</t>
  </si>
  <si>
    <t>_PCNAM_219</t>
  </si>
  <si>
    <t>_PCNAM_22</t>
  </si>
  <si>
    <t>_PCNAM_220</t>
  </si>
  <si>
    <t>_PCNAM_221</t>
  </si>
  <si>
    <t>_PCNAM_222</t>
  </si>
  <si>
    <t>_PCNAM_223</t>
  </si>
  <si>
    <t>_PCNAM_224</t>
  </si>
  <si>
    <t>_PCNAM_225</t>
  </si>
  <si>
    <t>_PCNAM_226</t>
  </si>
  <si>
    <t>_PCNAM_227</t>
  </si>
  <si>
    <t>_PCNAM_228</t>
  </si>
  <si>
    <t>_PCNAM_229</t>
  </si>
  <si>
    <t>_PCNAM_23</t>
  </si>
  <si>
    <t>_PCNAM_230</t>
  </si>
  <si>
    <t>_PCNAM_231</t>
  </si>
  <si>
    <t>_PCNAM_232</t>
  </si>
  <si>
    <t>_PCNAM_233</t>
  </si>
  <si>
    <t>_PCNAM_234</t>
  </si>
  <si>
    <t>_PCNAM_235</t>
  </si>
  <si>
    <t>_PCNAM_236</t>
  </si>
  <si>
    <t>_PCNAM_237</t>
  </si>
  <si>
    <t>_PCNAM_238</t>
  </si>
  <si>
    <t>_PCNAM_239</t>
  </si>
  <si>
    <t>_PCNAM_24</t>
  </si>
  <si>
    <t>_PCNAM_240</t>
  </si>
  <si>
    <t>_PCNAM_241</t>
  </si>
  <si>
    <t>_PCNAM_242</t>
  </si>
  <si>
    <t>_PCNAM_243</t>
  </si>
  <si>
    <t>_PCNAM_244</t>
  </si>
  <si>
    <t>_PCNAM_245</t>
  </si>
  <si>
    <t>_PCNAM_246</t>
  </si>
  <si>
    <t>_PCNAM_247</t>
  </si>
  <si>
    <t>_PCNAM_248</t>
  </si>
  <si>
    <t>_PCNAM_249</t>
  </si>
  <si>
    <t>_PCNAM_25</t>
  </si>
  <si>
    <t>_PCNAM_250</t>
  </si>
  <si>
    <t>_PCNAM_251</t>
  </si>
  <si>
    <t>_PCNAM_252</t>
  </si>
  <si>
    <t>_PCNAM_253</t>
  </si>
  <si>
    <t>_PCNAM_254</t>
  </si>
  <si>
    <t>_PCNAM_255</t>
  </si>
  <si>
    <t>_PCNAM_256</t>
  </si>
  <si>
    <t>_PCNAM_257</t>
  </si>
  <si>
    <t>_PCNAM_258</t>
  </si>
  <si>
    <t>_PCNAM_259</t>
  </si>
  <si>
    <t>_PCNAM_26</t>
  </si>
  <si>
    <t>_PCNAM_260</t>
  </si>
  <si>
    <t>_PCNAM_261</t>
  </si>
  <si>
    <t>_PCNAM_262</t>
  </si>
  <si>
    <t>_PCNAM_263</t>
  </si>
  <si>
    <t>_PCNAM_264</t>
  </si>
  <si>
    <t>_PCNAM_265</t>
  </si>
  <si>
    <t>_PCNAM_266</t>
  </si>
  <si>
    <t>_PCNAM_267</t>
  </si>
  <si>
    <t>_PCNAM_268</t>
  </si>
  <si>
    <t>_PCNAM_269</t>
  </si>
  <si>
    <t>_PCNAM_27</t>
  </si>
  <si>
    <t>_PCNAM_270</t>
  </si>
  <si>
    <t>_PCNAM_271</t>
  </si>
  <si>
    <t>_PCNAM_272</t>
  </si>
  <si>
    <t>_PCNAM_273</t>
  </si>
  <si>
    <t>_PCNAM_274</t>
  </si>
  <si>
    <t>_PCNAM_275</t>
  </si>
  <si>
    <t>_PCNAM_276</t>
  </si>
  <si>
    <t>_PCNAM_277</t>
  </si>
  <si>
    <t>_PCNAM_278</t>
  </si>
  <si>
    <t>_PCNAM_279</t>
  </si>
  <si>
    <t>_PCNAM_28</t>
  </si>
  <si>
    <t>_PCNAM_280</t>
  </si>
  <si>
    <t>_PCNAM_281</t>
  </si>
  <si>
    <t>_PCNAM_282</t>
  </si>
  <si>
    <t>_PCNAM_283</t>
  </si>
  <si>
    <t>_PCNAM_284</t>
  </si>
  <si>
    <t>_PCNAM_285</t>
  </si>
  <si>
    <t>_PCNAM_286</t>
  </si>
  <si>
    <t>_PCNAM_287</t>
  </si>
  <si>
    <t>_PCNAM_288</t>
  </si>
  <si>
    <t>_PCNAM_289</t>
  </si>
  <si>
    <t>_PCNAM_29</t>
  </si>
  <si>
    <t>_PCNAM_290</t>
  </si>
  <si>
    <t>_PCNAM_291</t>
  </si>
  <si>
    <t>_PCNAM_292</t>
  </si>
  <si>
    <t>_PCNAM_293</t>
  </si>
  <si>
    <t>_PCNAM_294</t>
  </si>
  <si>
    <t>_PCNAM_295</t>
  </si>
  <si>
    <t>_PCNAM_296</t>
  </si>
  <si>
    <t>_PCNAM_297</t>
  </si>
  <si>
    <t>_PCNAM_298</t>
  </si>
  <si>
    <t>_PCNAM_299</t>
  </si>
  <si>
    <t>_PCNAM_3</t>
  </si>
  <si>
    <t>_PCNAM_30</t>
  </si>
  <si>
    <t>_PCNAM_300</t>
  </si>
  <si>
    <t>_PCNAM_31</t>
  </si>
  <si>
    <t>_PCNAM_32</t>
  </si>
  <si>
    <t>_PCNAM_33</t>
  </si>
  <si>
    <t>_PCNAM_34</t>
  </si>
  <si>
    <t>_PCNAM_35</t>
  </si>
  <si>
    <t>_PCNAM_36</t>
  </si>
  <si>
    <t>_PCNAM_37</t>
  </si>
  <si>
    <t>_PCNAM_38</t>
  </si>
  <si>
    <t>_PCNAM_39</t>
  </si>
  <si>
    <t>_PCNAM_4</t>
  </si>
  <si>
    <t>_PCNAM_40</t>
  </si>
  <si>
    <t>_PCNAM_41</t>
  </si>
  <si>
    <t>_PCNAM_42</t>
  </si>
  <si>
    <t>_PCNAM_43</t>
  </si>
  <si>
    <t>_PCNAM_44</t>
  </si>
  <si>
    <t>_PCNAM_45</t>
  </si>
  <si>
    <t>=Part4f!$C$14</t>
  </si>
  <si>
    <t>_CDTYC_256</t>
  </si>
  <si>
    <t>=Part4f!$C$15</t>
  </si>
  <si>
    <t>_CDTYC_257</t>
  </si>
  <si>
    <t>=Part4f!$C$16</t>
  </si>
  <si>
    <t>_CDTYC_258</t>
  </si>
  <si>
    <t>=Part4f!$C$17</t>
  </si>
  <si>
    <t>_CDTYC_259</t>
  </si>
  <si>
    <t>=Part4f!$C$18</t>
  </si>
  <si>
    <t>_CDTYC_26</t>
  </si>
  <si>
    <t>=Part4a!$C$35</t>
  </si>
  <si>
    <t>_CDTYC_260</t>
  </si>
  <si>
    <t>=Part4f!$C$19</t>
  </si>
  <si>
    <t>_CDTYC_261</t>
  </si>
  <si>
    <t>=Part4f!$C$20</t>
  </si>
  <si>
    <t>_CDTYC_262</t>
  </si>
  <si>
    <t>=Part4f!$C$21</t>
  </si>
  <si>
    <t>_CDTYC_263</t>
  </si>
  <si>
    <t>=Part4f!$C$22</t>
  </si>
  <si>
    <t>Antigua &amp; Barbuda</t>
  </si>
  <si>
    <t>Argentina</t>
  </si>
  <si>
    <t>Aruba</t>
  </si>
  <si>
    <t>Australia</t>
  </si>
  <si>
    <t>Barbados</t>
  </si>
  <si>
    <t>Belgium</t>
  </si>
  <si>
    <t>Belize</t>
  </si>
  <si>
    <t>Benin</t>
  </si>
  <si>
    <t>Bosnia-Herzegovina</t>
  </si>
  <si>
    <t>Brazil</t>
  </si>
  <si>
    <t>British Ind. Ocean Terr.</t>
  </si>
  <si>
    <t>Brunei</t>
  </si>
  <si>
    <t>Burkina</t>
  </si>
  <si>
    <t>Burundi</t>
  </si>
  <si>
    <t>Cayman Islands</t>
  </si>
  <si>
    <t>Central African Rep.</t>
  </si>
  <si>
    <t>Comoros</t>
  </si>
  <si>
    <t>Cuba</t>
  </si>
  <si>
    <t>Djibouti</t>
  </si>
  <si>
    <t>Dominican Republic</t>
  </si>
  <si>
    <t>Ecuador</t>
  </si>
  <si>
    <t>El Salvador</t>
  </si>
  <si>
    <t>Equatorial Guinea</t>
  </si>
  <si>
    <t>Falkland Islands</t>
  </si>
  <si>
    <t>French Polynesia</t>
  </si>
  <si>
    <t>FYR of Macedonia</t>
  </si>
  <si>
    <t>Gambia</t>
  </si>
  <si>
    <t>Greenland</t>
  </si>
  <si>
    <t>Guadeloupe</t>
  </si>
  <si>
    <t>Guatemala</t>
  </si>
  <si>
    <t>Guyana</t>
  </si>
  <si>
    <t>Hong Kong</t>
  </si>
  <si>
    <t>Indonesia</t>
  </si>
  <si>
    <t>Iran</t>
  </si>
  <si>
    <t>Ivory Coast</t>
  </si>
  <si>
    <t>Japan</t>
  </si>
  <si>
    <t>Kuwait</t>
  </si>
  <si>
    <t>Lithuania</t>
  </si>
  <si>
    <t>Madagascar</t>
  </si>
  <si>
    <t>Mali</t>
  </si>
  <si>
    <t>Martinique</t>
  </si>
  <si>
    <t>Mozambique</t>
  </si>
  <si>
    <t>Nepal</t>
  </si>
  <si>
    <t>Netherlands</t>
  </si>
  <si>
    <t>Portugal</t>
  </si>
  <si>
    <t>Saint Helena</t>
  </si>
  <si>
    <t>Saint Kitts and Nevis</t>
  </si>
  <si>
    <t>Saint Lucia</t>
  </si>
  <si>
    <t>Saint Pierre &amp; Miquelon</t>
  </si>
  <si>
    <t>Sierra Leone</t>
  </si>
  <si>
    <t>Singapore</t>
  </si>
  <si>
    <t>South Korea</t>
  </si>
  <si>
    <t>Sri Lanka</t>
  </si>
  <si>
    <t>Surinam</t>
  </si>
  <si>
    <t>Sweden</t>
  </si>
  <si>
    <t>Switzerland</t>
  </si>
  <si>
    <t>Syria</t>
  </si>
  <si>
    <t>Tunisia</t>
  </si>
  <si>
    <t>Uganda</t>
  </si>
  <si>
    <t>Zambia</t>
  </si>
  <si>
    <t>=Part4e!$D$26</t>
  </si>
  <si>
    <t>_B_218</t>
  </si>
  <si>
    <t>=Part4e!$D$27</t>
  </si>
  <si>
    <t>_B_219</t>
  </si>
  <si>
    <t>=Part4e!$D$28</t>
  </si>
  <si>
    <t>_B_22</t>
  </si>
  <si>
    <t>=Part4a!$D$31</t>
  </si>
  <si>
    <t>_B_220</t>
  </si>
  <si>
    <t>=Part4e!$D$29</t>
  </si>
  <si>
    <t>_B_221</t>
  </si>
  <si>
    <t>=Part4e!$D$30</t>
  </si>
  <si>
    <t>_B_222</t>
  </si>
  <si>
    <t>=Part4e!$D$31</t>
  </si>
  <si>
    <t>_B_223</t>
  </si>
  <si>
    <t>=Part4e!$D$32</t>
  </si>
  <si>
    <t>_B_224</t>
  </si>
  <si>
    <t>=Part4e!$D$33</t>
  </si>
  <si>
    <t>_B_225</t>
  </si>
  <si>
    <t>_B_118</t>
  </si>
  <si>
    <t>=Part4c!$D$27</t>
  </si>
  <si>
    <t>_B_119</t>
  </si>
  <si>
    <t>=Part4c!$D$28</t>
  </si>
  <si>
    <t>_B_12</t>
  </si>
  <si>
    <t>=Part4a!$D$21</t>
  </si>
  <si>
    <t>=Part4b!$B$20</t>
  </si>
  <si>
    <t>_A_62</t>
  </si>
  <si>
    <t>=Part4b!$B$21</t>
  </si>
  <si>
    <t>_A_63</t>
  </si>
  <si>
    <t>=Part4b!$B$22</t>
  </si>
  <si>
    <t>_A_64</t>
  </si>
  <si>
    <t>=Part4b!$B$23</t>
  </si>
  <si>
    <t>_A_65</t>
  </si>
  <si>
    <t>=Part4b!$B$24</t>
  </si>
  <si>
    <t>_A_66</t>
  </si>
  <si>
    <t>=Part4b!$B$25</t>
  </si>
  <si>
    <t>_A_67</t>
  </si>
  <si>
    <t>=Part4b!$B$26</t>
  </si>
  <si>
    <t>_A_68</t>
  </si>
  <si>
    <t>=Part4b!$B$27</t>
  </si>
  <si>
    <t>_A_69</t>
  </si>
  <si>
    <t>=Part4b!$B$28</t>
  </si>
  <si>
    <t>_A_7</t>
  </si>
  <si>
    <t>=Part4a!$B$16</t>
  </si>
  <si>
    <t>_A_70</t>
  </si>
  <si>
    <t>=Part4b!$B$29</t>
  </si>
  <si>
    <t>_A_71</t>
  </si>
  <si>
    <t>=Part4b!$B$30</t>
  </si>
  <si>
    <t>_A_72</t>
  </si>
  <si>
    <t>=Part4b!$B$31</t>
  </si>
  <si>
    <t>_A_73</t>
  </si>
  <si>
    <t>=Part4b!$B$32</t>
  </si>
  <si>
    <t>_A_74</t>
  </si>
  <si>
    <t>=Part4b!$B$33</t>
  </si>
  <si>
    <t>_A_75</t>
  </si>
  <si>
    <t>=Part4b!$B$34</t>
  </si>
  <si>
    <t>_A_76</t>
  </si>
  <si>
    <t>=Part4b!$B$35</t>
  </si>
  <si>
    <t>_A_77</t>
  </si>
  <si>
    <t>=Part4b!$B$36</t>
  </si>
  <si>
    <t>_A_78</t>
  </si>
  <si>
    <t>=Part4b!$B$37</t>
  </si>
  <si>
    <t>_A_79</t>
  </si>
  <si>
    <t>=Part4b!$B$38</t>
  </si>
  <si>
    <t>_A_8</t>
  </si>
  <si>
    <t>=Part4a!$B$17</t>
  </si>
  <si>
    <t>_A_80</t>
  </si>
  <si>
    <t>=Part4b!$B$39</t>
  </si>
  <si>
    <t>_A_81</t>
  </si>
  <si>
    <t>=Part4b!$B$40</t>
  </si>
  <si>
    <t>_A_82</t>
  </si>
  <si>
    <t>=Part4b!$B$41</t>
  </si>
  <si>
    <t>_A_83</t>
  </si>
  <si>
    <t>=Part4b!$B$42</t>
  </si>
  <si>
    <t>_A_84</t>
  </si>
  <si>
    <t>=Part4b!$B$43</t>
  </si>
  <si>
    <t>_A_85</t>
  </si>
  <si>
    <t>=Part4b!$B$44</t>
  </si>
  <si>
    <t>_A_86</t>
  </si>
  <si>
    <t>=Part4b!$B$45</t>
  </si>
  <si>
    <t>_A_87</t>
  </si>
  <si>
    <t>=Part4b!$B$46</t>
  </si>
  <si>
    <t>_A_88</t>
  </si>
  <si>
    <t>=Part4b!$B$47</t>
  </si>
  <si>
    <t>_A_89</t>
  </si>
  <si>
    <t>=Part4b!$B$48</t>
  </si>
  <si>
    <t>_A_9</t>
  </si>
  <si>
    <t>=Part4a!$B$18</t>
  </si>
  <si>
    <t>_A_90</t>
  </si>
  <si>
    <t>=Part4b!$B$49</t>
  </si>
  <si>
    <t>_A_91</t>
  </si>
  <si>
    <t>=Part4b!$B$50</t>
  </si>
  <si>
    <t>_A_92</t>
  </si>
  <si>
    <t>=Part4b!$B$51</t>
  </si>
  <si>
    <t>_A_93</t>
  </si>
  <si>
    <t>=Part4b!$B$52</t>
  </si>
  <si>
    <t>_A_94</t>
  </si>
  <si>
    <t>=Part4b!$B$53</t>
  </si>
  <si>
    <t>_A_95</t>
  </si>
  <si>
    <t>=Part4b!$B$54</t>
  </si>
  <si>
    <t>_A_96</t>
  </si>
  <si>
    <t>=Part4b!$B$55</t>
  </si>
  <si>
    <t>_A_97</t>
  </si>
  <si>
    <t>=Part4b!$B$56</t>
  </si>
  <si>
    <t>_A_98</t>
  </si>
  <si>
    <t>_CDTYC_229</t>
  </si>
  <si>
    <t>=Part4e!$C$38</t>
  </si>
  <si>
    <t>_CDTYC_23</t>
  </si>
  <si>
    <t>=Part4a!$C$32</t>
  </si>
  <si>
    <t>_CDTYC_230</t>
  </si>
  <si>
    <t>=Part4e!$C$39</t>
  </si>
  <si>
    <t>_CDTYC_231</t>
  </si>
  <si>
    <t>=Part4e!$C$40</t>
  </si>
  <si>
    <t>_CDTYC_232</t>
  </si>
  <si>
    <t>=Part4e!$C$41</t>
  </si>
  <si>
    <t>_CDTYC_233</t>
  </si>
  <si>
    <t>=Part4e!$C$42</t>
  </si>
  <si>
    <t>_CDTYC_234</t>
  </si>
  <si>
    <t>=Part4e!$C$43</t>
  </si>
  <si>
    <t>_CDTYC_235</t>
  </si>
  <si>
    <t>=Part4e!$C$44</t>
  </si>
  <si>
    <t>_CDTYC_236</t>
  </si>
  <si>
    <t>=Part4e!$C$45</t>
  </si>
  <si>
    <t>_CDTYC_237</t>
  </si>
  <si>
    <t>=Part4e!$C$46</t>
  </si>
  <si>
    <t>_CDTYC_238</t>
  </si>
  <si>
    <t>=Part4e!$C$47</t>
  </si>
  <si>
    <t>_CDTYC_239</t>
  </si>
  <si>
    <t>=Part4e!$C$48</t>
  </si>
  <si>
    <t>_CDTYC_24</t>
  </si>
  <si>
    <t>=Part4a!$C$33</t>
  </si>
  <si>
    <t>_CDTYC_240</t>
  </si>
  <si>
    <t>=Part4e!$C$49</t>
  </si>
  <si>
    <t>_CDTYC_241</t>
  </si>
  <si>
    <t>=Part4e!$C$50</t>
  </si>
  <si>
    <t>_CDTYC_242</t>
  </si>
  <si>
    <t>=Part4e!$C$51</t>
  </si>
  <si>
    <t>_CDTYC_243</t>
  </si>
  <si>
    <t>=Part4e!$C$52</t>
  </si>
  <si>
    <t>_CDTYC_244</t>
  </si>
  <si>
    <t>=Part4e!$C$53</t>
  </si>
  <si>
    <t>_CDTYC_245</t>
  </si>
  <si>
    <t>=Part4e!$C$54</t>
  </si>
  <si>
    <t>_CDTYC_246</t>
  </si>
  <si>
    <t>=Part4e!$C$55</t>
  </si>
  <si>
    <t>_CDTYC_247</t>
  </si>
  <si>
    <t>=Part4e!$C$56</t>
  </si>
  <si>
    <t>_CDTYC_248</t>
  </si>
  <si>
    <t>=Part4e!$C$57</t>
  </si>
  <si>
    <t>_CDTYC_249</t>
  </si>
  <si>
    <t>=Part4e!$C$58</t>
  </si>
  <si>
    <t>_CDTYC_25</t>
  </si>
  <si>
    <t>=Part4a!$C$34</t>
  </si>
  <si>
    <t>_CDTYC_250</t>
  </si>
  <si>
    <t>=Part4e!$C$59</t>
  </si>
  <si>
    <t>_CDTYC_251</t>
  </si>
  <si>
    <t>_CDTYC_252</t>
  </si>
  <si>
    <t>=Part4f!$C$11</t>
  </si>
  <si>
    <t>_CDTYC_253</t>
  </si>
  <si>
    <t>=Part4f!$C$12</t>
  </si>
  <si>
    <t>_CDTYC_254</t>
  </si>
  <si>
    <t>=Part4f!$C$13</t>
  </si>
  <si>
    <t>_CDTYC_255</t>
  </si>
  <si>
    <t>0207</t>
  </si>
  <si>
    <t>0209</t>
  </si>
  <si>
    <t>0212</t>
  </si>
  <si>
    <t>0211</t>
  </si>
  <si>
    <t>0203</t>
  </si>
  <si>
    <t>0201</t>
  </si>
  <si>
    <t>5101</t>
  </si>
  <si>
    <t>5104</t>
  </si>
  <si>
    <t>5103</t>
  </si>
  <si>
    <t>5102</t>
  </si>
  <si>
    <t>5105</t>
  </si>
  <si>
    <t>5402</t>
  </si>
  <si>
    <t>1404</t>
  </si>
  <si>
    <t>1406</t>
  </si>
  <si>
    <t>1410</t>
  </si>
  <si>
    <t>1408</t>
  </si>
  <si>
    <t>1402</t>
  </si>
  <si>
    <t>1401</t>
  </si>
  <si>
    <t>1407</t>
  </si>
  <si>
    <t>3003</t>
  </si>
  <si>
    <t>3010</t>
  </si>
  <si>
    <t>3005</t>
  </si>
  <si>
    <t>3004</t>
  </si>
  <si>
    <t>3015</t>
  </si>
  <si>
    <t>3012</t>
  </si>
  <si>
    <t>3006</t>
  </si>
  <si>
    <t>_CDTYC_30</t>
  </si>
  <si>
    <t>=Part4a!$C$39</t>
  </si>
  <si>
    <t>_CDTYC_300</t>
  </si>
  <si>
    <t>=Part4f!$C$59</t>
  </si>
  <si>
    <t>_CDTYC_31</t>
  </si>
  <si>
    <t>=Part4a!$C$40</t>
  </si>
  <si>
    <t>_CDTYC_32</t>
  </si>
  <si>
    <t>=Part4a!$C$41</t>
  </si>
  <si>
    <t>_CDTYC_33</t>
  </si>
  <si>
    <t>=Part4a!$C$42</t>
  </si>
  <si>
    <t>_CDTYC_34</t>
  </si>
  <si>
    <t>=Part4a!$C$43</t>
  </si>
  <si>
    <t>_CDTYC_35</t>
  </si>
  <si>
    <t>=Part4a!$C$44</t>
  </si>
  <si>
    <t>_CDTYC_36</t>
  </si>
  <si>
    <t>=Part4a!$C$45</t>
  </si>
  <si>
    <t>_CDTYC_37</t>
  </si>
  <si>
    <t>=Part4a!$C$46</t>
  </si>
  <si>
    <t>_CDTYC_38</t>
  </si>
  <si>
    <t>=Part4a!$C$47</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</si>
  <si>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</si>
  <si>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_PCNAM_206</t>
  </si>
  <si>
    <t>_PCNAM_207</t>
  </si>
  <si>
    <t>Required</t>
  </si>
  <si>
    <t>Missing Quantity or Origin</t>
  </si>
  <si>
    <t xml:space="preserve">
Sulfur % by Weight</t>
  </si>
  <si>
    <t>Provide only for codes: 020, 511, 516</t>
  </si>
  <si>
    <t>=Part4b!$D$31</t>
  </si>
  <si>
    <t>_B_73</t>
  </si>
  <si>
    <t>=Part4b!$D$32</t>
  </si>
  <si>
    <t>_B_74</t>
  </si>
  <si>
    <t>=Part4b!$D$33</t>
  </si>
  <si>
    <t>_B_75</t>
  </si>
  <si>
    <t>=Part4b!$D$34</t>
  </si>
  <si>
    <t>_B_76</t>
  </si>
  <si>
    <t>=Part4b!$D$35</t>
  </si>
  <si>
    <t>_B_77</t>
  </si>
  <si>
    <t>=Part4b!$D$36</t>
  </si>
  <si>
    <t>_B_78</t>
  </si>
  <si>
    <t>=Part4b!$D$37</t>
  </si>
  <si>
    <t>_B_79</t>
  </si>
  <si>
    <t>=Part4b!$D$38</t>
  </si>
  <si>
    <t>_B_8</t>
  </si>
  <si>
    <t>=Part4a!$D$17</t>
  </si>
  <si>
    <t>_B_80</t>
  </si>
  <si>
    <t>=Part4b!$D$39</t>
  </si>
  <si>
    <t>_B_81</t>
  </si>
  <si>
    <t>=Part4b!$D$40</t>
  </si>
  <si>
    <t>_B_82</t>
  </si>
  <si>
    <t>=Part4b!$D$41</t>
  </si>
  <si>
    <t>_B_83</t>
  </si>
  <si>
    <t>=Part4b!$D$42</t>
  </si>
  <si>
    <t>_B_84</t>
  </si>
  <si>
    <t>=Part4b!$D$43</t>
  </si>
  <si>
    <t>_B_85</t>
  </si>
  <si>
    <t>=Part4b!$D$44</t>
  </si>
  <si>
    <t>_B_86</t>
  </si>
  <si>
    <t>=Part4b!$D$45</t>
  </si>
  <si>
    <t>_B_87</t>
  </si>
  <si>
    <t>=Part4b!$D$46</t>
  </si>
  <si>
    <t>_B_88</t>
  </si>
  <si>
    <t>=Part4b!$D$47</t>
  </si>
  <si>
    <t>_B_89</t>
  </si>
  <si>
    <t>=Part4b!$D$48</t>
  </si>
  <si>
    <t>_B_9</t>
  </si>
  <si>
    <t>=Part4a!$D$18</t>
  </si>
  <si>
    <t>_B_90</t>
  </si>
  <si>
    <t>=Part4b!$D$49</t>
  </si>
  <si>
    <t>_B_91</t>
  </si>
  <si>
    <t>=Part4b!$D$50</t>
  </si>
  <si>
    <t>_B_92</t>
  </si>
  <si>
    <t>=Part4b!$D$51</t>
  </si>
  <si>
    <t>_B_93</t>
  </si>
  <si>
    <t>=Part4b!$D$52</t>
  </si>
  <si>
    <t>_B_94</t>
  </si>
  <si>
    <t>=Part4b!$D$53</t>
  </si>
  <si>
    <t>_B_95</t>
  </si>
  <si>
    <t>=Part4b!$D$54</t>
  </si>
  <si>
    <t>_B_96</t>
  </si>
  <si>
    <t>=Part4b!$D$55</t>
  </si>
  <si>
    <t>_B_97</t>
  </si>
  <si>
    <t>=Part4b!$D$56</t>
  </si>
  <si>
    <t>_B_98</t>
  </si>
  <si>
    <t>=Part4b!$D$57</t>
  </si>
  <si>
    <t>_B_99</t>
  </si>
  <si>
    <t>=Part4b!$D$58</t>
  </si>
  <si>
    <t>_C_1</t>
  </si>
  <si>
    <t>_C_10</t>
  </si>
  <si>
    <t>=Part4a!$F$19</t>
  </si>
  <si>
    <t>_C_100</t>
  </si>
  <si>
    <t>=Part4b!$F$59</t>
  </si>
  <si>
    <t>=Part4c!$P$38</t>
  </si>
  <si>
    <t>=Part4a!$P$22</t>
  </si>
  <si>
    <t>=Part4c!$P$39</t>
  </si>
  <si>
    <t>=Part4c!$P$40</t>
  </si>
  <si>
    <t>=Part4c!$P$41</t>
  </si>
  <si>
    <t>=Part4c!$P$42</t>
  </si>
  <si>
    <t>=Part4c!$P$43</t>
  </si>
  <si>
    <t>=Part4c!$P$44</t>
  </si>
  <si>
    <t>=Part4c!$P$45</t>
  </si>
  <si>
    <t>=Part4c!$P$46</t>
  </si>
  <si>
    <t>=Part4c!$P$47</t>
  </si>
  <si>
    <t>=Part4c!$P$48</t>
  </si>
  <si>
    <t>=Part4a!$P$23</t>
  </si>
  <si>
    <t>=Part4c!$P$49</t>
  </si>
  <si>
    <t>=Part4c!$P$50</t>
  </si>
  <si>
    <t>=Part4c!$P$51</t>
  </si>
  <si>
    <t>=Part4c!$P$52</t>
  </si>
  <si>
    <t>=Part4c!$P$53</t>
  </si>
  <si>
    <t>=Part4c!$P$54</t>
  </si>
  <si>
    <t>=Part4c!$P$55</t>
  </si>
  <si>
    <t>=Part4c!$P$56</t>
  </si>
  <si>
    <t>=Part4c!$P$57</t>
  </si>
  <si>
    <t>=Part4c!$P$58</t>
  </si>
  <si>
    <t>=Part4a!$P$24</t>
  </si>
  <si>
    <t>=Part4c!$P$59</t>
  </si>
  <si>
    <t>=Part4d!$P$11</t>
  </si>
  <si>
    <t>=Part4d!$P$12</t>
  </si>
  <si>
    <t>=Part4d!$P$13</t>
  </si>
  <si>
    <t>=Part4d!$P$14</t>
  </si>
  <si>
    <t>=Part4d!$P$15</t>
  </si>
  <si>
    <t>=Part4d!$P$16</t>
  </si>
  <si>
    <t>=Part4d!$P$17</t>
  </si>
  <si>
    <t>=Part4d!$P$18</t>
  </si>
  <si>
    <t>=Part4a!$P$25</t>
  </si>
  <si>
    <t>=Part4d!$P$19</t>
  </si>
  <si>
    <t>=Part4d!$P$20</t>
  </si>
  <si>
    <t>=Part4d!$P$21</t>
  </si>
  <si>
    <t>=Part4d!$P$22</t>
  </si>
  <si>
    <t>=Part4d!$P$23</t>
  </si>
  <si>
    <t>=Part4d!$P$24</t>
  </si>
  <si>
    <t>=Part4d!$P$25</t>
  </si>
  <si>
    <t>=Part4d!$P$26</t>
  </si>
  <si>
    <t>=Part4d!$P$27</t>
  </si>
  <si>
    <t>=Part4d!$P$28</t>
  </si>
  <si>
    <t>=Part4a!$P$26</t>
  </si>
  <si>
    <t>=Part4d!$P$29</t>
  </si>
  <si>
    <t>=Part4d!$P$30</t>
  </si>
  <si>
    <t>=Part4d!$P$31</t>
  </si>
  <si>
    <t>=Part4d!$P$32</t>
  </si>
  <si>
    <t>=Part4d!$P$33</t>
  </si>
  <si>
    <t>=Part4d!$P$34</t>
  </si>
  <si>
    <t>=Part4d!$P$35</t>
  </si>
  <si>
    <t>_IMQTY_211</t>
  </si>
  <si>
    <t>_IMQTY_212</t>
  </si>
  <si>
    <t>_IMQTY_213</t>
  </si>
  <si>
    <t>_IMQTY_214</t>
  </si>
  <si>
    <t>_IMQTY_215</t>
  </si>
  <si>
    <t>_IMQTY_216</t>
  </si>
  <si>
    <t>_IMQTY_217</t>
  </si>
  <si>
    <t>_IMQTY_218</t>
  </si>
  <si>
    <t>_IMQTY_219</t>
  </si>
  <si>
    <t>_IMQTY_22</t>
  </si>
  <si>
    <t>_IMQTY_220</t>
  </si>
  <si>
    <t>_IMQTY_221</t>
  </si>
  <si>
    <t>_IMQTY_222</t>
  </si>
  <si>
    <t>_IMQTY_223</t>
  </si>
  <si>
    <t>_IMQTY_224</t>
  </si>
  <si>
    <t>_IMQTY_225</t>
  </si>
  <si>
    <t>_IMQTY_226</t>
  </si>
  <si>
    <t>_IMQTY_227</t>
  </si>
  <si>
    <t>_IMQTY_228</t>
  </si>
  <si>
    <t>_IMQTY_229</t>
  </si>
  <si>
    <t>_IMQTY_23</t>
  </si>
  <si>
    <t>_IMQTY_230</t>
  </si>
  <si>
    <t>_IMQTY_231</t>
  </si>
  <si>
    <t>_IMQTY_232</t>
  </si>
  <si>
    <t>_IMQTY_233</t>
  </si>
  <si>
    <t>_IMQTY_234</t>
  </si>
  <si>
    <t>_IMQTY_235</t>
  </si>
  <si>
    <t>_IMQTY_236</t>
  </si>
  <si>
    <t>_IMQTY_237</t>
  </si>
  <si>
    <t>_IMQTY_238</t>
  </si>
  <si>
    <t>_IMQTY_239</t>
  </si>
  <si>
    <t>_IMQTY_24</t>
  </si>
  <si>
    <t>_IMQTY_240</t>
  </si>
  <si>
    <t>_IMQTY_241</t>
  </si>
  <si>
    <t>_IMQTY_242</t>
  </si>
  <si>
    <t>_IMQTY_243</t>
  </si>
  <si>
    <t>_IMQTY_244</t>
  </si>
  <si>
    <t>_IMQTY_245</t>
  </si>
  <si>
    <t>_IMQTY_246</t>
  </si>
  <si>
    <t>_IMQTY_247</t>
  </si>
  <si>
    <t>_IMQTY_248</t>
  </si>
  <si>
    <t>_IMQTY_249</t>
  </si>
  <si>
    <t>_IMQTY_25</t>
  </si>
  <si>
    <t>_IMQTY_250</t>
  </si>
  <si>
    <t>_IMQTY_251</t>
  </si>
  <si>
    <t>_IMQTY_252</t>
  </si>
  <si>
    <t>_IMQTY_253</t>
  </si>
  <si>
    <t>_IMQTY_254</t>
  </si>
  <si>
    <t>_IMQTY_255</t>
  </si>
  <si>
    <t>_IMQTY_256</t>
  </si>
  <si>
    <t>_IMQTY_257</t>
  </si>
  <si>
    <t>_IMQTY_258</t>
  </si>
  <si>
    <t>_IMQTY_259</t>
  </si>
  <si>
    <t>_IMQTY_26</t>
  </si>
  <si>
    <t>_IMQTY_260</t>
  </si>
  <si>
    <t>_IMQTY_261</t>
  </si>
  <si>
    <t>_IMQTY_262</t>
  </si>
  <si>
    <t>_IMQTY_263</t>
  </si>
  <si>
    <t>_IMQTY_264</t>
  </si>
  <si>
    <t>_IMQTY_265</t>
  </si>
  <si>
    <t>_IMQTY_266</t>
  </si>
  <si>
    <t>_IMQTY_267</t>
  </si>
  <si>
    <t>_IMQTY_268</t>
  </si>
  <si>
    <t>_IMQTY_269</t>
  </si>
  <si>
    <t>BF</t>
  </si>
  <si>
    <t>TO</t>
  </si>
  <si>
    <t>TD</t>
  </si>
  <si>
    <t>NQ</t>
  </si>
  <si>
    <t>TS</t>
  </si>
  <si>
    <t>TU</t>
  </si>
  <si>
    <t>TK</t>
  </si>
  <si>
    <t>UG</t>
  </si>
  <si>
    <t>UP</t>
  </si>
  <si>
    <t>AE</t>
  </si>
  <si>
    <t>UK</t>
  </si>
  <si>
    <t>UY</t>
  </si>
  <si>
    <t>UZ</t>
  </si>
  <si>
    <t>VE</t>
  </si>
  <si>
    <t>_B_120</t>
  </si>
  <si>
    <t>=Part4c!$D$29</t>
  </si>
  <si>
    <t>_B_121</t>
  </si>
  <si>
    <t>=Part4c!$D$30</t>
  </si>
  <si>
    <t>_B_122</t>
  </si>
  <si>
    <t>=Part4c!$D$31</t>
  </si>
  <si>
    <t>_B_123</t>
  </si>
  <si>
    <t>=Part4c!$D$32</t>
  </si>
  <si>
    <t>_B_124</t>
  </si>
  <si>
    <t>=Part4c!$D$33</t>
  </si>
  <si>
    <t>_B_125</t>
  </si>
  <si>
    <t>=Part4c!$D$34</t>
  </si>
  <si>
    <t>_B_126</t>
  </si>
  <si>
    <t>=Part4c!$D$35</t>
  </si>
  <si>
    <t>_B_127</t>
  </si>
  <si>
    <t>=Part4c!$D$36</t>
  </si>
  <si>
    <t>_B_128</t>
  </si>
  <si>
    <t>=Part4c!$D$37</t>
  </si>
  <si>
    <t>_B_129</t>
  </si>
  <si>
    <t>=Part4c!$D$38</t>
  </si>
  <si>
    <t>_B_13</t>
  </si>
  <si>
    <t>=Part4a!$D$22</t>
  </si>
  <si>
    <t>_B_130</t>
  </si>
  <si>
    <t>=Part4c!$D$39</t>
  </si>
  <si>
    <t>_B_131</t>
  </si>
  <si>
    <t>=Part4c!$D$40</t>
  </si>
  <si>
    <t>_B_132</t>
  </si>
  <si>
    <t>=Part4c!$D$41</t>
  </si>
  <si>
    <t>_B_133</t>
  </si>
  <si>
    <t>=Part4c!$D$42</t>
  </si>
  <si>
    <t>_B_134</t>
  </si>
  <si>
    <t>=Part4c!$D$43</t>
  </si>
  <si>
    <t>_B_135</t>
  </si>
  <si>
    <t>=Part4c!$D$44</t>
  </si>
  <si>
    <t>_B_136</t>
  </si>
  <si>
    <t>=Part4c!$D$45</t>
  </si>
  <si>
    <t>_B_137</t>
  </si>
  <si>
    <t>=Part4c!$D$46</t>
  </si>
  <si>
    <t>_B_138</t>
  </si>
  <si>
    <t>=Part4c!$D$47</t>
  </si>
  <si>
    <t>_B_139</t>
  </si>
  <si>
    <t>=Part4c!$D$48</t>
  </si>
  <si>
    <t>_B_14</t>
  </si>
  <si>
    <t>=Part4a!$D$23</t>
  </si>
  <si>
    <t>_B_140</t>
  </si>
  <si>
    <t>=Part4c!$D$49</t>
  </si>
  <si>
    <t>_B_141</t>
  </si>
  <si>
    <t>=Part4c!$D$50</t>
  </si>
  <si>
    <t>_B_142</t>
  </si>
  <si>
    <t>=Part4c!$D$51</t>
  </si>
  <si>
    <t>_B_143</t>
  </si>
  <si>
    <t>=Part4c!$D$52</t>
  </si>
  <si>
    <t>_B_144</t>
  </si>
  <si>
    <t>=Part4c!$D$53</t>
  </si>
  <si>
    <t>_B_145</t>
  </si>
  <si>
    <t>=Part4a!$D$34</t>
  </si>
  <si>
    <t>_B_250</t>
  </si>
  <si>
    <t>=Part4e!$D$59</t>
  </si>
  <si>
    <t>_B_251</t>
  </si>
  <si>
    <t>_B_252</t>
  </si>
  <si>
    <t>=Part4f!$D$11</t>
  </si>
  <si>
    <t>_B_253</t>
  </si>
  <si>
    <t>=Part4f!$D$12</t>
  </si>
  <si>
    <t>_B_254</t>
  </si>
  <si>
    <t>=Part4f!$D$13</t>
  </si>
  <si>
    <t>_B_255</t>
  </si>
  <si>
    <t>=Part4f!$D$14</t>
  </si>
  <si>
    <t>_B_256</t>
  </si>
  <si>
    <t>=Part4f!$D$15</t>
  </si>
  <si>
    <t>_B_257</t>
  </si>
  <si>
    <t>=Part4f!$D$16</t>
  </si>
  <si>
    <t>_B_258</t>
  </si>
  <si>
    <t>=Part4f!$D$17</t>
  </si>
  <si>
    <t>_B_259</t>
  </si>
  <si>
    <t>=Part4f!$D$18</t>
  </si>
  <si>
    <t>_B_26</t>
  </si>
  <si>
    <t>=Part4a!$D$35</t>
  </si>
  <si>
    <t>_B_260</t>
  </si>
  <si>
    <t>=Part4f!$D$19</t>
  </si>
  <si>
    <t>_B_261</t>
  </si>
  <si>
    <t>=Part4f!$D$20</t>
  </si>
  <si>
    <t>_B_262</t>
  </si>
  <si>
    <t>=Part4f!$D$21</t>
  </si>
  <si>
    <t>_B_263</t>
  </si>
  <si>
    <t>=Part4f!$D$22</t>
  </si>
  <si>
    <t>_B_264</t>
  </si>
  <si>
    <t>=Part4f!$D$23</t>
  </si>
  <si>
    <t>_B_265</t>
  </si>
  <si>
    <t>=Part4f!$D$24</t>
  </si>
  <si>
    <t>_B_266</t>
  </si>
  <si>
    <t>=Part4f!$D$25</t>
  </si>
  <si>
    <t>_B_267</t>
  </si>
  <si>
    <t>=Part4f!$D$26</t>
  </si>
  <si>
    <t>_B_268</t>
  </si>
  <si>
    <t>=Part4f!$D$27</t>
  </si>
  <si>
    <t>_B_269</t>
  </si>
  <si>
    <t>=Part4f!$D$28</t>
  </si>
  <si>
    <t>_B_27</t>
  </si>
  <si>
    <t>=Part4a!$D$36</t>
  </si>
  <si>
    <t>_B_270</t>
  </si>
  <si>
    <t>=Part4f!$D$29</t>
  </si>
  <si>
    <t>_B_271</t>
  </si>
  <si>
    <t>=Part4f!$D$30</t>
  </si>
  <si>
    <t>_B_272</t>
  </si>
  <si>
    <t>=Part4f!$D$31</t>
  </si>
  <si>
    <t>_B_273</t>
  </si>
  <si>
    <t>=Part4f!$D$32</t>
  </si>
  <si>
    <t>_B_274</t>
  </si>
  <si>
    <t>=Part4f!$D$33</t>
  </si>
  <si>
    <t>_B_275</t>
  </si>
  <si>
    <t>=Part4f!$D$34</t>
  </si>
  <si>
    <t>_B_276</t>
  </si>
  <si>
    <t>=Part4f!$D$35</t>
  </si>
  <si>
    <t>_B_277</t>
  </si>
  <si>
    <t>=Part4f!$D$36</t>
  </si>
  <si>
    <t>_B_278</t>
  </si>
  <si>
    <t>=Part4f!$D$37</t>
  </si>
  <si>
    <t>_B_279</t>
  </si>
  <si>
    <t>=Part4f!$D$38</t>
  </si>
  <si>
    <t>_B_28</t>
  </si>
  <si>
    <t>=Part4a!$D$37</t>
  </si>
  <si>
    <t>_B_280</t>
  </si>
  <si>
    <t>=Part4f!$D$39</t>
  </si>
  <si>
    <t>_B_281</t>
  </si>
  <si>
    <t>=Part4f!$D$40</t>
  </si>
  <si>
    <t>_B_282</t>
  </si>
  <si>
    <t>=Part4f!$D$41</t>
  </si>
  <si>
    <t>_B_283</t>
  </si>
  <si>
    <t>=Part4f!$D$42</t>
  </si>
  <si>
    <t>_B_284</t>
  </si>
  <si>
    <t>=Part4f!$D$43</t>
  </si>
  <si>
    <t>_B_285</t>
  </si>
  <si>
    <t>=Part4f!$D$44</t>
  </si>
  <si>
    <t>_B_286</t>
  </si>
  <si>
    <t>=Part4f!$D$45</t>
  </si>
  <si>
    <t>_B_287</t>
  </si>
  <si>
    <t>=Part4f!$D$46</t>
  </si>
  <si>
    <t>_B_288</t>
  </si>
  <si>
    <t>=Part4b!$B$57</t>
  </si>
  <si>
    <t>_A_99</t>
  </si>
  <si>
    <t>=Part4b!$B$58</t>
  </si>
  <si>
    <t>=Part4d!$D$24</t>
  </si>
  <si>
    <t>_B_166</t>
  </si>
  <si>
    <t>=Part4d!$D$25</t>
  </si>
  <si>
    <t>_B_167</t>
  </si>
  <si>
    <t>=Part4d!$D$26</t>
  </si>
  <si>
    <t>_B_168</t>
  </si>
  <si>
    <t>=Part4d!$D$27</t>
  </si>
  <si>
    <t>_B_169</t>
  </si>
  <si>
    <t>=Part4d!$D$28</t>
  </si>
  <si>
    <t>_B_17</t>
  </si>
  <si>
    <t>=Part4a!$D$26</t>
  </si>
  <si>
    <t>_B_170</t>
  </si>
  <si>
    <t>=Part4d!$D$29</t>
  </si>
  <si>
    <t>_B_171</t>
  </si>
  <si>
    <t>=Part4d!$D$30</t>
  </si>
  <si>
    <t>_B_172</t>
  </si>
  <si>
    <t>=Part4d!$D$31</t>
  </si>
  <si>
    <t>_B_173</t>
  </si>
  <si>
    <t>=Part4d!$D$32</t>
  </si>
  <si>
    <t>_B_174</t>
  </si>
  <si>
    <t>=Part4d!$D$33</t>
  </si>
  <si>
    <t>_B_175</t>
  </si>
  <si>
    <t>=Part4d!$D$34</t>
  </si>
  <si>
    <t>_B_176</t>
  </si>
  <si>
    <t>=Part4d!$D$35</t>
  </si>
  <si>
    <t>_B_177</t>
  </si>
  <si>
    <t>=Part4d!$D$36</t>
  </si>
  <si>
    <t>_B_178</t>
  </si>
  <si>
    <t>=Part4d!$D$37</t>
  </si>
  <si>
    <t>_B_179</t>
  </si>
  <si>
    <t>=Part4d!$D$38</t>
  </si>
  <si>
    <t>_B_18</t>
  </si>
  <si>
    <t>=Part4a!$D$27</t>
  </si>
  <si>
    <t>_B_180</t>
  </si>
  <si>
    <t>=Part4d!$D$39</t>
  </si>
  <si>
    <t>_B_181</t>
  </si>
  <si>
    <t>=Part4d!$D$40</t>
  </si>
  <si>
    <t>_B_182</t>
  </si>
  <si>
    <t>=Part4d!$D$41</t>
  </si>
  <si>
    <t>_B_183</t>
  </si>
  <si>
    <t>=Part4d!$D$42</t>
  </si>
  <si>
    <t>_B_184</t>
  </si>
  <si>
    <t>=Part4d!$D$43</t>
  </si>
  <si>
    <t>_B_185</t>
  </si>
  <si>
    <t>=Part4d!$D$44</t>
  </si>
  <si>
    <t>_B_186</t>
  </si>
  <si>
    <t>=Part4d!$D$45</t>
  </si>
  <si>
    <t>_B_187</t>
  </si>
  <si>
    <t>=Part4d!$D$46</t>
  </si>
  <si>
    <t>_B_188</t>
  </si>
  <si>
    <t>=Part4d!$D$47</t>
  </si>
  <si>
    <t>_B_189</t>
  </si>
  <si>
    <t>=Part4d!$D$48</t>
  </si>
  <si>
    <t>_B_19</t>
  </si>
  <si>
    <t>=Part4a!$D$28</t>
  </si>
  <si>
    <t>_B_190</t>
  </si>
  <si>
    <t>=Part4d!$D$49</t>
  </si>
  <si>
    <t>_B_191</t>
  </si>
  <si>
    <t>=Part4d!$D$50</t>
  </si>
  <si>
    <t>_B_192</t>
  </si>
  <si>
    <t>=Part4d!$D$51</t>
  </si>
  <si>
    <t>_B_193</t>
  </si>
  <si>
    <t>=Part4d!$D$52</t>
  </si>
  <si>
    <t>_B_194</t>
  </si>
  <si>
    <t>=Part4d!$D$53</t>
  </si>
  <si>
    <t>_B_195</t>
  </si>
  <si>
    <t>=Part4d!$D$54</t>
  </si>
  <si>
    <t>_B_196</t>
  </si>
  <si>
    <t>=Part4d!$D$55</t>
  </si>
  <si>
    <t>_PCNAM_108</t>
  </si>
  <si>
    <t>_PCNAM_109</t>
  </si>
  <si>
    <t>_PCNAM_11</t>
  </si>
  <si>
    <t>_PCNAM_110</t>
  </si>
  <si>
    <t>_PCNAM_111</t>
  </si>
  <si>
    <t>_PCNAM_112</t>
  </si>
  <si>
    <t>_PCNAM_113</t>
  </si>
  <si>
    <t>_PCNAM_114</t>
  </si>
  <si>
    <t>_PCNAM_115</t>
  </si>
  <si>
    <t>_PCNAM_116</t>
  </si>
  <si>
    <t>_PCNAM_117</t>
  </si>
  <si>
    <t>_PCNAM_118</t>
  </si>
  <si>
    <t>_PCNAM_119</t>
  </si>
  <si>
    <t>_PCNAM_12</t>
  </si>
  <si>
    <t>_PCNAM_120</t>
  </si>
  <si>
    <t>_PCNAM_121</t>
  </si>
  <si>
    <t>_PCNAM_122</t>
  </si>
  <si>
    <t>_PCNAM_123</t>
  </si>
  <si>
    <t>_PCNAM_124</t>
  </si>
  <si>
    <t>_PCNAM_125</t>
  </si>
  <si>
    <t>_PCNAM_126</t>
  </si>
  <si>
    <t>_PCNAM_127</t>
  </si>
  <si>
    <t>_PCNAM_128</t>
  </si>
  <si>
    <t>_PCNAM_129</t>
  </si>
  <si>
    <t>_PCNAM_13</t>
  </si>
  <si>
    <t>_PCNAM_130</t>
  </si>
  <si>
    <t>_PCNAM_131</t>
  </si>
  <si>
    <t>_PCNAM_132</t>
  </si>
  <si>
    <t>_PCNAM_133</t>
  </si>
  <si>
    <t>_PCNAM_134</t>
  </si>
  <si>
    <t>_PCNAM_135</t>
  </si>
  <si>
    <t>_PCNAM_136</t>
  </si>
  <si>
    <t>_PCNAM_137</t>
  </si>
  <si>
    <t>_PCNAM_138</t>
  </si>
  <si>
    <t>_PCNAM_139</t>
  </si>
  <si>
    <t>_PCNAM_14</t>
  </si>
  <si>
    <t>_PCNAM_140</t>
  </si>
  <si>
    <t>_PCNAM_141</t>
  </si>
  <si>
    <t>_PCNAM_142</t>
  </si>
  <si>
    <t>_PCNAM_143</t>
  </si>
  <si>
    <t>_PCNAM_144</t>
  </si>
  <si>
    <t>_PCNAM_145</t>
  </si>
  <si>
    <t>_PCNAM_146</t>
  </si>
  <si>
    <t>_PCNAM_147</t>
  </si>
  <si>
    <t>_PCNAM_148</t>
  </si>
  <si>
    <t>_PCNAM_149</t>
  </si>
  <si>
    <t>_PCNAM_15</t>
  </si>
  <si>
    <t>_PCNAM_150</t>
  </si>
  <si>
    <t>_PCNAM_151</t>
  </si>
  <si>
    <t>_PCNAM_152</t>
  </si>
  <si>
    <t>_PCNAM_153</t>
  </si>
  <si>
    <t>_PCNAM_154</t>
  </si>
  <si>
    <t>_PCNAM_155</t>
  </si>
  <si>
    <t>_PCNAM_156</t>
  </si>
  <si>
    <t>_PCNAM_157</t>
  </si>
  <si>
    <t>_PCNAM_158</t>
  </si>
  <si>
    <t>_PCNAM_159</t>
  </si>
  <si>
    <t>_PCNAM_16</t>
  </si>
  <si>
    <t>_PCNAM_160</t>
  </si>
  <si>
    <t>_PCNAM_161</t>
  </si>
  <si>
    <t>_PCNAM_162</t>
  </si>
  <si>
    <t>_PCNAM_163</t>
  </si>
  <si>
    <t>_PCNAM_164</t>
  </si>
  <si>
    <t>_PCNAM_165</t>
  </si>
  <si>
    <t>_PCNAM_166</t>
  </si>
  <si>
    <t>_PCNAM_167</t>
  </si>
  <si>
    <t>_PCNAM_168</t>
  </si>
  <si>
    <t>_PCNAM_169</t>
  </si>
  <si>
    <t>_PCNAM_17</t>
  </si>
  <si>
    <t>_PCNAM_170</t>
  </si>
  <si>
    <t>_PCNAM_171</t>
  </si>
  <si>
    <t>_PCNAM_172</t>
  </si>
  <si>
    <t>_PCNAM_173</t>
  </si>
  <si>
    <t>_PCNAM_174</t>
  </si>
  <si>
    <t>_PCNAM_175</t>
  </si>
  <si>
    <t>_PCNAM_176</t>
  </si>
  <si>
    <t>_PCNAM_177</t>
  </si>
  <si>
    <t>_PCNAM_178</t>
  </si>
  <si>
    <t>_PCNAM_179</t>
  </si>
  <si>
    <t>_PCNAM_18</t>
  </si>
  <si>
    <t>_PCNAM_180</t>
  </si>
  <si>
    <t>_PCNAM_181</t>
  </si>
  <si>
    <t>_PCNAM_182</t>
  </si>
  <si>
    <t>_PCNAM_183</t>
  </si>
  <si>
    <t>_PCNAM_184</t>
  </si>
  <si>
    <t>_PCNAM_185</t>
  </si>
  <si>
    <t>_PCNAM_186</t>
  </si>
  <si>
    <t>_PCNAM_187</t>
  </si>
  <si>
    <t>_PCNAM_188</t>
  </si>
  <si>
    <t>_PCNAM_189</t>
  </si>
  <si>
    <t>_PCNAM_19</t>
  </si>
  <si>
    <t>_PCNAM_190</t>
  </si>
  <si>
    <t>_PCNAM_191</t>
  </si>
  <si>
    <t>_PCNAM_192</t>
  </si>
  <si>
    <t>_PCNAM_193</t>
  </si>
  <si>
    <t>_PCNAM_194</t>
  </si>
  <si>
    <t>_PCNAM_195</t>
  </si>
  <si>
    <t>_PCNAM_196</t>
  </si>
  <si>
    <t>_PCNAM_197</t>
  </si>
  <si>
    <t>_PCNAM_198</t>
  </si>
  <si>
    <t>_PCNAM_199</t>
  </si>
  <si>
    <t>_PCNAM_2</t>
  </si>
  <si>
    <t>_PCNAM_20</t>
  </si>
  <si>
    <t>_PCNAM_200</t>
  </si>
  <si>
    <t>_PCNAM_201</t>
  </si>
  <si>
    <t>_PCNAM_202</t>
  </si>
  <si>
    <t>_PCNAM_203</t>
  </si>
  <si>
    <t>_PCNAM_204</t>
  </si>
  <si>
    <t>_PCNAM_205</t>
  </si>
  <si>
    <t>_PSTRE</t>
  </si>
  <si>
    <t>Street</t>
  </si>
  <si>
    <t>_PCITY</t>
  </si>
  <si>
    <t>city</t>
  </si>
  <si>
    <t>_VFORM</t>
  </si>
  <si>
    <t>_PSTAT</t>
  </si>
  <si>
    <t>state</t>
  </si>
  <si>
    <t>_PZIP</t>
  </si>
  <si>
    <t>_PZIP4</t>
  </si>
  <si>
    <t>zip</t>
  </si>
  <si>
    <t>zip4</t>
  </si>
  <si>
    <t>='Parts1-3'!$O$24</t>
  </si>
  <si>
    <t>_B_64</t>
  </si>
  <si>
    <t>=Part4b!$D$23</t>
  </si>
  <si>
    <t>_B_65</t>
  </si>
  <si>
    <t>=Part4b!$D$24</t>
  </si>
  <si>
    <t>_B_66</t>
  </si>
  <si>
    <t>=Part4b!$D$25</t>
  </si>
  <si>
    <t>_B_67</t>
  </si>
  <si>
    <t>=Part4b!$D$26</t>
  </si>
  <si>
    <t>_B_68</t>
  </si>
  <si>
    <t>=Part4b!$D$27</t>
  </si>
  <si>
    <t>_B_69</t>
  </si>
  <si>
    <t>=Part4b!$D$28</t>
  </si>
  <si>
    <t>_B_7</t>
  </si>
  <si>
    <t>=Part4a!$D$16</t>
  </si>
  <si>
    <t>_B_70</t>
  </si>
  <si>
    <t>=Part4b!$D$29</t>
  </si>
  <si>
    <t>_B_71</t>
  </si>
  <si>
    <t>=Part4b!$D$30</t>
  </si>
  <si>
    <t>_B_72</t>
  </si>
  <si>
    <t>=IF(ISBLANK(_A_131),"",INDEX(ProductCodes,_A_131,1))</t>
  </si>
  <si>
    <t>=IF(ISBLANK(_A_132),"",INDEX(ProductCodes,_A_132,1))</t>
  </si>
  <si>
    <t>=IF(ISBLANK(_A_133),"",INDEX(ProductCodes,_A_133,1))</t>
  </si>
  <si>
    <t>=IF(ISBLANK(_A_134),"",INDEX(ProductCodes,_A_134,1))</t>
  </si>
  <si>
    <t>=IF(ISBLANK(_A_135),"",INDEX(ProductCodes,_A_135,1))</t>
  </si>
  <si>
    <t>=IF(ISBLANK(_A_136),"",INDEX(ProductCodes,_A_136,1))</t>
  </si>
  <si>
    <t>=IF(ISBLANK(_A_137),"",INDEX(ProductCodes,_A_137,1))</t>
  </si>
  <si>
    <t>=IF(ISBLANK(_A_138),"",INDEX(ProductCodes,_A_138,1))</t>
  </si>
  <si>
    <t>=IF(ISBLANK(_A_139),"",INDEX(ProductCodes,_A_139,1))</t>
  </si>
  <si>
    <t>=IF(ISBLANK(_A_14),"",INDEX(ProductCodes,_A_14,1))</t>
  </si>
  <si>
    <t>=IF(ISBLANK(_A_140),"",INDEX(ProductCodes,_A_141,1))</t>
  </si>
  <si>
    <t>=IF(ISBLANK(_A_141),"",INDEX(ProductCodes,_A_141,1))</t>
  </si>
  <si>
    <t>=IF(ISBLANK(_A_142),"",INDEX(ProductCodes,_A_142,1))</t>
  </si>
  <si>
    <t>=IF(ISBLANK(_A_143),"",INDEX(ProductCodes,_A_143,1))</t>
  </si>
  <si>
    <t>=IF(ISBLANK(_A_144),"",INDEX(ProductCodes,_A_144,1))</t>
  </si>
  <si>
    <t>=IF(ISBLANK(_A_145),"",INDEX(ProductCodes,_A_145,1))</t>
  </si>
  <si>
    <t>=IF(ISBLANK(_A_146),"",INDEX(ProductCodes,_A_146,1))</t>
  </si>
  <si>
    <t>=IF(ISBLANK(_A_147),"",INDEX(ProductCodes,_A_147,1))</t>
  </si>
  <si>
    <t>=IF(ISBLANK(_A_148),"",INDEX(ProductCodes,_A_148,1))</t>
  </si>
  <si>
    <t>=IF(ISBLANK(_A_149),"",INDEX(ProductCodes,_A_149,1))</t>
  </si>
  <si>
    <t>=IF(ISBLANK(_A_15),"",INDEX(ProductCodes,_A_15,1))</t>
  </si>
  <si>
    <t>=IF(ISBLANK(_A_150),"",INDEX(ProductCodes,_A_151,1))</t>
  </si>
  <si>
    <t>=IF(ISBLANK(_A_151),"",INDEX(ProductCodes,_A_151,1))</t>
  </si>
  <si>
    <t>=IF(ISBLANK(_A_152),"",INDEX(ProductCodes,_A_152,1))</t>
  </si>
  <si>
    <t>=IF(ISBLANK(_A_153),"",INDEX(ProductCodes,_A_153,1))</t>
  </si>
  <si>
    <t>=IF(ISBLANK(_A_154),"",INDEX(ProductCodes,_A_154,1))</t>
  </si>
  <si>
    <t>=IF(ISBLANK(_A_155),"",INDEX(ProductCodes,_A_155,1))</t>
  </si>
  <si>
    <t>=IF(ISBLANK(_A_156),"",INDEX(ProductCodes,_A_156,1))</t>
  </si>
  <si>
    <t>=IF(ISBLANK(_A_157),"",INDEX(ProductCodes,_A_157,1))</t>
  </si>
  <si>
    <t>=IF(ISBLANK(_A_158),"",INDEX(ProductCodes,_A_158,1))</t>
  </si>
  <si>
    <t>=IF(ISBLANK(_A_159),"",INDEX(ProductCodes,_A_159,1))</t>
  </si>
  <si>
    <t>=IF(ISBLANK(_A_16),"",INDEX(ProductCodes,_A_16,1))</t>
  </si>
  <si>
    <t>=IF(ISBLANK(_A_160),"",INDEX(ProductCodes,_A_161,1))</t>
  </si>
  <si>
    <t>=IF(ISBLANK(_A_161),"",INDEX(ProductCodes,_A_161,1))</t>
  </si>
  <si>
    <t>=IF(ISBLANK(_A_162),"",INDEX(ProductCodes,_A_162,1))</t>
  </si>
  <si>
    <t>=IF(ISBLANK(_A_163),"",INDEX(ProductCodes,_A_163,1))</t>
  </si>
  <si>
    <t>=IF(ISBLANK(_A_164),"",INDEX(ProductCodes,_A_164,1))</t>
  </si>
  <si>
    <t>=IF(ISBLANK(_A_165),"",INDEX(ProductCodes,_A_165,1))</t>
  </si>
  <si>
    <t>=IF(ISBLANK(_A_166),"",INDEX(ProductCodes,_A_166,1))</t>
  </si>
  <si>
    <t>=IF(ISBLANK(_A_167),"",INDEX(ProductCodes,_A_167,1))</t>
  </si>
  <si>
    <t>=IF(ISBLANK(_A_168),"",INDEX(ProductCodes,_A_168,1))</t>
  </si>
  <si>
    <t>=IF(ISBLANK(_A_169),"",INDEX(ProductCodes,_A_169,1))</t>
  </si>
  <si>
    <t>=IF(ISBLANK(_A_17),"",INDEX(ProductCodes,_A_17,1))</t>
  </si>
  <si>
    <t>VM</t>
  </si>
  <si>
    <t>VQ</t>
  </si>
  <si>
    <t>WS</t>
  </si>
  <si>
    <t>YE</t>
  </si>
  <si>
    <t>ZA</t>
  </si>
  <si>
    <t>ZI</t>
  </si>
  <si>
    <t>Afghanistan</t>
  </si>
  <si>
    <t>Bangladesh</t>
  </si>
  <si>
    <t>Cambodia</t>
  </si>
  <si>
    <t>North Korea</t>
  </si>
  <si>
    <t>South Africa</t>
  </si>
  <si>
    <t>Croatia</t>
  </si>
  <si>
    <t>Slovak Republic</t>
  </si>
  <si>
    <t>Solomon Islands</t>
  </si>
  <si>
    <t>Albania</t>
  </si>
  <si>
    <t>Algeria</t>
  </si>
  <si>
    <t>Armenia</t>
  </si>
  <si>
    <t>Austria</t>
  </si>
  <si>
    <t>Bulgaria</t>
  </si>
  <si>
    <t>Estonia</t>
  </si>
  <si>
    <t>Ethiopia</t>
  </si>
  <si>
    <t>Fiji</t>
  </si>
  <si>
    <t>Former Yugoslavia</t>
  </si>
  <si>
    <t>France</t>
  </si>
  <si>
    <t>French Guiana</t>
  </si>
  <si>
    <t>Gabon</t>
  </si>
  <si>
    <t>Georgia</t>
  </si>
  <si>
    <t>Haiti</t>
  </si>
  <si>
    <t>Hungary</t>
  </si>
  <si>
    <t>Iceland</t>
  </si>
  <si>
    <t>India</t>
  </si>
  <si>
    <t>Ireland</t>
  </si>
  <si>
    <t>Jamaica</t>
  </si>
  <si>
    <t>Laos</t>
  </si>
  <si>
    <t>Lesotho</t>
  </si>
  <si>
    <t>Mexico</t>
  </si>
  <si>
    <t>Moldova</t>
  </si>
  <si>
    <t>Montenegro</t>
  </si>
  <si>
    <t>Namibia</t>
  </si>
  <si>
    <t>Nigeria</t>
  </si>
  <si>
    <t>Pakistan</t>
  </si>
  <si>
    <t>Panama</t>
  </si>
  <si>
    <t>Senegal</t>
  </si>
  <si>
    <t>Serbia</t>
  </si>
  <si>
    <t>Somalia</t>
  </si>
  <si>
    <t>Thailand</t>
  </si>
  <si>
    <t>Turkey</t>
  </si>
  <si>
    <t>Ukraine</t>
  </si>
  <si>
    <t>=Part4e!$D$34</t>
  </si>
  <si>
    <t>_B_226</t>
  </si>
  <si>
    <t>=Part4e!$D$35</t>
  </si>
  <si>
    <t>_B_227</t>
  </si>
  <si>
    <t>=Part4e!$D$36</t>
  </si>
  <si>
    <t>_B_228</t>
  </si>
  <si>
    <t>=Part4e!$D$37</t>
  </si>
  <si>
    <t>_B_229</t>
  </si>
  <si>
    <t>=Part4e!$D$38</t>
  </si>
  <si>
    <t>_B_23</t>
  </si>
  <si>
    <t>=Part4a!$D$32</t>
  </si>
  <si>
    <t>_B_230</t>
  </si>
  <si>
    <t>=Part4e!$D$39</t>
  </si>
  <si>
    <t>_B_231</t>
  </si>
  <si>
    <t>=Part4e!$D$40</t>
  </si>
  <si>
    <t>_B_232</t>
  </si>
  <si>
    <t>=Part4e!$D$41</t>
  </si>
  <si>
    <t>_B_233</t>
  </si>
  <si>
    <t>=Part4e!$D$42</t>
  </si>
  <si>
    <t>_B_234</t>
  </si>
  <si>
    <t>=Part4e!$D$43</t>
  </si>
  <si>
    <t>_B_235</t>
  </si>
  <si>
    <t>=Part4e!$D$44</t>
  </si>
  <si>
    <t>_B_236</t>
  </si>
  <si>
    <t>=Part4e!$D$45</t>
  </si>
  <si>
    <t>_B_237</t>
  </si>
  <si>
    <t>=Part4e!$D$46</t>
  </si>
  <si>
    <t>_B_238</t>
  </si>
  <si>
    <t>=Part4e!$D$47</t>
  </si>
  <si>
    <t>_B_239</t>
  </si>
  <si>
    <t>=Part4e!$D$48</t>
  </si>
  <si>
    <t>_B_24</t>
  </si>
  <si>
    <t>=Part4a!$D$33</t>
  </si>
  <si>
    <t>_B_240</t>
  </si>
  <si>
    <t>=Part4e!$D$49</t>
  </si>
  <si>
    <t>_B_241</t>
  </si>
  <si>
    <t>=Part4e!$D$50</t>
  </si>
  <si>
    <t>_B_242</t>
  </si>
  <si>
    <t>=Part4e!$D$51</t>
  </si>
  <si>
    <t>_B_243</t>
  </si>
  <si>
    <t>=Part4e!$D$52</t>
  </si>
  <si>
    <t>_B_244</t>
  </si>
  <si>
    <t>=Part4e!$D$53</t>
  </si>
  <si>
    <t>_B_245</t>
  </si>
  <si>
    <t>=Part4e!$D$54</t>
  </si>
  <si>
    <t>_B_246</t>
  </si>
  <si>
    <t>=Part4e!$D$55</t>
  </si>
  <si>
    <t>_B_247</t>
  </si>
  <si>
    <t>=Part4e!$D$56</t>
  </si>
  <si>
    <t>_B_248</t>
  </si>
  <si>
    <t>=Part4e!$D$57</t>
  </si>
  <si>
    <t>_B_249</t>
  </si>
  <si>
    <t>=Part4e!$D$58</t>
  </si>
  <si>
    <t>_B_25</t>
  </si>
  <si>
    <t>Unfinished Oils, Naphthas and Lighter (less than 401 F endpoint)</t>
  </si>
  <si>
    <t>Unfinished Oils, Kerosene and Light Gas Oil (401 F - 650 F endpoint)</t>
  </si>
  <si>
    <t>Unfinished Oils, Heavy Gas Oil (651 F - 1000 F endpoint)</t>
  </si>
  <si>
    <t>Unfinished Oils, Residuum (greater than 1000 F endpoint)</t>
  </si>
  <si>
    <t>Distillate Fuel Oil, Bonded 15 ppm Sulfur and Under</t>
  </si>
  <si>
    <t>Distillate Fuel Oil, Bonded Greater than 15 ppm to 500 ppm Sulfur (inclusive)</t>
  </si>
  <si>
    <t>Distillate Fuel Oil, Bonded Greater than 500 ppm to 2000 ppm Sulfur (inclusive)</t>
  </si>
  <si>
    <t>Distillate Fuel Oil, Bonded Greater than 2000 ppm Sulfur</t>
  </si>
  <si>
    <t>Distillate Fuel Oil, Other 15 ppm Sulfur and Under</t>
  </si>
  <si>
    <t>Distillate Fuel Oil, Other Greater than 15 ppm to 500 ppm Sulfur (inclusive)</t>
  </si>
  <si>
    <t>Distillate Fuel Oil, Other Greater than 500 ppm to 2000 ppm Sulfur (inclusive)</t>
  </si>
  <si>
    <t>Distillate Fuel Oil, Other Greater than 2000 ppm Sulfur</t>
  </si>
  <si>
    <t>Motor Gasoline Blending Components, RBOB</t>
  </si>
  <si>
    <t>Motor Gasoline Blending Components, CBOB</t>
  </si>
  <si>
    <t>Motor Gasoline Blending Components, GTAB</t>
  </si>
  <si>
    <t>Motor Gasoline Blending Components, All Other</t>
  </si>
  <si>
    <t>Motor Gasoline, Finished, Reformulated (Other)</t>
  </si>
  <si>
    <t>Motor Gasoline, Finished. Reformulated (Blended with Fuel Ethanol)</t>
  </si>
  <si>
    <t>Motor Gasoline, Finished, Conventional, Ed 55 &amp; Lower</t>
  </si>
  <si>
    <t>Motor Gasoline, Finished, Conventional, Greater than Ed 55</t>
  </si>
  <si>
    <t>Motor Gasoline, Finished, Conventional (Other)</t>
  </si>
  <si>
    <t>Renewable Fuel, Biomass Based Diesel</t>
  </si>
  <si>
    <t>Oxygenates, Fuel Ethanol (FE)</t>
  </si>
  <si>
    <t>Oxygenates, Ethyl Tertiary Butyl Ether (ETBE)</t>
  </si>
  <si>
    <t>Oxygenates, Methyl Tertiary Butyl Ether (MTBE)</t>
  </si>
  <si>
    <t>Oxygenates, All Other</t>
  </si>
  <si>
    <t>Petrochemical Feedstocks, Naphtha less than 401 F endpoint</t>
  </si>
  <si>
    <t>Petrochemical Feedstocks, Other Oils equal to or greater than 401 F endpoint</t>
  </si>
  <si>
    <t>=IF(ISBLANK(_A_1),"",INDEX(ProductCodes,_A_1,1))</t>
  </si>
  <si>
    <t>=IF(ISBLANK(_A_10),"",INDEX(ProductCodes,_A_10,1))</t>
  </si>
  <si>
    <t>=IF(ISBLANK(_A_100),"",INDEX(ProductCodes,_A_100,1))</t>
  </si>
  <si>
    <t>=IF(ISBLANK(_A_101),"",INDEX(ProductCodes,_A_101,1))</t>
  </si>
  <si>
    <t>=IF(ISBLANK(_A_102),"",INDEX(ProductCodes,_A_102,1))</t>
  </si>
  <si>
    <t>=IF(ISBLANK(_A_103),"",INDEX(ProductCodes,_A_103,1))</t>
  </si>
  <si>
    <t>=IF(ISBLANK(_A_104),"",INDEX(ProductCodes,_A_104,1))</t>
  </si>
  <si>
    <t>=IF(ISBLANK(_A_105),"",INDEX(ProductCodes,_A_105,1))</t>
  </si>
  <si>
    <t>=IF(ISBLANK(_A_106),"",INDEX(ProductCodes,_A_106,1))</t>
  </si>
  <si>
    <t>=IF(ISBLANK(_A_107),"",INDEX(ProductCodes,_A_107,1))</t>
  </si>
  <si>
    <t>=IF(ISBLANK(_A_108),"",INDEX(ProductCodes,_A_108,1))</t>
  </si>
  <si>
    <t>=IF(ISBLANK(_A_109),"",INDEX(ProductCodes,_A_109,1))</t>
  </si>
  <si>
    <t>=IF(ISBLANK(_A_11),"",INDEX(ProductCodes,_A_11,1))</t>
  </si>
  <si>
    <t>=IF(ISBLANK(_A_110),"",INDEX(ProductCodes,_A_111,1))</t>
  </si>
  <si>
    <t>=IF(ISBLANK(_A_111),"",INDEX(ProductCodes,_A_111,1))</t>
  </si>
  <si>
    <t>=IF(ISBLANK(_A_112),"",INDEX(ProductCodes,_A_112,1))</t>
  </si>
  <si>
    <t>=IF(ISBLANK(_A_113),"",INDEX(ProductCodes,_A_113,1))</t>
  </si>
  <si>
    <t>=IF(ISBLANK(_A_114),"",INDEX(ProductCodes,_A_114,1))</t>
  </si>
  <si>
    <t>AND(ISNUMBER(Year),Year&gt;2009,LEN(Year)=4)</t>
  </si>
  <si>
    <t>Enter a valid four-digit year; 2010 or later.  
Please secure a 2009 form from the EIA website to provide submissions and resubmissions for 2009.</t>
  </si>
  <si>
    <t>AND(LEN(zip4)=4,ISNUMBER(VALUE(zip4)))</t>
  </si>
  <si>
    <t>AND(LEN(_PZIP4)=4,ISNUMBER(VALUE(_PZIP4)))</t>
  </si>
  <si>
    <t>='Parts1-3'!$AA$1:$AA$54</t>
  </si>
  <si>
    <t xml:space="preserve">Pennsylvania </t>
  </si>
  <si>
    <t>PR</t>
  </si>
  <si>
    <t>Linecount</t>
  </si>
  <si>
    <t>Missing Commodity</t>
  </si>
  <si>
    <t>Quantity</t>
  </si>
  <si>
    <t>_IMQTY_298</t>
  </si>
  <si>
    <t>_IMQTY_299</t>
  </si>
  <si>
    <t>_IMQTY_3</t>
  </si>
  <si>
    <t>_IMQTY_30</t>
  </si>
  <si>
    <t>_IMQTY_300</t>
  </si>
  <si>
    <t>_IMQTY_31</t>
  </si>
  <si>
    <t>_IMQTY_32</t>
  </si>
  <si>
    <t>_IMQTY_33</t>
  </si>
  <si>
    <t>_IMQTY_34</t>
  </si>
  <si>
    <t>_IMQTY_35</t>
  </si>
  <si>
    <t>_IMQTY_36</t>
  </si>
  <si>
    <t>_IMQTY_37</t>
  </si>
  <si>
    <t>_IMQTY_38</t>
  </si>
  <si>
    <t>_IMQTY_39</t>
  </si>
  <si>
    <t>_IMQTY_4</t>
  </si>
  <si>
    <t>_IMQTY_40</t>
  </si>
  <si>
    <t>_IMQTY_41</t>
  </si>
  <si>
    <t>_IMQTY_42</t>
  </si>
  <si>
    <t>_IMQTY_43</t>
  </si>
  <si>
    <t>_IMQTY_44</t>
  </si>
  <si>
    <t>_IMQTY_45</t>
  </si>
  <si>
    <t>_IMQTY_46</t>
  </si>
  <si>
    <t>_IMQTY_47</t>
  </si>
  <si>
    <t>_IMQTY_48</t>
  </si>
  <si>
    <t>_IMQTY_49</t>
  </si>
  <si>
    <t>_IMQTY_5</t>
  </si>
  <si>
    <t>_IMQTY_50</t>
  </si>
  <si>
    <t>_IMQTY_51</t>
  </si>
  <si>
    <t>_IMQTY_52</t>
  </si>
  <si>
    <t>_IMQTY_53</t>
  </si>
  <si>
    <t>_IMQTY_54</t>
  </si>
  <si>
    <t>_IMQTY_55</t>
  </si>
  <si>
    <t>=IF(ISBLANK(_A_222),"",INDEX(ProductCodes,_A_222,1))</t>
  </si>
  <si>
    <t>=IF(ISBLANK(_A_223),"",INDEX(ProductCodes,_A_223,1))</t>
  </si>
  <si>
    <t>=IF(ISBLANK(_A_224),"",INDEX(ProductCodes,_A_224,1))</t>
  </si>
  <si>
    <t>=IF(ISBLANK(_A_225),"",INDEX(ProductCodes,_A_225,1))</t>
  </si>
  <si>
    <t>=IF(ISBLANK(_A_226),"",INDEX(ProductCodes,_A_226,1))</t>
  </si>
  <si>
    <t>=IF(ISBLANK(_A_227),"",INDEX(ProductCodes,_A_227,1))</t>
  </si>
  <si>
    <t>=IF(ISBLANK(_A_228),"",INDEX(ProductCodes,_A_228,1))</t>
  </si>
  <si>
    <t>=IF(ISBLANK(_A_229),"",INDEX(ProductCodes,_A_229,1))</t>
  </si>
  <si>
    <t>=IF(ISBLANK(_A_23),"",INDEX(ProductCodes,_A_23,1))</t>
  </si>
  <si>
    <t>=IF(ISBLANK(_A_230),"",INDEX(ProductCodes,_A_231,1))</t>
  </si>
  <si>
    <t>=IF(ISBLANK(_A_231),"",INDEX(ProductCodes,_A_231,1))</t>
  </si>
  <si>
    <t>=IF(ISBLANK(_A_232),"",INDEX(ProductCodes,_A_232,1))</t>
  </si>
  <si>
    <t>=IF(ISBLANK(_A_233),"",INDEX(ProductCodes,_A_233,1))</t>
  </si>
  <si>
    <t>=IF(ISBLANK(_A_234),"",INDEX(ProductCodes,_A_234,1))</t>
  </si>
  <si>
    <t>=IF(ISBLANK(_A_235),"",INDEX(ProductCodes,_A_235,1))</t>
  </si>
  <si>
    <t>=IF(ISBLANK(_A_236),"",INDEX(ProductCodes,_A_236,1))</t>
  </si>
  <si>
    <t>=IF(ISBLANK(_A_237),"",INDEX(ProductCodes,_A_237,1))</t>
  </si>
  <si>
    <t>=IF(ISBLANK(_A_238),"",INDEX(ProductCodes,_A_238,1))</t>
  </si>
  <si>
    <t>=IF(ISBLANK(_A_239),"",INDEX(ProductCodes,_A_239,1))</t>
  </si>
  <si>
    <t>=IF(ISBLANK(_A_24),"",INDEX(ProductCodes,_A_24,1))</t>
  </si>
  <si>
    <t>=IF(ISBLANK(_A_240),"",INDEX(ProductCodes,_A_241,1))</t>
  </si>
  <si>
    <t>=IF(ISBLANK(_A_241),"",INDEX(ProductCodes,_A_241,1))</t>
  </si>
  <si>
    <t>=IF(ISBLANK(_A_242),"",INDEX(ProductCodes,_A_242,1))</t>
  </si>
  <si>
    <t>=IF(ISBLANK(_A_243),"",INDEX(ProductCodes,_A_243,1))</t>
  </si>
  <si>
    <t>=IF(ISBLANK(_A_244),"",INDEX(ProductCodes,_A_244,1))</t>
  </si>
  <si>
    <t>=IF(ISBLANK(_A_245),"",INDEX(ProductCodes,_A_245,1))</t>
  </si>
  <si>
    <t>=IF(ISBLANK(_A_246),"",INDEX(ProductCodes,_A_246,1))</t>
  </si>
  <si>
    <t>=IF(ISBLANK(_A_247),"",INDEX(ProductCodes,_A_247,1))</t>
  </si>
  <si>
    <t>=IF(ISBLANK(_A_248),"",INDEX(ProductCodes,_A_248,1))</t>
  </si>
  <si>
    <t>=IF(ISBLANK(_A_249),"",INDEX(ProductCodes,_A_249,1))</t>
  </si>
  <si>
    <t>=IF(ISBLANK(_A_25),"",INDEX(ProductCodes,_A_25,1))</t>
  </si>
  <si>
    <t>=IF(ISBLANK(_A_250),"",INDEX(ProductCodes,_A_251,1))</t>
  </si>
  <si>
    <t>=IF(ISBLANK(_A_251),"",INDEX(ProductCodes,_A_251,1))</t>
  </si>
  <si>
    <t>=IF(ISBLANK(_A_252),"",INDEX(ProductCodes,_A_252,1))</t>
  </si>
  <si>
    <t>=IF(ISBLANK(_A_253),"",INDEX(ProductCodes,_A_253,1))</t>
  </si>
  <si>
    <t>=IF(ISBLANK(_A_254),"",INDEX(ProductCodes,_A_254,1))</t>
  </si>
  <si>
    <t>=IF(ISBLANK(_A_255),"",INDEX(ProductCodes,_A_255,1))</t>
  </si>
  <si>
    <t>=IF(ISBLANK(_A_256),"",INDEX(ProductCodes,_A_256,1))</t>
  </si>
  <si>
    <t>=IF(ISBLANK(_A_257),"",INDEX(ProductCodes,_A_257,1))</t>
  </si>
  <si>
    <t>=IF(ISBLANK(_A_258),"",INDEX(ProductCodes,_A_258,1))</t>
  </si>
  <si>
    <t>=IF(ISBLANK(_A_259),"",INDEX(ProductCodes,_A_259,1))</t>
  </si>
  <si>
    <t>=IF(ISBLANK(_A_26),"",INDEX(ProductCodes,_A_26,1))</t>
  </si>
  <si>
    <t>=IF(ISBLANK(_A_260),"",INDEX(ProductCodes,_A_261,1))</t>
  </si>
  <si>
    <t>=IF(ISBLANK(_A_261),"",INDEX(ProductCodes,_A_261,1))</t>
  </si>
  <si>
    <t>=Part4e!$E$20</t>
  </si>
  <si>
    <t>=Part4e!$E$21</t>
  </si>
  <si>
    <t>=Part4e!$E$22</t>
  </si>
  <si>
    <t>=Part4e!$E$23</t>
  </si>
  <si>
    <t>=Part4e!$E$24</t>
  </si>
  <si>
    <t>=Part4e!$E$25</t>
  </si>
  <si>
    <t>=Part4e!$E$26</t>
  </si>
  <si>
    <t>=Part4e!$E$27</t>
  </si>
  <si>
    <t>=Part4e!$E$28</t>
  </si>
  <si>
    <t>=Part4a!$E$31</t>
  </si>
  <si>
    <t>=Part4e!$E$29</t>
  </si>
  <si>
    <t>=Part4e!$E$30</t>
  </si>
  <si>
    <t>=Part4e!$E$31</t>
  </si>
  <si>
    <t>=Part4e!$E$32</t>
  </si>
  <si>
    <t>=Part4e!$E$33</t>
  </si>
  <si>
    <t>=Part4e!$E$34</t>
  </si>
  <si>
    <t>=Part4e!$E$35</t>
  </si>
  <si>
    <t>=Part4e!$E$36</t>
  </si>
  <si>
    <t>=Part4e!$E$37</t>
  </si>
  <si>
    <t>=Part4e!$E$38</t>
  </si>
  <si>
    <t>=Part4a!$E$32</t>
  </si>
  <si>
    <t>=Part4e!$E$39</t>
  </si>
  <si>
    <t>=Part4e!$E$40</t>
  </si>
  <si>
    <t>=Part4e!$E$41</t>
  </si>
  <si>
    <t>=Part4e!$E$42</t>
  </si>
  <si>
    <t>=Part4e!$E$43</t>
  </si>
  <si>
    <t>=Part4e!$E$44</t>
  </si>
  <si>
    <t>=Part4e!$E$45</t>
  </si>
  <si>
    <t>=Part4e!$E$46</t>
  </si>
  <si>
    <t>=Part4e!$E$47</t>
  </si>
  <si>
    <t>=Part4e!$E$48</t>
  </si>
  <si>
    <t>=Part4a!$E$33</t>
  </si>
  <si>
    <t>=Part4e!$E$49</t>
  </si>
  <si>
    <t>=Part4e!$E$50</t>
  </si>
  <si>
    <t>=Part4e!$E$51</t>
  </si>
  <si>
    <t>=Part4e!$E$52</t>
  </si>
  <si>
    <t>=Part4e!$E$53</t>
  </si>
  <si>
    <t>=Part4e!$E$54</t>
  </si>
  <si>
    <t>=Part4e!$E$55</t>
  </si>
  <si>
    <t>=Part4e!$E$56</t>
  </si>
  <si>
    <t>=Part4e!$E$57</t>
  </si>
  <si>
    <t>=Part4e!$E$58</t>
  </si>
  <si>
    <t>=Part4a!$E$34</t>
  </si>
  <si>
    <t>=Part4e!$E$59</t>
  </si>
  <si>
    <t>=Part4f!$E$11</t>
  </si>
  <si>
    <t>=Part4f!$E$12</t>
  </si>
  <si>
    <t>=Part4f!$E$13</t>
  </si>
  <si>
    <t>=Part4f!$E$14</t>
  </si>
  <si>
    <t>=Part4f!$E$15</t>
  </si>
  <si>
    <t>=Part4f!$E$16</t>
  </si>
  <si>
    <t>=Part4f!$E$17</t>
  </si>
  <si>
    <t>=Part4f!$E$18</t>
  </si>
  <si>
    <t>=Part4a!$E$35</t>
  </si>
  <si>
    <t>=Part4f!$E$19</t>
  </si>
  <si>
    <t>=Part4f!$E$20</t>
  </si>
  <si>
    <t>=Part4f!$E$21</t>
  </si>
  <si>
    <t>=Part4f!$E$22</t>
  </si>
  <si>
    <t>=Part4f!$E$23</t>
  </si>
  <si>
    <t>=Part4f!$E$24</t>
  </si>
  <si>
    <t>=Part4f!$E$25</t>
  </si>
  <si>
    <t>=Part4f!$E$26</t>
  </si>
  <si>
    <t>=Part4f!$E$27</t>
  </si>
  <si>
    <t>=Part4f!$E$28</t>
  </si>
  <si>
    <t>=Part4a!$E$36</t>
  </si>
  <si>
    <t>=Part4f!$E$29</t>
  </si>
  <si>
    <t>=IF(ISBLANK(_A_173),"",INDEX(ProductCodes,_A_173,1))</t>
  </si>
  <si>
    <t>=IF(ISBLANK(_A_174),"",INDEX(ProductCodes,_A_174,1))</t>
  </si>
  <si>
    <t>=IF(ISBLANK(_A_175),"",INDEX(ProductCodes,_A_175,1))</t>
  </si>
  <si>
    <t>=IF(ISBLANK(_A_176),"",INDEX(ProductCodes,_A_176,1))</t>
  </si>
  <si>
    <t>=IF(ISBLANK(_A_177),"",INDEX(ProductCodes,_A_177,1))</t>
  </si>
  <si>
    <t>=IF(ISBLANK(_A_178),"",INDEX(ProductCodes,_A_178,1))</t>
  </si>
  <si>
    <t>=IF(ISBLANK(_A_179),"",INDEX(ProductCodes,_A_179,1))</t>
  </si>
  <si>
    <t>=IF(ISBLANK(_A_18),"",INDEX(ProductCodes,_A_18,1))</t>
  </si>
  <si>
    <t>=IF(ISBLANK(_A_180),"",INDEX(ProductCodes,_A_181,1))</t>
  </si>
  <si>
    <t>=IF(ISBLANK(_A_181),"",INDEX(ProductCodes,_A_181,1))</t>
  </si>
  <si>
    <t>=IF(ISBLANK(_A_182),"",INDEX(ProductCodes,_A_182,1))</t>
  </si>
  <si>
    <t>=IF(ISBLANK(_A_183),"",INDEX(ProductCodes,_A_183,1))</t>
  </si>
  <si>
    <t>=IF(ISBLANK(_A_184),"",INDEX(ProductCodes,_A_184,1))</t>
  </si>
  <si>
    <t>=IF(ISBLANK(_A_185),"",INDEX(ProductCodes,_A_185,1))</t>
  </si>
  <si>
    <t>=IF(ISBLANK(_A_186),"",INDEX(ProductCodes,_A_186,1))</t>
  </si>
  <si>
    <t>=IF(ISBLANK(_A_187),"",INDEX(ProductCodes,_A_187,1))</t>
  </si>
  <si>
    <t>=IF(ISBLANK(_A_188),"",INDEX(ProductCodes,_A_188,1))</t>
  </si>
  <si>
    <t>=IF(ISBLANK(_A_189),"",INDEX(ProductCodes,_A_189,1))</t>
  </si>
  <si>
    <t>=IF(ISBLANK(_A_19),"",INDEX(ProductCodes,_A_19,1))</t>
  </si>
  <si>
    <t>=IF(ISBLANK(_A_190),"",INDEX(ProductCodes,_A_191,1))</t>
  </si>
  <si>
    <t>=IF(ISBLANK(_A_191),"",INDEX(ProductCodes,_A_191,1))</t>
  </si>
  <si>
    <t>=IF(ISBLANK(_A_192),"",INDEX(ProductCodes,_A_192,1))</t>
  </si>
  <si>
    <t>=IF(ISBLANK(_A_193),"",INDEX(ProductCodes,_A_193,1))</t>
  </si>
  <si>
    <t>=IF(ISBLANK(_A_194),"",INDEX(ProductCodes,_A_194,1))</t>
  </si>
  <si>
    <t>=IF(ISBLANK(_A_195),"",INDEX(ProductCodes,_A_195,1))</t>
  </si>
  <si>
    <t>=IF(ISBLANK(_A_196),"",INDEX(ProductCodes,_A_196,1))</t>
  </si>
  <si>
    <t>=IF(ISBLANK(_A_197),"",INDEX(ProductCodes,_A_197,1))</t>
  </si>
  <si>
    <t>=IF(ISBLANK(_A_198),"",INDEX(ProductCodes,_A_198,1))</t>
  </si>
  <si>
    <t>=IF(ISBLANK(_A_199),"",INDEX(ProductCodes,_A_199,1))</t>
  </si>
  <si>
    <t>=IF(ISBLANK(_A_2),"",INDEX(ProductCodes,_A_2,1))</t>
  </si>
  <si>
    <t>=IF(ISBLANK(_A_20),"",INDEX(ProductCodes,_A_20,1))</t>
  </si>
  <si>
    <t>=IF(ISBLANK(_A_200),"",INDEX(ProductCodes,_A_201,1))</t>
  </si>
  <si>
    <t>=IF(ISBLANK(_A_201),"",INDEX(ProductCodes,_A_201,1))</t>
  </si>
  <si>
    <t>=IF(ISBLANK(_A_202),"",INDEX(ProductCodes,_A_202,1))</t>
  </si>
  <si>
    <t>=IF(ISBLANK(_A_203),"",INDEX(ProductCodes,_A_203,1))</t>
  </si>
  <si>
    <t>OR(AND(_PSTAT="CN",LEN(_PZIP)&gt;1),AND(LEN(_PZIP)=5,ISNUMBER(VALUE(_PZIP))))</t>
  </si>
  <si>
    <t>OR(AND(state="CN",LEN(zip)&gt;1),AND(LEN(zip)=5,ISNUMBER(VALUE(_PZIP))))</t>
  </si>
  <si>
    <t>=Part4b!$E$37</t>
  </si>
  <si>
    <t>=Part4b!$E$38</t>
  </si>
  <si>
    <t>=Part4a!$E$17</t>
  </si>
  <si>
    <t>=Part4b!$E$39</t>
  </si>
  <si>
    <t>=Part4b!$E$40</t>
  </si>
  <si>
    <t>=Part4b!$E$41</t>
  </si>
  <si>
    <t>=Part4b!$E$42</t>
  </si>
  <si>
    <t>=Part4b!$E$43</t>
  </si>
  <si>
    <t>=Part4b!$E$44</t>
  </si>
  <si>
    <t>=Part4b!$E$45</t>
  </si>
  <si>
    <t>=Part4b!$E$46</t>
  </si>
  <si>
    <t>=Part4c!$B$12</t>
  </si>
  <si>
    <t>_A_104</t>
  </si>
  <si>
    <t>=Part4c!$B$13</t>
  </si>
  <si>
    <t>_A_105</t>
  </si>
  <si>
    <t>=Part4c!$B$14</t>
  </si>
  <si>
    <t>_A_106</t>
  </si>
  <si>
    <t>=Part4c!$B$15</t>
  </si>
  <si>
    <t>_A_107</t>
  </si>
  <si>
    <t>=Part4c!$B$16</t>
  </si>
  <si>
    <t>_A_108</t>
  </si>
  <si>
    <t>=Part4c!$B$17</t>
  </si>
  <si>
    <t>_A_109</t>
  </si>
  <si>
    <t>=Part4c!$B$18</t>
  </si>
  <si>
    <t>_A_11</t>
  </si>
  <si>
    <t>=Part4a!$B$20</t>
  </si>
  <si>
    <t>_A_110</t>
  </si>
  <si>
    <t>=Part4c!$B$19</t>
  </si>
  <si>
    <t>_A_111</t>
  </si>
  <si>
    <t>=Part4c!$B$20</t>
  </si>
  <si>
    <t>_A_112</t>
  </si>
  <si>
    <t>=Part4c!$B$21</t>
  </si>
  <si>
    <t>_A_113</t>
  </si>
  <si>
    <t>=Part4c!$B$22</t>
  </si>
  <si>
    <t>_A_114</t>
  </si>
  <si>
    <t>=Part4c!$B$23</t>
  </si>
  <si>
    <t>_A_115</t>
  </si>
  <si>
    <t>=Part4c!$B$24</t>
  </si>
  <si>
    <t>_A_116</t>
  </si>
  <si>
    <t>=Part4c!$B$25</t>
  </si>
  <si>
    <t>_A_117</t>
  </si>
  <si>
    <t>=Part4c!$B$26</t>
  </si>
  <si>
    <t>_A_118</t>
  </si>
  <si>
    <t>=Part4c!$B$27</t>
  </si>
  <si>
    <t>_A_119</t>
  </si>
  <si>
    <t>=Part4c!$B$28</t>
  </si>
  <si>
    <t>_A_12</t>
  </si>
  <si>
    <t>=Part4a!$B$21</t>
  </si>
  <si>
    <t>_A_120</t>
  </si>
  <si>
    <t>=Part4c!$B$29</t>
  </si>
  <si>
    <t>_A_121</t>
  </si>
  <si>
    <t>=Part4c!$B$30</t>
  </si>
  <si>
    <t>_A_122</t>
  </si>
  <si>
    <t>=Part4c!$B$31</t>
  </si>
  <si>
    <t>_A_123</t>
  </si>
  <si>
    <t>=Part4c!$B$32</t>
  </si>
  <si>
    <t>_A_124</t>
  </si>
  <si>
    <t>=Part4c!$B$33</t>
  </si>
  <si>
    <t>_A_125</t>
  </si>
  <si>
    <t>=Part4c!$B$34</t>
  </si>
  <si>
    <t>_A_126</t>
  </si>
  <si>
    <t>=Part4c!$B$35</t>
  </si>
  <si>
    <t>_A_127</t>
  </si>
  <si>
    <t>=Part4c!$B$36</t>
  </si>
  <si>
    <t>_A_128</t>
  </si>
  <si>
    <t>=Part4c!$B$37</t>
  </si>
  <si>
    <t>_A_129</t>
  </si>
  <si>
    <t>=Part4c!$B$38</t>
  </si>
  <si>
    <t>_A_13</t>
  </si>
  <si>
    <t>=Part4a!$B$22</t>
  </si>
  <si>
    <t>_A_130</t>
  </si>
  <si>
    <t>=Part4c!$B$39</t>
  </si>
  <si>
    <t>_A_131</t>
  </si>
  <si>
    <t>=Part4c!$B$40</t>
  </si>
  <si>
    <t>_A_132</t>
  </si>
  <si>
    <t>=Part4c!$B$41</t>
  </si>
  <si>
    <t>_A_133</t>
  </si>
  <si>
    <t>=Part4c!$B$42</t>
  </si>
  <si>
    <t>_A_134</t>
  </si>
  <si>
    <t>=Part4c!$B$43</t>
  </si>
  <si>
    <t>_A_135</t>
  </si>
  <si>
    <t>=Part4c!$B$44</t>
  </si>
  <si>
    <t>_A_136</t>
  </si>
  <si>
    <t>=Part4c!$B$45</t>
  </si>
  <si>
    <t>_A_137</t>
  </si>
  <si>
    <t>=Part4c!$B$46</t>
  </si>
  <si>
    <t>_A_138</t>
  </si>
  <si>
    <t>=Part4c!$B$47</t>
  </si>
  <si>
    <t>_A_139</t>
  </si>
  <si>
    <t>=Part4c!$B$48</t>
  </si>
  <si>
    <t>_A_14</t>
  </si>
  <si>
    <t>=Part4a!$B$23</t>
  </si>
  <si>
    <t>_A_140</t>
  </si>
  <si>
    <t>=Part4c!$B$49</t>
  </si>
  <si>
    <t>_A_141</t>
  </si>
  <si>
    <t>=Part4c!$B$50</t>
  </si>
  <si>
    <t>_A_142</t>
  </si>
  <si>
    <t>=Part4c!$B$51</t>
  </si>
  <si>
    <t>_A_143</t>
  </si>
  <si>
    <t>=Part4c!$B$52</t>
  </si>
  <si>
    <t>=IF(ISBLANK(_A_76),"",INDEX(ProductCodes,_A_76,1))</t>
  </si>
  <si>
    <t>=IF(ISBLANK(_A_77),"",INDEX(ProductCodes,_A_77,1))</t>
  </si>
  <si>
    <t>=IF(ISBLANK(_A_78),"",INDEX(ProductCodes,_A_78,1))</t>
  </si>
  <si>
    <t>=IF(ISBLANK(_A_79),"",INDEX(ProductCodes,_A_79,1))</t>
  </si>
  <si>
    <t>=IF(ISBLANK(_A_8),"",INDEX(ProductCodes,_A_8,1))</t>
  </si>
  <si>
    <t>=IF(ISBLANK(_A_80),"",INDEX(ProductCodes,_A_80,1))</t>
  </si>
  <si>
    <t>=IF(ISBLANK(_A_81),"",INDEX(ProductCodes,_A_81,1))</t>
  </si>
  <si>
    <t>=IF(ISBLANK(_A_82),"",INDEX(ProductCodes,_A_82,1))</t>
  </si>
  <si>
    <t>=IF(ISBLANK(_A_83),"",INDEX(ProductCodes,_A_83,1))</t>
  </si>
  <si>
    <t>=IF(ISBLANK(_A_84),"",INDEX(ProductCodes,_A_84,1))</t>
  </si>
  <si>
    <t>=IF(ISBLANK(_A_85),"",INDEX(ProductCodes,_A_85,1))</t>
  </si>
  <si>
    <t>=IF(ISBLANK(_A_86),"",INDEX(ProductCodes,_A_86,1))</t>
  </si>
  <si>
    <t>=IF(ISBLANK(_A_87),"",INDEX(ProductCodes,_A_87,1))</t>
  </si>
  <si>
    <t>=IF(ISBLANK(_A_88),"",INDEX(ProductCodes,_A_88,1))</t>
  </si>
  <si>
    <t>=IF(ISBLANK(_A_89),"",INDEX(ProductCodes,_A_89,1))</t>
  </si>
  <si>
    <t>=IF(ISBLANK(_A_9),"",INDEX(ProductCodes,_A_9,1))</t>
  </si>
  <si>
    <t>=IF(ISBLANK(_A_90),"",INDEX(ProductCodes,_A_90,1))</t>
  </si>
  <si>
    <t>=IF(ISBLANK(_A_91),"",INDEX(ProductCodes,_A_91,1))</t>
  </si>
  <si>
    <t>=IF(ISBLANK(_A_92),"",INDEX(ProductCodes,_A_92,1))</t>
  </si>
  <si>
    <t>=IF(ISBLANK(_A_93),"",INDEX(ProductCodes,_A_93,1))</t>
  </si>
  <si>
    <t>=IF(ISBLANK(_A_94),"",INDEX(ProductCodes,_A_94,1))</t>
  </si>
  <si>
    <t>=IF(ISBLANK(_A_95),"",INDEX(ProductCodes,_A_95,1))</t>
  </si>
  <si>
    <t>=IF(ISBLANK(_A_96),"",INDEX(ProductCodes,_A_96,1))</t>
  </si>
  <si>
    <t>=IF(ISBLANK(_A_97),"",INDEX(ProductCodes,_A_97,1))</t>
  </si>
  <si>
    <t>=IF(ISBLANK(_A_98),"",INDEX(ProductCodes,_A_98,1))</t>
  </si>
  <si>
    <t>=IF(ISBLANK(_A_99),"",INDEX(ProductCodes,_A_99,1))</t>
  </si>
  <si>
    <t>Whole number: 0 - 100,000</t>
  </si>
  <si>
    <t>Value must be a whole number between 0 and 100,000.</t>
  </si>
  <si>
    <t>ProductCodes</t>
  </si>
  <si>
    <t>=Sheet2!$B$1:$B$57</t>
  </si>
  <si>
    <t>_C_278</t>
  </si>
  <si>
    <t>=Part4f!$F$37</t>
  </si>
  <si>
    <t>_C_279</t>
  </si>
  <si>
    <t>=Part4f!$F$38</t>
  </si>
  <si>
    <t>_C_28</t>
  </si>
  <si>
    <t>=Part4a!$F$37</t>
  </si>
  <si>
    <t>_C_280</t>
  </si>
  <si>
    <t>=Part4f!$F$39</t>
  </si>
  <si>
    <t>_C_281</t>
  </si>
  <si>
    <t>=Part4f!$F$40</t>
  </si>
  <si>
    <t>_C_282</t>
  </si>
  <si>
    <t>=Part4f!$F$41</t>
  </si>
  <si>
    <t>_C_283</t>
  </si>
  <si>
    <t>=Part4f!$F$42</t>
  </si>
  <si>
    <t>='Parts1-3'!$B$27</t>
  </si>
  <si>
    <t>cext</t>
  </si>
  <si>
    <t>='Parts1-3'!$R$30</t>
  </si>
  <si>
    <t>='Parts1-3'!$C$28</t>
  </si>
  <si>
    <t>contnm</t>
  </si>
  <si>
    <t>='Parts1-3'!$G$29</t>
  </si>
  <si>
    <t>DBA</t>
  </si>
  <si>
    <t>fax</t>
  </si>
  <si>
    <t>='Parts1-3'!$G$31</t>
  </si>
  <si>
    <t>='Parts1-3'!$A$7</t>
  </si>
  <si>
    <t>='Parts1-3'!$H$16</t>
  </si>
  <si>
    <t>IDChngChk</t>
  </si>
  <si>
    <t>intnet</t>
  </si>
  <si>
    <t>='Parts1-3'!$G$32</t>
  </si>
  <si>
    <t>='Parts1-3'!$K$14</t>
  </si>
  <si>
    <t>Name1</t>
  </si>
  <si>
    <t>Notes</t>
  </si>
  <si>
    <t>='Parts1-3'!$A$41</t>
  </si>
  <si>
    <t>phone</t>
  </si>
  <si>
    <t>='Parts1-3'!$G$30</t>
  </si>
  <si>
    <t>Products</t>
  </si>
  <si>
    <t>ResubChk</t>
  </si>
  <si>
    <t>='Parts1-3'!$X$14</t>
  </si>
  <si>
    <t>='Parts1-3'!$L$28</t>
  </si>
  <si>
    <t>STCodes</t>
  </si>
  <si>
    <t>TOLNS</t>
  </si>
  <si>
    <t>='Parts1-3'!$T$36</t>
  </si>
  <si>
    <t>TOQTY</t>
  </si>
  <si>
    <t>='Parts1-3'!$T$38</t>
  </si>
  <si>
    <t>Version</t>
  </si>
  <si>
    <t>='Parts1-3'!$Y$6</t>
  </si>
  <si>
    <t>='Parts1-3'!$O$14</t>
  </si>
  <si>
    <t>='Parts1-3'!$O$28</t>
  </si>
  <si>
    <t>='Parts1-3'!$R$28</t>
  </si>
  <si>
    <t>_CDTYC_264</t>
  </si>
  <si>
    <t>=Part4f!$C$23</t>
  </si>
  <si>
    <t>_CDTYC_265</t>
  </si>
  <si>
    <t>=Part4f!$C$24</t>
  </si>
  <si>
    <t>_CDTYC_266</t>
  </si>
  <si>
    <t>=Part4f!$C$25</t>
  </si>
  <si>
    <t>_CDTYC_267</t>
  </si>
  <si>
    <t>=Part4f!$C$26</t>
  </si>
  <si>
    <t>_CDTYC_268</t>
  </si>
  <si>
    <t>=Part4f!$C$27</t>
  </si>
  <si>
    <t>_CDTYC_269</t>
  </si>
  <si>
    <t>=Part4f!$C$28</t>
  </si>
  <si>
    <t>_CDTYC_27</t>
  </si>
  <si>
    <t>=Part4a!$C$36</t>
  </si>
  <si>
    <t>_CDTYC_270</t>
  </si>
  <si>
    <t>=Part4f!$C$29</t>
  </si>
  <si>
    <t>_CDTYC_271</t>
  </si>
  <si>
    <t>=Part4f!$C$30</t>
  </si>
  <si>
    <t>=Part4e!$B$38</t>
  </si>
  <si>
    <t>_A_23</t>
  </si>
  <si>
    <t>=Part4a!$B$32</t>
  </si>
  <si>
    <t>_A_230</t>
  </si>
  <si>
    <t>=Part4e!$B$39</t>
  </si>
  <si>
    <t>_A_231</t>
  </si>
  <si>
    <t>=Part4e!$B$40</t>
  </si>
  <si>
    <t>_A_232</t>
  </si>
  <si>
    <t>=Part4e!$B$41</t>
  </si>
  <si>
    <t>_A_233</t>
  </si>
  <si>
    <t>=Part4e!$B$42</t>
  </si>
  <si>
    <t>_A_234</t>
  </si>
  <si>
    <t>=Part4e!$B$43</t>
  </si>
  <si>
    <t>_A_235</t>
  </si>
  <si>
    <t>=Part4e!$B$44</t>
  </si>
  <si>
    <t>_A_236</t>
  </si>
  <si>
    <t>=Part4e!$B$45</t>
  </si>
  <si>
    <t>_A_237</t>
  </si>
  <si>
    <t>=Part4e!$B$46</t>
  </si>
  <si>
    <t>_A_238</t>
  </si>
  <si>
    <t>=Part4e!$B$47</t>
  </si>
  <si>
    <t>_A_239</t>
  </si>
  <si>
    <t>=Part4e!$B$48</t>
  </si>
  <si>
    <t>_A_24</t>
  </si>
  <si>
    <t>=Part4a!$B$33</t>
  </si>
  <si>
    <t>_A_240</t>
  </si>
  <si>
    <t>=Part4e!$B$49</t>
  </si>
  <si>
    <t>_A_241</t>
  </si>
  <si>
    <t>=Part4e!$B$50</t>
  </si>
  <si>
    <t>_A_242</t>
  </si>
  <si>
    <t>=Part4e!$B$51</t>
  </si>
  <si>
    <t>_A_243</t>
  </si>
  <si>
    <t>=Part4e!$B$52</t>
  </si>
  <si>
    <t>_A_244</t>
  </si>
  <si>
    <t>=Part4e!$B$53</t>
  </si>
  <si>
    <t>_A_245</t>
  </si>
  <si>
    <t>=Part4e!$B$54</t>
  </si>
  <si>
    <t>_A_246</t>
  </si>
  <si>
    <t>=Part4e!$B$55</t>
  </si>
  <si>
    <t>_A_247</t>
  </si>
  <si>
    <t>=Part4e!$B$56</t>
  </si>
  <si>
    <t>_A_248</t>
  </si>
  <si>
    <t>=Part4e!$B$57</t>
  </si>
  <si>
    <t>_A_249</t>
  </si>
  <si>
    <t>=Part4e!$B$58</t>
  </si>
  <si>
    <t>_A_25</t>
  </si>
  <si>
    <t>=Part4a!$B$34</t>
  </si>
  <si>
    <t>_A_250</t>
  </si>
  <si>
    <t>=Part4e!$B$59</t>
  </si>
  <si>
    <t>_A_251</t>
  </si>
  <si>
    <t>_A_252</t>
  </si>
  <si>
    <t>=Part4f!$B$11</t>
  </si>
  <si>
    <t>_A_253</t>
  </si>
  <si>
    <t>=Part4f!$B$12</t>
  </si>
  <si>
    <t>_A_254</t>
  </si>
  <si>
    <t>=Part4f!$B$13</t>
  </si>
  <si>
    <t>_A_255</t>
  </si>
  <si>
    <t>=Part4f!$B$14</t>
  </si>
  <si>
    <t>_A_256</t>
  </si>
  <si>
    <t>=Part4f!$B$15</t>
  </si>
  <si>
    <t>_A_257</t>
  </si>
  <si>
    <t>=Part4f!$B$16</t>
  </si>
  <si>
    <t>_A_258</t>
  </si>
  <si>
    <t>=Part4f!$B$17</t>
  </si>
  <si>
    <t>_A_259</t>
  </si>
  <si>
    <t>=Part4f!$B$18</t>
  </si>
  <si>
    <t>_A_26</t>
  </si>
  <si>
    <t>=Part4a!$B$35</t>
  </si>
  <si>
    <t>_A_260</t>
  </si>
  <si>
    <t>=Part4f!$B$19</t>
  </si>
  <si>
    <t>_A_261</t>
  </si>
  <si>
    <t>=Part4f!$B$20</t>
  </si>
  <si>
    <t>_A_262</t>
  </si>
  <si>
    <t>=Part4f!$B$21</t>
  </si>
  <si>
    <t>_A_263</t>
  </si>
  <si>
    <t>=IF(ISBLANK(_A_287),"",INDEX(ProductCodes,_A_287,1))</t>
  </si>
  <si>
    <t>=IF(ISBLANK(_A_288),"",INDEX(ProductCodes,_A_288,1))</t>
  </si>
  <si>
    <t>=IF(ISBLANK(_A_289),"",INDEX(ProductCodes,_A_289,1))</t>
  </si>
  <si>
    <t>=IF(ISBLANK(_A_29),"",INDEX(ProductCodes,_A_29,1))</t>
  </si>
  <si>
    <t>=IF(ISBLANK(_A_290),"",INDEX(ProductCodes,_A_291,1))</t>
  </si>
  <si>
    <t>=IF(ISBLANK(_A_291),"",INDEX(ProductCodes,_A_291,1))</t>
  </si>
  <si>
    <t>=IF(ISBLANK(_A_292),"",INDEX(ProductCodes,_A_292,1))</t>
  </si>
  <si>
    <t>=IF(ISBLANK(_A_293),"",INDEX(ProductCodes,_A_293,1))</t>
  </si>
  <si>
    <t>=IF(ISBLANK(_A_294),"",INDEX(ProductCodes,_A_294,1))</t>
  </si>
  <si>
    <t>=IF(ISBLANK(_A_295),"",INDEX(ProductCodes,_A_295,1))</t>
  </si>
  <si>
    <t>=IF(ISBLANK(_A_296),"",INDEX(ProductCodes,_A_296,1))</t>
  </si>
  <si>
    <t>=IF(ISBLANK(_A_297),"",INDEX(ProductCodes,_A_297,1))</t>
  </si>
  <si>
    <t>=IF(ISBLANK(_A_298),"",INDEX(ProductCodes,_A_298,1))</t>
  </si>
  <si>
    <t>=IF(ISBLANK(_A_299),"",INDEX(ProductCodes,_A_299,1))</t>
  </si>
  <si>
    <t>=IF(ISBLANK(_A_3),"",INDEX(ProductCodes,_A_3,1))</t>
  </si>
  <si>
    <t>=IF(ISBLANK(_A_30),"",INDEX(ProductCodes,_A_30,1))</t>
  </si>
  <si>
    <t>=IF(ISBLANK(_A_300),"",INDEX(ProductCodes,_A_301,1))</t>
  </si>
  <si>
    <t>=IF(ISBLANK(_A_31),"",INDEX(ProductCodes,_A_31,1))</t>
  </si>
  <si>
    <t>=IF(ISBLANK(_A_32),"",INDEX(ProductCodes,_A_32,1))</t>
  </si>
  <si>
    <t>=IF(ISBLANK(_A_33),"",INDEX(ProductCodes,_A_33,1))</t>
  </si>
  <si>
    <t>=IF(ISBLANK(_A_34),"",INDEX(ProductCodes,_A_34,1))</t>
  </si>
  <si>
    <t>=IF(ISBLANK(_A_35),"",INDEX(ProductCodes,_A_35,1))</t>
  </si>
  <si>
    <t>=IF(ISBLANK(_A_36),"",INDEX(ProductCodes,_A_36,1))</t>
  </si>
  <si>
    <t>=IF(ISBLANK(_A_37),"",INDEX(ProductCodes,_A_37,1))</t>
  </si>
  <si>
    <t>=IF(ISBLANK(_A_38),"",INDEX(ProductCodes,_A_38,1))</t>
  </si>
  <si>
    <t>=IF(ISBLANK(_A_39),"",INDEX(ProductCodes,_A_39,1))</t>
  </si>
  <si>
    <t>=IF(ISBLANK(_A_4),"",INDEX(ProductCodes,_A_4,1))</t>
  </si>
  <si>
    <t>=IF(ISBLANK(_A_40),"",INDEX(ProductCodes,_A_40,1))</t>
  </si>
  <si>
    <t>=IF(ISBLANK(_A_41),"",INDEX(ProductCodes,_A_41,1))</t>
  </si>
  <si>
    <t>=IF(ISBLANK(_A_42),"",INDEX(ProductCodes,_A_42,1))</t>
  </si>
  <si>
    <t>=IF(ISBLANK(_A_43),"",INDEX(ProductCodes,_A_43,1))</t>
  </si>
  <si>
    <t>=IF(ISBLANK(_A_44),"",INDEX(ProductCodes,_A_44,1))</t>
  </si>
  <si>
    <t>=IF(ISBLANK(_A_45),"",INDEX(ProductCodes,_A_45,1))</t>
  </si>
  <si>
    <t>=IF(ISBLANK(_A_46),"",INDEX(ProductCodes,_A_46,1))</t>
  </si>
  <si>
    <t>=IF(ISBLANK(_A_47),"",INDEX(ProductCodes,_A_47,1))</t>
  </si>
  <si>
    <t>=IF(ISBLANK(_A_48),"",INDEX(ProductCodes,_A_48,1))</t>
  </si>
  <si>
    <t>=IF(ISBLANK(_A_49),"",INDEX(ProductCodes,_A_49,1))</t>
  </si>
  <si>
    <t>Sulfur Requried</t>
  </si>
  <si>
    <t>API Requried</t>
  </si>
  <si>
    <t>No Sulfur Requried</t>
  </si>
  <si>
    <t>No API Requried</t>
  </si>
  <si>
    <r>
      <t>Required for reported commodity</t>
    </r>
    <r>
      <rPr>
        <b/>
        <sz val="14"/>
        <rFont val="Arial"/>
        <family val="2"/>
      </rPr>
      <t xml:space="preserve">
 Processing Company</t>
    </r>
  </si>
  <si>
    <t>_PCNAM_47</t>
  </si>
  <si>
    <t>_PCNAM_48</t>
  </si>
  <si>
    <t>_PCNAM_49</t>
  </si>
  <si>
    <t>_PCNAM_5</t>
  </si>
  <si>
    <t>_PCNAM_50</t>
  </si>
  <si>
    <t>_PCNAM_51</t>
  </si>
  <si>
    <t>_PCNAM_52</t>
  </si>
  <si>
    <t>_PCNAM_53</t>
  </si>
  <si>
    <t>_PCNAM_54</t>
  </si>
  <si>
    <t>_PCNAM_55</t>
  </si>
  <si>
    <t>_PCNAM_56</t>
  </si>
  <si>
    <t>_PCNAM_57</t>
  </si>
  <si>
    <t>_PCNAM_58</t>
  </si>
  <si>
    <t>_PCNAM_59</t>
  </si>
  <si>
    <t>_PCNAM_6</t>
  </si>
  <si>
    <t>_PCNAM_60</t>
  </si>
  <si>
    <t>_PCNAM_61</t>
  </si>
  <si>
    <t>_PCNAM_62</t>
  </si>
  <si>
    <t>_PCNAM_63</t>
  </si>
  <si>
    <t>_PCNAM_64</t>
  </si>
  <si>
    <t>_PCNAM_65</t>
  </si>
  <si>
    <t>_PCNAM_66</t>
  </si>
  <si>
    <t>_PCNAM_67</t>
  </si>
  <si>
    <t>_PCNAM_68</t>
  </si>
  <si>
    <t>_PCNAM_69</t>
  </si>
  <si>
    <t>_PCNAM_7</t>
  </si>
  <si>
    <t>_PCNAM_70</t>
  </si>
  <si>
    <t>_PCNAM_71</t>
  </si>
  <si>
    <t>_PCNAM_72</t>
  </si>
  <si>
    <t>_PCNAM_73</t>
  </si>
  <si>
    <t>_PCNAM_74</t>
  </si>
  <si>
    <t>_PCNAM_75</t>
  </si>
  <si>
    <t>_PCNAM_76</t>
  </si>
  <si>
    <t>_PCNAM_77</t>
  </si>
  <si>
    <t>_PCNAM_78</t>
  </si>
  <si>
    <t>_C_252</t>
  </si>
  <si>
    <t>=Part4f!$F$11</t>
  </si>
  <si>
    <t>_C_253</t>
  </si>
  <si>
    <t>=Part4f!$F$12</t>
  </si>
  <si>
    <t>_C_254</t>
  </si>
  <si>
    <t>=Part4f!$F$13</t>
  </si>
  <si>
    <t>_C_255</t>
  </si>
  <si>
    <t>=Part4f!$F$14</t>
  </si>
  <si>
    <t>_C_256</t>
  </si>
  <si>
    <t>=Part4f!$F$15</t>
  </si>
  <si>
    <t>_C_257</t>
  </si>
  <si>
    <t>=Part4f!$F$16</t>
  </si>
  <si>
    <t>_C_258</t>
  </si>
  <si>
    <t>=Part4f!$F$17</t>
  </si>
  <si>
    <t>_C_259</t>
  </si>
  <si>
    <t>=Part4f!$F$18</t>
  </si>
  <si>
    <t>_C_26</t>
  </si>
  <si>
    <t>=Part4a!$F$35</t>
  </si>
  <si>
    <t>_C_260</t>
  </si>
  <si>
    <t>=Part4f!$F$19</t>
  </si>
  <si>
    <t>_C_261</t>
  </si>
  <si>
    <t>=Part4f!$F$20</t>
  </si>
  <si>
    <t>_C_262</t>
  </si>
  <si>
    <t>=Part4f!$F$21</t>
  </si>
  <si>
    <t>_C_263</t>
  </si>
  <si>
    <t>=Part4f!$F$22</t>
  </si>
  <si>
    <t>_C_264</t>
  </si>
  <si>
    <t>=Part4f!$F$23</t>
  </si>
  <si>
    <t>_C_265</t>
  </si>
  <si>
    <t>=Part4f!$F$24</t>
  </si>
  <si>
    <t>_C_266</t>
  </si>
  <si>
    <t>=Part4f!$F$25</t>
  </si>
  <si>
    <t>_C_267</t>
  </si>
  <si>
    <t>=Part4f!$F$26</t>
  </si>
  <si>
    <t>_C_268</t>
  </si>
  <si>
    <t>=Part4f!$F$27</t>
  </si>
  <si>
    <t>_C_269</t>
  </si>
  <si>
    <t>=Part4f!$F$28</t>
  </si>
  <si>
    <t>_C_27</t>
  </si>
  <si>
    <t>=Part4a!$F$36</t>
  </si>
  <si>
    <t>_C_270</t>
  </si>
  <si>
    <t>=Part4f!$F$29</t>
  </si>
  <si>
    <t>_C_271</t>
  </si>
  <si>
    <t>=Part4f!$F$30</t>
  </si>
  <si>
    <t>_C_272</t>
  </si>
  <si>
    <t>=Part4f!$F$31</t>
  </si>
  <si>
    <t>_C_273</t>
  </si>
  <si>
    <t>=Part4f!$F$32</t>
  </si>
  <si>
    <t>_C_274</t>
  </si>
  <si>
    <t>=Part4f!$F$33</t>
  </si>
  <si>
    <t>_C_275</t>
  </si>
  <si>
    <t>=Part4f!$F$34</t>
  </si>
  <si>
    <t>_C_276</t>
  </si>
  <si>
    <t>=Part4f!$F$35</t>
  </si>
  <si>
    <t>_C_277</t>
  </si>
  <si>
    <t>=Part4f!$F$36</t>
  </si>
  <si>
    <t>_CDTYC_105</t>
  </si>
  <si>
    <t>=Part4c!$C$14</t>
  </si>
  <si>
    <t>_CDTYC_106</t>
  </si>
  <si>
    <t>=Part4c!$C$15</t>
  </si>
  <si>
    <t>_CDTYC_107</t>
  </si>
  <si>
    <t>=Part4c!$C$16</t>
  </si>
  <si>
    <t>_CDTYC_108</t>
  </si>
  <si>
    <t>=Part4c!$C$17</t>
  </si>
  <si>
    <t>_CDTYC_109</t>
  </si>
  <si>
    <t>=Part4c!$C$18</t>
  </si>
  <si>
    <t>_CDTYC_11</t>
  </si>
  <si>
    <t>=Part4a!$C$20</t>
  </si>
  <si>
    <t>_CDTYC_110</t>
  </si>
  <si>
    <t>=Part4c!$C$19</t>
  </si>
  <si>
    <t>_CDTYC_111</t>
  </si>
  <si>
    <t>=Part4c!$C$20</t>
  </si>
  <si>
    <t>_CDTYC_112</t>
  </si>
  <si>
    <t>=Part4c!$C$21</t>
  </si>
  <si>
    <t>_CDTYC_113</t>
  </si>
  <si>
    <t>PA</t>
  </si>
  <si>
    <t>RI</t>
  </si>
  <si>
    <t>SC</t>
  </si>
  <si>
    <t>TN</t>
  </si>
  <si>
    <t>TX</t>
  </si>
  <si>
    <t>UT</t>
  </si>
  <si>
    <t>VA</t>
  </si>
  <si>
    <t>VT</t>
  </si>
  <si>
    <t>WA</t>
  </si>
  <si>
    <t>WI</t>
  </si>
  <si>
    <t>WV</t>
  </si>
  <si>
    <t>WY</t>
  </si>
  <si>
    <t xml:space="preserve">Wyoming </t>
  </si>
  <si>
    <t>AF</t>
  </si>
  <si>
    <t>AG</t>
  </si>
  <si>
    <t>AO</t>
  </si>
  <si>
    <t>AC</t>
  </si>
  <si>
    <t>AR</t>
  </si>
  <si>
    <t>AM</t>
  </si>
  <si>
    <t>AA</t>
  </si>
  <si>
    <t>AS</t>
  </si>
  <si>
    <t>AU</t>
  </si>
  <si>
    <t>AJ</t>
  </si>
  <si>
    <t>BA</t>
  </si>
  <si>
    <t>BG</t>
  </si>
  <si>
    <t>BB</t>
  </si>
  <si>
    <t>BO</t>
  </si>
  <si>
    <t>BE</t>
  </si>
  <si>
    <t>BH</t>
  </si>
  <si>
    <t>BN</t>
  </si>
  <si>
    <t>BD</t>
  </si>
  <si>
    <t>BL</t>
  </si>
  <si>
    <t>BK</t>
  </si>
  <si>
    <t>BC</t>
  </si>
  <si>
    <t>BR</t>
  </si>
  <si>
    <t>IO</t>
  </si>
  <si>
    <t>BX</t>
  </si>
  <si>
    <t>BU</t>
  </si>
  <si>
    <t>UV</t>
  </si>
  <si>
    <t>BY</t>
  </si>
  <si>
    <t>CB</t>
  </si>
  <si>
    <t>CM</t>
  </si>
  <si>
    <t>CA</t>
  </si>
  <si>
    <t>CJ</t>
  </si>
  <si>
    <t>CD</t>
  </si>
  <si>
    <t>CI</t>
  </si>
  <si>
    <t>CH</t>
  </si>
  <si>
    <t>CN</t>
  </si>
  <si>
    <t>CF</t>
  </si>
  <si>
    <t>CS</t>
  </si>
  <si>
    <t>HR</t>
  </si>
  <si>
    <t>CU</t>
  </si>
  <si>
    <t>CY</t>
  </si>
  <si>
    <t>EZ</t>
  </si>
  <si>
    <t>CG</t>
  </si>
  <si>
    <t>DA</t>
  </si>
  <si>
    <t>DJ</t>
  </si>
  <si>
    <t>DR</t>
  </si>
  <si>
    <t>EC</t>
  </si>
  <si>
    <t>EG</t>
  </si>
  <si>
    <t>ES</t>
  </si>
  <si>
    <t>EK</t>
  </si>
  <si>
    <t>EN</t>
  </si>
  <si>
    <t>ET</t>
  </si>
  <si>
    <t>FA</t>
  </si>
  <si>
    <t>FJ</t>
  </si>
  <si>
    <t>FI</t>
  </si>
  <si>
    <t>YO</t>
  </si>
  <si>
    <t>FR</t>
  </si>
  <si>
    <t>FG</t>
  </si>
  <si>
    <t>FP</t>
  </si>
  <si>
    <t>MK</t>
  </si>
  <si>
    <t>GB</t>
  </si>
  <si>
    <t>GG</t>
  </si>
  <si>
    <t>GM</t>
  </si>
  <si>
    <t>GH</t>
  </si>
  <si>
    <t>GI</t>
  </si>
  <si>
    <t>GR</t>
  </si>
  <si>
    <t>GL</t>
  </si>
  <si>
    <t>GP</t>
  </si>
  <si>
    <t>GQ</t>
  </si>
  <si>
    <t>GT</t>
  </si>
  <si>
    <t>GV</t>
  </si>
  <si>
    <t>GY</t>
  </si>
  <si>
    <t>HA</t>
  </si>
  <si>
    <t>HO</t>
  </si>
  <si>
    <t>HK</t>
  </si>
  <si>
    <t>HU</t>
  </si>
  <si>
    <t>IC</t>
  </si>
  <si>
    <t>IR</t>
  </si>
  <si>
    <t>IZ</t>
  </si>
  <si>
    <t>EI</t>
  </si>
  <si>
    <t>IS</t>
  </si>
  <si>
    <t>IT</t>
  </si>
  <si>
    <t>IV</t>
  </si>
  <si>
    <t>JM</t>
  </si>
  <si>
    <t>JA</t>
  </si>
  <si>
    <t>JO</t>
  </si>
  <si>
    <t>KZ</t>
  </si>
  <si>
    <t>KE</t>
  </si>
  <si>
    <t>KU</t>
  </si>
  <si>
    <t>KG</t>
  </si>
  <si>
    <t>LG</t>
  </si>
  <si>
    <t>LE</t>
  </si>
  <si>
    <t>LT</t>
  </si>
  <si>
    <t>LI</t>
  </si>
  <si>
    <t>LY</t>
  </si>
  <si>
    <t>LH</t>
  </si>
  <si>
    <t>MC</t>
  </si>
  <si>
    <t>MY</t>
  </si>
  <si>
    <t>ML</t>
  </si>
  <si>
    <t>MB</t>
  </si>
  <si>
    <t>MR</t>
  </si>
  <si>
    <t>MP</t>
  </si>
  <si>
    <t>MX</t>
  </si>
  <si>
    <t>MG</t>
  </si>
  <si>
    <t>MJ</t>
  </si>
  <si>
    <t>MZ</t>
  </si>
  <si>
    <t>BM</t>
  </si>
  <si>
    <t>NP</t>
  </si>
  <si>
    <t>NT</t>
  </si>
  <si>
    <t>NL</t>
  </si>
  <si>
    <t>NZ</t>
  </si>
  <si>
    <t>NU</t>
  </si>
  <si>
    <t>NG</t>
  </si>
  <si>
    <t>NI</t>
  </si>
  <si>
    <t>KN</t>
  </si>
  <si>
    <t>NO</t>
  </si>
  <si>
    <t>MU</t>
  </si>
  <si>
    <t>PK</t>
  </si>
  <si>
    <t>PM</t>
  </si>
  <si>
    <t>PP</t>
  </si>
  <si>
    <t>PE</t>
  </si>
  <si>
    <t>RP</t>
  </si>
  <si>
    <t>PL</t>
  </si>
  <si>
    <t>PO</t>
  </si>
  <si>
    <t>RQ</t>
  </si>
  <si>
    <t>QA</t>
  </si>
  <si>
    <t>RO</t>
  </si>
  <si>
    <t>RS</t>
  </si>
  <si>
    <t>RW</t>
  </si>
  <si>
    <t>SH</t>
  </si>
  <si>
    <t>ST</t>
  </si>
  <si>
    <t>SB</t>
  </si>
  <si>
    <t>SA</t>
  </si>
  <si>
    <t>SG</t>
  </si>
  <si>
    <t>RB</t>
  </si>
  <si>
    <t>SE</t>
  </si>
  <si>
    <t>SL</t>
  </si>
  <si>
    <t>SN</t>
  </si>
  <si>
    <t>LO</t>
  </si>
  <si>
    <t>BP</t>
  </si>
  <si>
    <t>SO</t>
  </si>
  <si>
    <t>SF</t>
  </si>
  <si>
    <t>SP</t>
  </si>
  <si>
    <t>CE</t>
  </si>
  <si>
    <t>SU</t>
  </si>
  <si>
    <t>NS</t>
  </si>
  <si>
    <t>WZ</t>
  </si>
  <si>
    <t>SW</t>
  </si>
  <si>
    <t>SZ</t>
  </si>
  <si>
    <t>SY</t>
  </si>
  <si>
    <t>TW</t>
  </si>
  <si>
    <t>TI</t>
  </si>
  <si>
    <t>TZ</t>
  </si>
  <si>
    <t>TH</t>
  </si>
  <si>
    <t>.</t>
  </si>
  <si>
    <t>940</t>
  </si>
  <si>
    <t>945</t>
  </si>
  <si>
    <t>078</t>
  </si>
  <si>
    <t>831</t>
  </si>
  <si>
    <t>963</t>
  </si>
  <si>
    <t>965</t>
  </si>
  <si>
    <t>990</t>
  </si>
  <si>
    <t>818</t>
  </si>
  <si>
    <t>MONTHLY IMPORTS REPORT</t>
  </si>
  <si>
    <t>_A_1</t>
  </si>
  <si>
    <t>_A_10</t>
  </si>
  <si>
    <t>=Part4a!$B$19</t>
  </si>
  <si>
    <t>_A_100</t>
  </si>
  <si>
    <t>=Part4b!$B$59</t>
  </si>
  <si>
    <t>_A_101</t>
  </si>
  <si>
    <t>_A_102</t>
  </si>
  <si>
    <t>=Part4c!$B$11</t>
  </si>
  <si>
    <t>_A_103</t>
  </si>
  <si>
    <t>=Part4c!$D$54</t>
  </si>
  <si>
    <t>_B_146</t>
  </si>
  <si>
    <t>=Part4c!$D$55</t>
  </si>
  <si>
    <t>_B_147</t>
  </si>
  <si>
    <t>=Part4c!$D$56</t>
  </si>
  <si>
    <t>_B_148</t>
  </si>
  <si>
    <t>=Part4c!$D$57</t>
  </si>
  <si>
    <t>_B_149</t>
  </si>
  <si>
    <t>=Part4c!$D$58</t>
  </si>
  <si>
    <t>_B_15</t>
  </si>
  <si>
    <t>=Part4a!$D$24</t>
  </si>
  <si>
    <t>_B_150</t>
  </si>
  <si>
    <t>=Part4c!$D$59</t>
  </si>
  <si>
    <t>_B_151</t>
  </si>
  <si>
    <t>_B_152</t>
  </si>
  <si>
    <t>=Part4d!$D$11</t>
  </si>
  <si>
    <t>_B_153</t>
  </si>
  <si>
    <t>=Part4d!$D$12</t>
  </si>
  <si>
    <t>_B_154</t>
  </si>
  <si>
    <t>=Part4d!$D$13</t>
  </si>
  <si>
    <t>_B_155</t>
  </si>
  <si>
    <t>=Part4d!$D$14</t>
  </si>
  <si>
    <t>_B_156</t>
  </si>
  <si>
    <t>=Part4d!$D$15</t>
  </si>
  <si>
    <t>_B_157</t>
  </si>
  <si>
    <t>=Part4d!$D$16</t>
  </si>
  <si>
    <t>_B_158</t>
  </si>
  <si>
    <t>=Part4d!$D$17</t>
  </si>
  <si>
    <t>_B_159</t>
  </si>
  <si>
    <t>=Part4d!$D$18</t>
  </si>
  <si>
    <t>_B_16</t>
  </si>
  <si>
    <t>=Part4a!$D$25</t>
  </si>
  <si>
    <t>_B_160</t>
  </si>
  <si>
    <t>=Part4d!$D$19</t>
  </si>
  <si>
    <t>_B_161</t>
  </si>
  <si>
    <t>=Part4d!$D$20</t>
  </si>
  <si>
    <t>_B_162</t>
  </si>
  <si>
    <t>=Part4d!$D$21</t>
  </si>
  <si>
    <t>_B_163</t>
  </si>
  <si>
    <t>=Part4d!$D$22</t>
  </si>
  <si>
    <t>_B_164</t>
  </si>
  <si>
    <t>=Part4d!$D$23</t>
  </si>
  <si>
    <t>_B_165</t>
  </si>
  <si>
    <t>_PCNAM_79</t>
  </si>
  <si>
    <t>_PCNAM_8</t>
  </si>
  <si>
    <t>_PCNAM_80</t>
  </si>
  <si>
    <t>_PCNAM_81</t>
  </si>
  <si>
    <t>_PCNAM_82</t>
  </si>
  <si>
    <t>_PCNAM_83</t>
  </si>
  <si>
    <t>_PCNAM_84</t>
  </si>
  <si>
    <t>_PCNAM_85</t>
  </si>
  <si>
    <t>_PCNAM_86</t>
  </si>
  <si>
    <t>_PCNAM_87</t>
  </si>
  <si>
    <t>_PCNAM_88</t>
  </si>
  <si>
    <t>_PCNAM_89</t>
  </si>
  <si>
    <t>_PCNAM_9</t>
  </si>
  <si>
    <t>_PCNAM_90</t>
  </si>
  <si>
    <t>_PCNAM_91</t>
  </si>
  <si>
    <t>_PCNAM_92</t>
  </si>
  <si>
    <t>_PCNAM_93</t>
  </si>
  <si>
    <t>_PCNAM_94</t>
  </si>
  <si>
    <t>_PCNAM_95</t>
  </si>
  <si>
    <t>_PCNAM_96</t>
  </si>
  <si>
    <t>_PCNAM_97</t>
  </si>
  <si>
    <t>2903</t>
  </si>
  <si>
    <t>2991</t>
  </si>
  <si>
    <t>2981</t>
  </si>
  <si>
    <t>2904</t>
  </si>
  <si>
    <t>2902</t>
  </si>
  <si>
    <t>1181</t>
  </si>
  <si>
    <t>1102</t>
  </si>
  <si>
    <t>4106</t>
  </si>
  <si>
    <t>1109</t>
  </si>
  <si>
    <t>1118</t>
  </si>
  <si>
    <t>1101</t>
  </si>
  <si>
    <t>1108</t>
  </si>
  <si>
    <t>1104</t>
  </si>
  <si>
    <t>1106</t>
  </si>
  <si>
    <t>4901</t>
  </si>
  <si>
    <t>4904</t>
  </si>
  <si>
    <t>4905</t>
  </si>
  <si>
    <t>4912</t>
  </si>
  <si>
    <t>4906</t>
  </si>
  <si>
    <t>4911</t>
  </si>
  <si>
    <t>4907</t>
  </si>
  <si>
    <t>4908</t>
  </si>
  <si>
    <t>4909</t>
  </si>
  <si>
    <t>4913</t>
  </si>
  <si>
    <t>0503</t>
  </si>
  <si>
    <t>0501</t>
  </si>
  <si>
    <t>0502</t>
  </si>
  <si>
    <t>1601</t>
  </si>
  <si>
    <t>1604</t>
  </si>
  <si>
    <t>1602</t>
  </si>
  <si>
    <t>1603</t>
  </si>
  <si>
    <t>2008</t>
  </si>
  <si>
    <t>2095</t>
  </si>
  <si>
    <t>2016</t>
  </si>
  <si>
    <t>2006</t>
  </si>
  <si>
    <t>2007</t>
  </si>
  <si>
    <t>5502</t>
  </si>
  <si>
    <t>5506</t>
  </si>
  <si>
    <t>5301</t>
  </si>
  <si>
    <t>2104</t>
  </si>
  <si>
    <t>2301</t>
  </si>
  <si>
    <t>5312</t>
  </si>
  <si>
    <t>5501</t>
  </si>
  <si>
    <t>2302</t>
  </si>
  <si>
    <t>2303</t>
  </si>
  <si>
    <t>2402</t>
  </si>
  <si>
    <t>2404</t>
  </si>
  <si>
    <t>5311</t>
  </si>
  <si>
    <t>5310</t>
  </si>
  <si>
    <t>2305</t>
  </si>
  <si>
    <t>5309</t>
  </si>
  <si>
    <t>2304</t>
  </si>
  <si>
    <t>5503</t>
  </si>
  <si>
    <t>5582</t>
  </si>
  <si>
    <t>2103</t>
  </si>
  <si>
    <t>2101</t>
  </si>
  <si>
    <t>5313</t>
  </si>
  <si>
    <t>2403</t>
  </si>
  <si>
    <t>2309</t>
  </si>
  <si>
    <t>2307</t>
  </si>
  <si>
    <t>2310</t>
  </si>
  <si>
    <t>2102</t>
  </si>
  <si>
    <t>2308</t>
  </si>
  <si>
    <t>5306</t>
  </si>
  <si>
    <t>3303</t>
  </si>
  <si>
    <t>0206</t>
  </si>
  <si>
    <t>4184</t>
  </si>
  <si>
    <t>4115</t>
  </si>
  <si>
    <t>4196</t>
  </si>
  <si>
    <t>2012</t>
  </si>
  <si>
    <t>2004</t>
  </si>
  <si>
    <t>2002</t>
  </si>
  <si>
    <t>2009</t>
  </si>
  <si>
    <t>2014</t>
  </si>
  <si>
    <t>2010</t>
  </si>
  <si>
    <t>2017</t>
  </si>
  <si>
    <t>2001</t>
  </si>
  <si>
    <t>2005</t>
  </si>
  <si>
    <t>2018</t>
  </si>
  <si>
    <t>2013</t>
  </si>
  <si>
    <t>0102</t>
  </si>
  <si>
    <t>3422</t>
  </si>
  <si>
    <t>3481</t>
  </si>
  <si>
    <t>3417</t>
  </si>
  <si>
    <t>3408</t>
  </si>
  <si>
    <t>3415</t>
  </si>
  <si>
    <t>3416</t>
  </si>
  <si>
    <t>3404</t>
  </si>
  <si>
    <t>3420</t>
  </si>
  <si>
    <t>3406</t>
  </si>
  <si>
    <t>3401</t>
  </si>
  <si>
    <t>3403</t>
  </si>
  <si>
    <t>3409</t>
  </si>
  <si>
    <t>3414</t>
  </si>
  <si>
    <t>3405</t>
  </si>
  <si>
    <t>3407</t>
  </si>
  <si>
    <t>3419</t>
  </si>
  <si>
    <t>4181</t>
  </si>
  <si>
    <t>4112</t>
  </si>
  <si>
    <t>4108</t>
  </si>
  <si>
    <t>4101</t>
  </si>
  <si>
    <t>4103</t>
  </si>
  <si>
    <t>4109</t>
  </si>
  <si>
    <t>4104</t>
  </si>
  <si>
    <t>4197</t>
  </si>
  <si>
    <t>4195</t>
  </si>
  <si>
    <t>4111</t>
  </si>
  <si>
    <t>4117</t>
  </si>
  <si>
    <t>4121</t>
  </si>
  <si>
    <t>4182</t>
  </si>
  <si>
    <t>4105</t>
  </si>
  <si>
    <t>5504</t>
  </si>
  <si>
    <t>5505</t>
  </si>
  <si>
    <t>2901</t>
  </si>
  <si>
    <t>_CDTYC_294</t>
  </si>
  <si>
    <t>=Part4f!$C$53</t>
  </si>
  <si>
    <t>_CDTYC_295</t>
  </si>
  <si>
    <t>=Part4f!$C$54</t>
  </si>
  <si>
    <t>_CDTYC_296</t>
  </si>
  <si>
    <t>=Part4f!$C$55</t>
  </si>
  <si>
    <t>_CDTYC_297</t>
  </si>
  <si>
    <t>=Part4f!$C$56</t>
  </si>
  <si>
    <t>_CDTYC_298</t>
  </si>
  <si>
    <t>=Part4f!$C$57</t>
  </si>
  <si>
    <t>_CDTYC_299</t>
  </si>
  <si>
    <t>=Part4f!$C$58</t>
  </si>
  <si>
    <t>_CDTYC_3</t>
  </si>
  <si>
    <t>=Part4a!$C$12</t>
  </si>
  <si>
    <t>_IMQTY_1</t>
  </si>
  <si>
    <t>_IMQTY_10</t>
  </si>
  <si>
    <t>_IMQTY_100</t>
  </si>
  <si>
    <t>_IMQTY_101</t>
  </si>
  <si>
    <t>_IMQTY_102</t>
  </si>
  <si>
    <t>_IMQTY_103</t>
  </si>
  <si>
    <t>_IMQTY_104</t>
  </si>
  <si>
    <t>_IMQTY_105</t>
  </si>
  <si>
    <t>_IMQTY_106</t>
  </si>
  <si>
    <t>_IMQTY_107</t>
  </si>
  <si>
    <t>_IMQTY_108</t>
  </si>
  <si>
    <t>_IMQTY_109</t>
  </si>
  <si>
    <t>_IMQTY_11</t>
  </si>
  <si>
    <t>_IMQTY_110</t>
  </si>
  <si>
    <t>_IMQTY_111</t>
  </si>
  <si>
    <t>_IMQTY_112</t>
  </si>
  <si>
    <t>_IMQTY_113</t>
  </si>
  <si>
    <t>_IMQTY_114</t>
  </si>
  <si>
    <t>_IMQTY_115</t>
  </si>
  <si>
    <t>_IMQTY_116</t>
  </si>
  <si>
    <t>_IMQTY_117</t>
  </si>
  <si>
    <t>_IMQTY_118</t>
  </si>
  <si>
    <t>_IMQTY_119</t>
  </si>
  <si>
    <t>_IMQTY_12</t>
  </si>
  <si>
    <t>_IMQTY_120</t>
  </si>
  <si>
    <t>_IMQTY_121</t>
  </si>
  <si>
    <t>_IMQTY_122</t>
  </si>
  <si>
    <t>_IMQTY_123</t>
  </si>
  <si>
    <t>_IMQTY_124</t>
  </si>
  <si>
    <t>_IMQTY_125</t>
  </si>
  <si>
    <t>_IMQTY_126</t>
  </si>
  <si>
    <t>_IMQTY_127</t>
  </si>
  <si>
    <t>_IMQTY_128</t>
  </si>
  <si>
    <t>_IMQTY_129</t>
  </si>
  <si>
    <t>_IMQTY_13</t>
  </si>
  <si>
    <t>_IMQTY_130</t>
  </si>
  <si>
    <t>_IMQTY_131</t>
  </si>
  <si>
    <t>_IMQTY_132</t>
  </si>
  <si>
    <t>_IMQTY_133</t>
  </si>
  <si>
    <t>_IMQTY_134</t>
  </si>
  <si>
    <t>_IMQTY_135</t>
  </si>
  <si>
    <t>_IMQTY_136</t>
  </si>
  <si>
    <t>_IMQTY_137</t>
  </si>
  <si>
    <t>_IMQTY_138</t>
  </si>
  <si>
    <t>_IMQTY_139</t>
  </si>
  <si>
    <t>_IMQTY_14</t>
  </si>
  <si>
    <t>_IMQTY_140</t>
  </si>
  <si>
    <t>_IMQTY_141</t>
  </si>
  <si>
    <t>_IMQTY_142</t>
  </si>
  <si>
    <t>_IMQTY_143</t>
  </si>
  <si>
    <t>_IMQTY_144</t>
  </si>
  <si>
    <t>_IMQTY_145</t>
  </si>
  <si>
    <t>_IMQTY_146</t>
  </si>
  <si>
    <t>_IMQTY_147</t>
  </si>
  <si>
    <t>_IMQTY_148</t>
  </si>
  <si>
    <t>_IMQTY_149</t>
  </si>
  <si>
    <t>_IMQTY_15</t>
  </si>
  <si>
    <t>_IMQTY_150</t>
  </si>
  <si>
    <t>_IMQTY_151</t>
  </si>
  <si>
    <t>_IMQTY_152</t>
  </si>
  <si>
    <t>_IMQTY_153</t>
  </si>
  <si>
    <t>_IMQTY_154</t>
  </si>
  <si>
    <t>_IMQTY_155</t>
  </si>
  <si>
    <t>_IMQTY_156</t>
  </si>
  <si>
    <t>_IMQTY_157</t>
  </si>
  <si>
    <t>_IMQTY_158</t>
  </si>
  <si>
    <t>_IMQTY_159</t>
  </si>
  <si>
    <t>_IMQTY_16</t>
  </si>
  <si>
    <t>_IMQTY_160</t>
  </si>
  <si>
    <t>_IMQTY_161</t>
  </si>
  <si>
    <t>_IMQTY_162</t>
  </si>
  <si>
    <t>_IMQTY_163</t>
  </si>
  <si>
    <t>_IMQTY_164</t>
  </si>
  <si>
    <t>_IMQTY_165</t>
  </si>
  <si>
    <t>_IMQTY_166</t>
  </si>
  <si>
    <t>_IMQTY_167</t>
  </si>
  <si>
    <t>_IMQTY_168</t>
  </si>
  <si>
    <t>_IMQTY_169</t>
  </si>
  <si>
    <t>_IMQTY_17</t>
  </si>
  <si>
    <t>_IMQTY_170</t>
  </si>
  <si>
    <t>_IMQTY_171</t>
  </si>
  <si>
    <t>_IMQTY_172</t>
  </si>
  <si>
    <t>_IMQTY_173</t>
  </si>
  <si>
    <t>_IMQTY_174</t>
  </si>
  <si>
    <t>_IMQTY_175</t>
  </si>
  <si>
    <t>_IMQTY_176</t>
  </si>
  <si>
    <t>_IMQTY_177</t>
  </si>
  <si>
    <t>_IMQTY_178</t>
  </si>
  <si>
    <t>_IMQTY_179</t>
  </si>
  <si>
    <t>_IMQTY_18</t>
  </si>
  <si>
    <t>_IMQTY_180</t>
  </si>
  <si>
    <t>_IMQTY_181</t>
  </si>
  <si>
    <t>_IMQTY_182</t>
  </si>
  <si>
    <t>_IMQTY_183</t>
  </si>
  <si>
    <t>_IMQTY_184</t>
  </si>
  <si>
    <t>_IMQTY_185</t>
  </si>
  <si>
    <t>_IMQTY_186</t>
  </si>
  <si>
    <t>_IMQTY_187</t>
  </si>
  <si>
    <t>_IMQTY_188</t>
  </si>
  <si>
    <t>_IMQTY_189</t>
  </si>
  <si>
    <t>_IMQTY_19</t>
  </si>
  <si>
    <t>_IMQTY_190</t>
  </si>
  <si>
    <t>_IMQTY_191</t>
  </si>
  <si>
    <t>_IMQTY_192</t>
  </si>
  <si>
    <t>_IMQTY_193</t>
  </si>
  <si>
    <t>_IMQTY_194</t>
  </si>
  <si>
    <t>_IMQTY_195</t>
  </si>
  <si>
    <t>_IMQTY_196</t>
  </si>
  <si>
    <t>_IMQTY_197</t>
  </si>
  <si>
    <t>_IMQTY_198</t>
  </si>
  <si>
    <t>_IMQTY_199</t>
  </si>
  <si>
    <t>_IMQTY_2</t>
  </si>
  <si>
    <t>_IMQTY_20</t>
  </si>
  <si>
    <t>_IMQTY_200</t>
  </si>
  <si>
    <t>_IMQTY_201</t>
  </si>
  <si>
    <t>_IMQTY_202</t>
  </si>
  <si>
    <t>_IMQTY_203</t>
  </si>
  <si>
    <t>_IMQTY_204</t>
  </si>
  <si>
    <t>_IMQTY_205</t>
  </si>
  <si>
    <t>_IMQTY_206</t>
  </si>
  <si>
    <t>_IMQTY_207</t>
  </si>
  <si>
    <t>_IMQTY_208</t>
  </si>
  <si>
    <t>_IMQTY_209</t>
  </si>
  <si>
    <t>_IMQTY_21</t>
  </si>
  <si>
    <t>_IMQTY_210</t>
  </si>
  <si>
    <t>=Part4a!$P$19</t>
  </si>
  <si>
    <t>=Part4b!$P$59</t>
  </si>
  <si>
    <t>=Part4c!$P$11</t>
  </si>
  <si>
    <t>=Part4c!$P$12</t>
  </si>
  <si>
    <t>=Part4c!$P$13</t>
  </si>
  <si>
    <t>=Part4c!$P$14</t>
  </si>
  <si>
    <t>=Part4c!$P$15</t>
  </si>
  <si>
    <t>=Part4c!$P$16</t>
  </si>
  <si>
    <t>=Part4c!$P$17</t>
  </si>
  <si>
    <t>=Part4c!$P$18</t>
  </si>
  <si>
    <t>=Part4a!$P$20</t>
  </si>
  <si>
    <t>=Part4c!$P$19</t>
  </si>
  <si>
    <t>=Part4c!$P$20</t>
  </si>
  <si>
    <t>=Part4c!$P$21</t>
  </si>
  <si>
    <t>=Part4c!$P$22</t>
  </si>
  <si>
    <t>=Part4c!$P$23</t>
  </si>
  <si>
    <t>=Part4c!$P$24</t>
  </si>
  <si>
    <t>=Part4c!$P$25</t>
  </si>
  <si>
    <t>Physical Address (e.g., Street Address, Building Number, Floor, Suite):</t>
  </si>
  <si>
    <t>Electronic Transmission:</t>
  </si>
  <si>
    <t>Other Hydrocarbons</t>
  </si>
  <si>
    <t>Hydrogen</t>
  </si>
  <si>
    <t>091</t>
  </si>
  <si>
    <t xml:space="preserve">State </t>
  </si>
  <si>
    <t>AK</t>
  </si>
  <si>
    <t xml:space="preserve">Alaska </t>
  </si>
  <si>
    <t>AL</t>
  </si>
  <si>
    <t>A completed form must be received by the 20th calendar day following the end of the report month.</t>
  </si>
  <si>
    <t>=Part4e!$F$31</t>
  </si>
  <si>
    <t>_C_223</t>
  </si>
  <si>
    <t>=Part4e!$F$32</t>
  </si>
  <si>
    <t>_C_224</t>
  </si>
  <si>
    <t>=Part4e!$F$33</t>
  </si>
  <si>
    <t>_C_225</t>
  </si>
  <si>
    <t>=Part4e!$F$34</t>
  </si>
  <si>
    <t>_C_226</t>
  </si>
  <si>
    <t>=Part4e!$F$35</t>
  </si>
  <si>
    <t>_C_227</t>
  </si>
  <si>
    <t>=Part4e!$F$36</t>
  </si>
  <si>
    <t>_C_228</t>
  </si>
  <si>
    <t>=Part4e!$F$37</t>
  </si>
  <si>
    <t>_C_229</t>
  </si>
  <si>
    <t>=Part4e!$F$38</t>
  </si>
  <si>
    <t>_C_23</t>
  </si>
  <si>
    <t>=Part4a!$F$32</t>
  </si>
  <si>
    <t>_C_230</t>
  </si>
  <si>
    <t>=Part4e!$F$39</t>
  </si>
  <si>
    <t>_C_231</t>
  </si>
  <si>
    <t>=Part4e!$F$40</t>
  </si>
  <si>
    <t>_C_232</t>
  </si>
  <si>
    <t>=Part4e!$F$41</t>
  </si>
  <si>
    <t>_C_233</t>
  </si>
  <si>
    <t>=Part4e!$F$42</t>
  </si>
  <si>
    <t>_C_234</t>
  </si>
  <si>
    <t>=Part4e!$F$43</t>
  </si>
  <si>
    <t>_C_235</t>
  </si>
  <si>
    <t>=Part4e!$F$44</t>
  </si>
  <si>
    <t>_C_236</t>
  </si>
  <si>
    <t>=Part4e!$F$45</t>
  </si>
  <si>
    <t>_C_237</t>
  </si>
  <si>
    <t>=Part4e!$F$46</t>
  </si>
  <si>
    <t>_C_238</t>
  </si>
  <si>
    <t>=Part4e!$F$47</t>
  </si>
  <si>
    <t>_C_239</t>
  </si>
  <si>
    <t>=Part4e!$F$48</t>
  </si>
  <si>
    <t>_C_24</t>
  </si>
  <si>
    <t>=Part4a!$F$33</t>
  </si>
  <si>
    <t>_C_240</t>
  </si>
  <si>
    <t>=Part4e!$F$49</t>
  </si>
  <si>
    <t>_C_241</t>
  </si>
  <si>
    <t>=Part4e!$F$50</t>
  </si>
  <si>
    <t>_C_242</t>
  </si>
  <si>
    <t>=Part4e!$F$51</t>
  </si>
  <si>
    <t>_C_243</t>
  </si>
  <si>
    <t>=Part4e!$F$52</t>
  </si>
  <si>
    <t>_C_244</t>
  </si>
  <si>
    <t>=Part4e!$F$53</t>
  </si>
  <si>
    <t>_C_245</t>
  </si>
  <si>
    <t>=Part4e!$F$54</t>
  </si>
  <si>
    <t>_C_246</t>
  </si>
  <si>
    <t>=Part4e!$F$55</t>
  </si>
  <si>
    <t>_C_247</t>
  </si>
  <si>
    <t>=Part4e!$F$56</t>
  </si>
  <si>
    <t>_C_248</t>
  </si>
  <si>
    <t>=Part4e!$F$57</t>
  </si>
  <si>
    <t>_C_249</t>
  </si>
  <si>
    <t>=Part4e!$F$58</t>
  </si>
  <si>
    <t>_C_25</t>
  </si>
  <si>
    <t>=Part4a!$F$34</t>
  </si>
  <si>
    <t>_C_250</t>
  </si>
  <si>
    <t>=Part4e!$F$59</t>
  </si>
  <si>
    <t>_C_251</t>
  </si>
  <si>
    <t>AZ</t>
  </si>
  <si>
    <t>DC</t>
  </si>
  <si>
    <t>1904</t>
  </si>
  <si>
    <t>1910</t>
  </si>
  <si>
    <t>1901</t>
  </si>
  <si>
    <t>3104</t>
  </si>
  <si>
    <t>3126</t>
  </si>
  <si>
    <t>3106</t>
  </si>
  <si>
    <t>3111</t>
  </si>
  <si>
    <t>3195</t>
  </si>
  <si>
    <t>3102</t>
  </si>
  <si>
    <t>3101</t>
  </si>
  <si>
    <t>3127</t>
  </si>
  <si>
    <t>3124</t>
  </si>
  <si>
    <t>3112</t>
  </si>
  <si>
    <t>3125</t>
  </si>
  <si>
    <t>3115</t>
  </si>
  <si>
    <t>3103</t>
  </si>
  <si>
    <t>OMB No. 1905-0165</t>
  </si>
  <si>
    <t>Version No.:2016.01</t>
  </si>
  <si>
    <t>Burden: 2.55 hours</t>
  </si>
  <si>
    <t>Expiration Date: 8/31/2019</t>
  </si>
  <si>
    <t>Please provide a comment below regarding the resubmission.</t>
  </si>
  <si>
    <t>For the PC Electronic Data Reporting Option (PEDRO) software, call (202) 586-9659. 
(See Form instructions, pg 1.)</t>
  </si>
  <si>
    <t>Call:   202-586-9612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</si>
</sst>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F800]dddd\,\ mmmm\ dd\,\ yyyy"/>
  </numFmts>
  <fonts count="40">
    <font>
      <sz val="10"/>
      <name val="Arial"/>
    </font>
    <font>
      <sz val="10"/>
      <name val="Arial"/>
      <family val="2"/>
    </font>
    <font>
      <b/>
      <sz val="10"/>
      <name val="Arial"/>
      <family val="2"/>
    </font>
    <font>
      <sz val="10"/>
      <name val="Arial"/>
      <family val="2"/>
    </font>
    <font>
      <sz val="9"/>
      <name val="Arial"/>
      <family val="2"/>
    </font>
    <font>
      <b/>
      <sz val="12"/>
      <name val="Arial"/>
      <family val="2"/>
    </font>
    <font>
      <u/>
      <sz val="10"/>
      <color indexed="12"/>
      <name val="Arial"/>
      <family val="2"/>
    </font>
    <font>
      <b/>
      <sz val="16"/>
      <name val="Arial"/>
      <family val="2"/>
    </font>
    <font>
      <b/>
      <sz val="14"/>
      <name val="Arial"/>
      <family val="2"/>
    </font>
    <font>
      <sz val="16"/>
      <name val="Arial"/>
      <family val="2"/>
    </font>
    <font>
      <sz val="12"/>
      <color indexed="8"/>
      <name val="Arial"/>
      <family val="2"/>
    </font>
    <font>
      <b/>
      <sz val="13"/>
      <name val="Arial"/>
      <family val="2"/>
    </font>
    <font>
      <sz val="14"/>
      <name val="Arial"/>
      <family val="2"/>
    </font>
    <font>
      <sz val="12"/>
      <name val="Arial"/>
      <family val="2"/>
    </font>
    <font>
      <sz val="14"/>
      <name val="Arial"/>
      <family val="2"/>
    </font>
    <font>
      <sz val="13"/>
      <name val="Arial"/>
      <family val="2"/>
    </font>
    <font>
      <sz val="12"/>
      <name val="StCodes"/>
    </font>
    <font>
      <sz val="12"/>
      <name val="Arial"/>
      <family val="2"/>
    </font>
    <font>
      <b/>
      <u/>
      <sz val="13"/>
      <color indexed="12"/>
      <name val="Arial"/>
      <family val="2"/>
    </font>
    <font>
      <u/>
      <sz val="14"/>
      <color indexed="12"/>
      <name val="Arial"/>
      <family val="2"/>
    </font>
    <font>
      <sz val="8"/>
      <name val="Arial"/>
      <family val="2"/>
    </font>
    <font>
      <sz val="10"/>
      <color indexed="8"/>
      <name val="Arial"/>
      <family val="2"/>
    </font>
    <font>
      <sz val="11"/>
      <name val="Arial"/>
      <family val="2"/>
    </font>
    <font>
      <sz val="11"/>
      <color indexed="8"/>
      <name val="Arial"/>
      <family val="2"/>
    </font>
    <font>
      <b/>
      <vertAlign val="superscript"/>
      <sz val="14"/>
      <name val="Arial"/>
      <family val="2"/>
    </font>
    <font>
      <b/>
      <sz val="12"/>
      <color indexed="8"/>
      <name val="Arial"/>
      <family val="2"/>
    </font>
    <font>
      <sz val="10"/>
      <color indexed="9"/>
      <name val="Arial"/>
      <family val="2"/>
    </font>
    <font>
      <sz val="10"/>
      <color indexed="10"/>
      <name val="Arial"/>
      <family val="2"/>
    </font>
    <font>
      <sz val="12"/>
      <color indexed="10"/>
      <name val="StCodes"/>
    </font>
    <font>
      <sz val="12"/>
      <color indexed="10"/>
      <name val="Arial"/>
      <family val="2"/>
    </font>
    <font>
      <b/>
      <sz val="13"/>
      <color indexed="10"/>
      <name val="Arial"/>
      <family val="2"/>
    </font>
    <font>
      <b/>
      <u/>
      <sz val="13"/>
      <color indexed="10"/>
      <name val="Arial"/>
      <family val="2"/>
    </font>
    <font>
      <b/>
      <sz val="14"/>
      <color indexed="10"/>
      <name val="Arial"/>
      <family val="2"/>
    </font>
    <font>
      <b/>
      <sz val="14"/>
      <color indexed="9"/>
      <name val="Arial"/>
      <family val="2"/>
    </font>
    <font>
      <sz val="14"/>
      <color indexed="22"/>
      <name val="Arial"/>
      <family val="2"/>
    </font>
    <font>
      <sz val="14"/>
      <color indexed="9"/>
      <name val="Arial"/>
      <family val="2"/>
    </font>
    <font>
      <b/>
      <sz val="14"/>
      <color indexed="22"/>
      <name val="Arial"/>
      <family val="2"/>
    </font>
    <font>
      <sz val="11"/>
      <color indexed="9"/>
      <name val="Arial"/>
      <family val="2"/>
    </font>
    <font>
      <b/>
      <sz val="20"/>
      <color indexed="10"/>
      <name val="Arial"/>
      <family val="2"/>
    </font>
    <font>
      <b/>
      <sz val="12"/>
      <color rgb="FFCCFFFF"/>
      <name val="Arial"/>
      <family val="2"/>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22"/>
        <bgColor indexed="0"/>
      </patternFill>
    </fill>
    <fill>
      <patternFill patternType="solid">
        <fgColor indexed="47"/>
        <bgColor indexed="64"/>
      </patternFill>
    </fill>
    <fill>
      <patternFill patternType="solid">
        <fgColor theme="0"/>
        <bgColor indexed="64"/>
      </patternFill>
    </fill>
  </fills>
  <borders count="47">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21" fillId="0" borderId="0"/>
  </cellStyleXfs>
  <cellXfs count="340">
    <xf numFmtId="0" fontId="0" fillId="0" borderId="0" xfId="0"/>
    <xf numFmtId="0" fontId="0" fillId="2" borderId="0" xfId="0" applyFill="1" applyBorder="1" applyProtection="1"/>
    <xf numFmtId="0" fontId="9" fillId="2" borderId="0" xfId="0" applyFont="1" applyFill="1" applyBorder="1" applyProtection="1"/>
    <xf numFmtId="0" fontId="8" fillId="2" borderId="2"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Alignment="1" applyProtection="1">
      <alignment horizontal="center"/>
    </xf>
    <xf numFmtId="49" fontId="7" fillId="2" borderId="0" xfId="0" applyNumberFormat="1" applyFont="1" applyFill="1" applyBorder="1" applyAlignment="1" applyProtection="1">
      <alignment horizontal="center" vertical="center"/>
    </xf>
    <xf numFmtId="0" fontId="11" fillId="2" borderId="0" xfId="0" applyFont="1" applyFill="1" applyBorder="1" applyProtection="1"/>
    <xf numFmtId="0" fontId="15" fillId="2" borderId="0" xfId="0" applyFont="1" applyFill="1" applyBorder="1" applyProtection="1"/>
    <xf numFmtId="0" fontId="11" fillId="2" borderId="0" xfId="0" applyFont="1" applyFill="1" applyBorder="1" applyAlignment="1" applyProtection="1">
      <alignment horizontal="center"/>
    </xf>
    <xf numFmtId="0" fontId="11" fillId="2" borderId="0" xfId="0" applyFont="1" applyFill="1" applyBorder="1" applyAlignment="1" applyProtection="1"/>
    <xf numFmtId="0" fontId="8" fillId="2" borderId="0" xfId="0" applyFont="1" applyFill="1" applyBorder="1" applyProtection="1"/>
    <xf numFmtId="0" fontId="1" fillId="3" borderId="0" xfId="0" applyFont="1" applyFill="1" applyBorder="1" applyAlignment="1" applyProtection="1">
      <alignment vertical="center" wrapText="1"/>
    </xf>
    <xf numFmtId="0" fontId="0" fillId="2" borderId="3" xfId="0" applyFill="1" applyBorder="1" applyProtection="1"/>
    <xf numFmtId="0" fontId="0" fillId="2" borderId="4" xfId="0" applyFill="1" applyBorder="1" applyProtection="1"/>
    <xf numFmtId="0" fontId="12" fillId="2" borderId="2" xfId="0" applyFont="1" applyFill="1" applyBorder="1" applyAlignment="1" applyProtection="1">
      <alignment horizontal="left"/>
    </xf>
    <xf numFmtId="0" fontId="8" fillId="2" borderId="5" xfId="0" applyFont="1" applyFill="1" applyBorder="1" applyAlignment="1" applyProtection="1">
      <alignment horizontal="left"/>
    </xf>
    <xf numFmtId="0" fontId="7" fillId="2" borderId="3" xfId="0" applyNumberFormat="1" applyFont="1" applyFill="1" applyBorder="1" applyAlignment="1" applyProtection="1">
      <alignment horizontal="center" vertical="center"/>
    </xf>
    <xf numFmtId="0" fontId="12" fillId="2" borderId="3" xfId="0" applyFont="1" applyFill="1" applyBorder="1" applyAlignment="1" applyProtection="1"/>
    <xf numFmtId="0" fontId="12" fillId="2" borderId="3" xfId="0" applyFont="1" applyFill="1" applyBorder="1" applyAlignment="1" applyProtection="1">
      <alignment horizontal="left"/>
    </xf>
    <xf numFmtId="0" fontId="8" fillId="2" borderId="3" xfId="0" applyFont="1" applyFill="1" applyBorder="1" applyAlignment="1" applyProtection="1">
      <alignment horizontal="center"/>
    </xf>
    <xf numFmtId="0" fontId="0" fillId="4" borderId="0" xfId="0" applyFill="1" applyProtection="1"/>
    <xf numFmtId="0" fontId="0" fillId="4" borderId="0" xfId="0" applyFill="1" applyBorder="1" applyProtection="1"/>
    <xf numFmtId="0" fontId="14" fillId="4" borderId="0" xfId="0" applyFont="1" applyFill="1" applyBorder="1" applyAlignment="1" applyProtection="1"/>
    <xf numFmtId="0" fontId="14" fillId="4" borderId="0" xfId="0" applyFont="1" applyFill="1" applyBorder="1" applyAlignment="1" applyProtection="1">
      <alignment vertical="top" wrapText="1"/>
    </xf>
    <xf numFmtId="0" fontId="6" fillId="4" borderId="0" xfId="1" applyFill="1" applyBorder="1" applyAlignment="1" applyProtection="1">
      <alignment horizontal="center"/>
    </xf>
    <xf numFmtId="0" fontId="12" fillId="4" borderId="0" xfId="0" applyFont="1" applyFill="1" applyBorder="1" applyProtection="1"/>
    <xf numFmtId="1" fontId="12" fillId="2" borderId="3" xfId="0" applyNumberFormat="1" applyFont="1" applyFill="1" applyBorder="1" applyAlignment="1" applyProtection="1">
      <alignment horizontal="left" vertical="center"/>
    </xf>
    <xf numFmtId="0" fontId="8" fillId="2" borderId="3" xfId="0" applyFont="1" applyFill="1" applyBorder="1" applyAlignment="1" applyProtection="1">
      <alignment vertical="center"/>
    </xf>
    <xf numFmtId="0" fontId="8" fillId="2" borderId="3" xfId="0" applyFont="1" applyFill="1" applyBorder="1" applyAlignment="1" applyProtection="1">
      <alignment horizontal="left" vertical="center"/>
    </xf>
    <xf numFmtId="0" fontId="12" fillId="2" borderId="3" xfId="0" applyFont="1" applyFill="1" applyBorder="1" applyAlignment="1" applyProtection="1">
      <alignment horizontal="left" vertical="center"/>
    </xf>
    <xf numFmtId="0" fontId="0" fillId="0" borderId="0" xfId="0" applyProtection="1"/>
    <xf numFmtId="0" fontId="4" fillId="2" borderId="0" xfId="0" applyFont="1" applyFill="1" applyBorder="1" applyAlignment="1" applyProtection="1">
      <alignment horizontal="left"/>
    </xf>
    <xf numFmtId="0" fontId="4" fillId="2" borderId="0" xfId="0" applyFont="1" applyFill="1" applyBorder="1" applyAlignment="1" applyProtection="1"/>
    <xf numFmtId="0" fontId="8" fillId="5" borderId="2" xfId="0" applyFont="1" applyFill="1" applyBorder="1" applyAlignment="1" applyProtection="1"/>
    <xf numFmtId="0" fontId="0" fillId="0" borderId="0" xfId="0" applyAlignment="1" applyProtection="1">
      <alignment horizontal="left"/>
    </xf>
    <xf numFmtId="0" fontId="0" fillId="0" borderId="0" xfId="0" applyAlignment="1" applyProtection="1">
      <alignment horizontal="center"/>
    </xf>
    <xf numFmtId="0" fontId="11" fillId="2" borderId="0" xfId="0" applyFont="1" applyFill="1" applyBorder="1" applyAlignment="1" applyProtection="1">
      <alignment horizontal="left"/>
    </xf>
    <xf numFmtId="49" fontId="22" fillId="0" borderId="0" xfId="0" applyNumberFormat="1" applyFont="1" applyAlignment="1"/>
    <xf numFmtId="49" fontId="22" fillId="0" borderId="0" xfId="0" applyNumberFormat="1" applyFont="1" applyAlignment="1">
      <alignment horizontal="right"/>
    </xf>
    <xf numFmtId="0" fontId="22" fillId="0" borderId="0" xfId="0" applyFont="1" applyAlignment="1"/>
    <xf numFmtId="0" fontId="23" fillId="6" borderId="6" xfId="2" applyFont="1" applyFill="1" applyBorder="1" applyAlignment="1">
      <alignment horizontal="center"/>
    </xf>
    <xf numFmtId="0" fontId="23" fillId="0" borderId="1" xfId="2" applyFont="1" applyFill="1" applyBorder="1" applyAlignment="1"/>
    <xf numFmtId="0" fontId="22" fillId="0" borderId="0" xfId="0" applyNumberFormat="1" applyFont="1" applyAlignment="1"/>
    <xf numFmtId="0" fontId="9" fillId="2" borderId="0" xfId="0" applyFont="1" applyFill="1" applyBorder="1" applyAlignment="1" applyProtection="1">
      <alignment horizontal="right"/>
    </xf>
    <xf numFmtId="0" fontId="11" fillId="2" borderId="0" xfId="0" applyFont="1" applyFill="1" applyBorder="1" applyAlignment="1" applyProtection="1">
      <alignment horizontal="right"/>
    </xf>
    <xf numFmtId="0" fontId="1" fillId="4" borderId="0" xfId="0" applyFont="1" applyFill="1" applyProtection="1"/>
    <xf numFmtId="0" fontId="16" fillId="4" borderId="0" xfId="0" applyFont="1" applyFill="1" applyProtection="1"/>
    <xf numFmtId="0" fontId="17" fillId="4" borderId="0" xfId="0" applyFont="1" applyFill="1" applyProtection="1"/>
    <xf numFmtId="0" fontId="9" fillId="2" borderId="7" xfId="0" applyFont="1" applyFill="1" applyBorder="1" applyProtection="1"/>
    <xf numFmtId="0" fontId="9" fillId="2" borderId="7" xfId="0" applyFont="1" applyFill="1" applyBorder="1" applyAlignment="1" applyProtection="1">
      <alignment horizontal="right"/>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12"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165" fontId="9" fillId="2" borderId="0" xfId="0" applyNumberFormat="1" applyFont="1" applyFill="1" applyBorder="1" applyAlignment="1" applyProtection="1"/>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11" fillId="2" borderId="11"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wrapText="1"/>
    </xf>
    <xf numFmtId="11" fontId="8" fillId="2" borderId="0" xfId="0" applyNumberFormat="1" applyFont="1" applyFill="1" applyBorder="1" applyProtection="1"/>
    <xf numFmtId="0" fontId="11" fillId="4" borderId="0" xfId="0" applyFont="1" applyFill="1" applyBorder="1" applyAlignment="1" applyProtection="1">
      <alignment vertical="top" wrapText="1"/>
    </xf>
    <xf numFmtId="0" fontId="15" fillId="2" borderId="0" xfId="0" applyFont="1" applyFill="1" applyBorder="1" applyAlignment="1" applyProtection="1"/>
    <xf numFmtId="0" fontId="15" fillId="2" borderId="0" xfId="0" applyFont="1" applyFill="1" applyBorder="1" applyAlignment="1" applyProtection="1">
      <alignment horizontal="left"/>
    </xf>
    <xf numFmtId="0" fontId="15" fillId="2" borderId="0" xfId="0" applyFont="1" applyFill="1" applyBorder="1" applyAlignment="1" applyProtection="1">
      <alignment horizontal="center"/>
    </xf>
    <xf numFmtId="0" fontId="11" fillId="4" borderId="0" xfId="0" applyFont="1" applyFill="1" applyBorder="1" applyAlignment="1" applyProtection="1"/>
    <xf numFmtId="49" fontId="15" fillId="2" borderId="0" xfId="0" applyNumberFormat="1" applyFont="1" applyFill="1" applyBorder="1" applyAlignment="1" applyProtection="1">
      <alignment vertical="center"/>
    </xf>
    <xf numFmtId="49" fontId="11" fillId="2" borderId="0" xfId="0" applyNumberFormat="1" applyFont="1" applyFill="1" applyBorder="1" applyAlignment="1" applyProtection="1">
      <alignment horizontal="right" vertical="center"/>
    </xf>
    <xf numFmtId="49" fontId="15" fillId="2" borderId="0" xfId="0" applyNumberFormat="1" applyFont="1" applyFill="1" applyBorder="1" applyAlignment="1" applyProtection="1">
      <alignment horizontal="center"/>
    </xf>
    <xf numFmtId="49" fontId="15" fillId="2" borderId="0" xfId="0" applyNumberFormat="1" applyFont="1" applyFill="1" applyBorder="1" applyAlignment="1" applyProtection="1">
      <alignment horizontal="left"/>
    </xf>
    <xf numFmtId="0" fontId="11" fillId="2" borderId="5" xfId="0" applyFont="1" applyFill="1" applyBorder="1" applyAlignment="1" applyProtection="1">
      <alignment horizontal="left" indent="2"/>
    </xf>
    <xf numFmtId="0" fontId="11" fillId="2" borderId="0" xfId="0" applyFont="1" applyFill="1" applyBorder="1" applyAlignment="1" applyProtection="1">
      <alignment horizontal="left" indent="1"/>
    </xf>
    <xf numFmtId="0" fontId="14" fillId="4" borderId="0" xfId="0" applyFont="1" applyFill="1" applyBorder="1" applyProtection="1"/>
    <xf numFmtId="0" fontId="0" fillId="2" borderId="13" xfId="0" applyFill="1" applyBorder="1" applyProtection="1"/>
    <xf numFmtId="0" fontId="26" fillId="4" borderId="0" xfId="0" applyFont="1" applyFill="1" applyBorder="1" applyProtection="1"/>
    <xf numFmtId="0" fontId="0" fillId="0" borderId="0" xfId="0" applyFill="1" applyBorder="1" applyProtection="1"/>
    <xf numFmtId="0" fontId="8" fillId="4" borderId="0" xfId="0" applyFont="1" applyFill="1" applyBorder="1" applyAlignment="1" applyProtection="1">
      <alignment horizontal="left"/>
    </xf>
    <xf numFmtId="0" fontId="8" fillId="4" borderId="0" xfId="0" applyFont="1" applyFill="1" applyBorder="1" applyAlignment="1" applyProtection="1"/>
    <xf numFmtId="0" fontId="16" fillId="4" borderId="0" xfId="0" applyFont="1" applyFill="1" applyBorder="1" applyProtection="1"/>
    <xf numFmtId="0" fontId="5" fillId="4" borderId="0" xfId="0" applyFont="1" applyFill="1" applyBorder="1" applyAlignment="1" applyProtection="1"/>
    <xf numFmtId="0" fontId="13" fillId="4" borderId="0" xfId="0" applyFont="1" applyFill="1" applyBorder="1" applyAlignment="1" applyProtection="1">
      <alignment vertical="top" wrapText="1"/>
    </xf>
    <xf numFmtId="0" fontId="3" fillId="4" borderId="0" xfId="0" applyFont="1" applyFill="1" applyBorder="1" applyProtection="1"/>
    <xf numFmtId="0" fontId="8" fillId="4" borderId="0" xfId="0" applyFont="1" applyFill="1" applyBorder="1" applyAlignment="1" applyProtection="1">
      <alignment horizontal="left" vertical="center"/>
    </xf>
    <xf numFmtId="0" fontId="1" fillId="3" borderId="14" xfId="0" applyFont="1" applyFill="1" applyBorder="1" applyAlignment="1" applyProtection="1">
      <alignment vertical="center" wrapText="1"/>
    </xf>
    <xf numFmtId="0" fontId="1" fillId="3" borderId="7"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8" fillId="4" borderId="11" xfId="0" applyFont="1" applyFill="1" applyBorder="1" applyAlignment="1" applyProtection="1">
      <alignment horizontal="left" vertical="center"/>
    </xf>
    <xf numFmtId="0" fontId="8" fillId="4" borderId="0" xfId="0" applyFont="1" applyFill="1" applyBorder="1" applyAlignment="1" applyProtection="1">
      <alignment horizontal="left" vertical="center" indent="3"/>
    </xf>
    <xf numFmtId="1" fontId="8" fillId="4" borderId="0" xfId="0" applyNumberFormat="1" applyFont="1" applyFill="1" applyBorder="1" applyAlignment="1" applyProtection="1">
      <alignment horizontal="left" vertical="center"/>
    </xf>
    <xf numFmtId="0" fontId="8" fillId="4" borderId="11" xfId="0" applyFont="1" applyFill="1" applyBorder="1" applyAlignment="1" applyProtection="1">
      <alignment horizontal="left"/>
    </xf>
    <xf numFmtId="0" fontId="12" fillId="5" borderId="9" xfId="0" applyFont="1" applyFill="1" applyBorder="1" applyAlignment="1" applyProtection="1">
      <alignment horizontal="center"/>
    </xf>
    <xf numFmtId="0" fontId="12" fillId="5" borderId="16" xfId="0" applyFont="1" applyFill="1" applyBorder="1" applyAlignment="1" applyProtection="1">
      <alignment horizontal="center"/>
    </xf>
    <xf numFmtId="0" fontId="12" fillId="5" borderId="17" xfId="0" applyFont="1" applyFill="1" applyBorder="1" applyAlignment="1" applyProtection="1">
      <alignment horizontal="center"/>
    </xf>
    <xf numFmtId="0" fontId="12" fillId="5" borderId="18" xfId="0" applyFont="1" applyFill="1" applyBorder="1" applyAlignment="1" applyProtection="1">
      <alignment horizontal="center"/>
    </xf>
    <xf numFmtId="0" fontId="8" fillId="0" borderId="8" xfId="0" applyFont="1" applyBorder="1" applyAlignment="1" applyProtection="1">
      <alignment horizont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vertical="center"/>
    </xf>
    <xf numFmtId="0" fontId="12" fillId="5" borderId="20" xfId="0" applyFont="1" applyFill="1" applyBorder="1" applyAlignment="1" applyProtection="1">
      <alignment horizontal="center"/>
    </xf>
    <xf numFmtId="1" fontId="8" fillId="4" borderId="0" xfId="0" applyNumberFormat="1" applyFont="1" applyFill="1" applyBorder="1" applyAlignment="1" applyProtection="1">
      <alignment horizontal="right" vertical="center"/>
    </xf>
    <xf numFmtId="0" fontId="11" fillId="2" borderId="0" xfId="0" applyFont="1" applyFill="1" applyBorder="1" applyAlignment="1" applyProtection="1">
      <alignment horizontal="left" vertical="center" wrapText="1" indent="1"/>
    </xf>
    <xf numFmtId="0" fontId="11" fillId="2" borderId="0" xfId="0" applyFont="1" applyFill="1" applyBorder="1" applyAlignment="1" applyProtection="1">
      <alignment horizontal="left" vertical="top" wrapText="1" indent="1"/>
    </xf>
    <xf numFmtId="0" fontId="11" fillId="2" borderId="22" xfId="0" applyFont="1" applyFill="1" applyBorder="1" applyAlignment="1" applyProtection="1">
      <alignment horizontal="left"/>
    </xf>
    <xf numFmtId="0" fontId="11" fillId="2" borderId="22" xfId="0" applyFont="1" applyFill="1" applyBorder="1" applyAlignment="1" applyProtection="1"/>
    <xf numFmtId="0" fontId="11" fillId="2" borderId="22" xfId="0" applyFont="1" applyFill="1" applyBorder="1" applyAlignment="1" applyProtection="1">
      <alignment horizontal="left" indent="1"/>
    </xf>
    <xf numFmtId="0" fontId="11" fillId="2" borderId="5" xfId="0" applyFont="1" applyFill="1" applyBorder="1" applyAlignment="1" applyProtection="1">
      <alignment horizontal="left" vertical="center" indent="2"/>
    </xf>
    <xf numFmtId="0" fontId="0" fillId="2" borderId="5" xfId="0" applyFill="1" applyBorder="1" applyAlignment="1" applyProtection="1">
      <alignment horizontal="left" indent="1"/>
    </xf>
    <xf numFmtId="0" fontId="8" fillId="2" borderId="11" xfId="0" applyFont="1" applyFill="1" applyBorder="1" applyAlignment="1" applyProtection="1">
      <alignment horizontal="left" vertical="center" wrapText="1" indent="1"/>
    </xf>
    <xf numFmtId="0" fontId="15" fillId="2" borderId="11" xfId="0" applyFont="1" applyFill="1" applyBorder="1" applyAlignment="1" applyProtection="1">
      <alignment horizontal="left" vertical="top" wrapText="1" indent="1"/>
    </xf>
    <xf numFmtId="0" fontId="0" fillId="2" borderId="0" xfId="0" applyFill="1" applyBorder="1" applyAlignment="1" applyProtection="1">
      <alignment horizontal="left" indent="1"/>
    </xf>
    <xf numFmtId="0" fontId="0" fillId="2" borderId="11" xfId="0" applyFill="1" applyBorder="1" applyAlignment="1" applyProtection="1">
      <alignment horizontal="left" indent="1"/>
    </xf>
    <xf numFmtId="0" fontId="15" fillId="2" borderId="0" xfId="0" applyFont="1" applyFill="1" applyBorder="1" applyAlignment="1" applyProtection="1">
      <alignment horizontal="left" indent="1"/>
    </xf>
    <xf numFmtId="0" fontId="0" fillId="0" borderId="0" xfId="0" quotePrefix="1" applyNumberFormat="1"/>
    <xf numFmtId="0" fontId="1" fillId="3" borderId="22" xfId="0" applyFont="1" applyFill="1" applyBorder="1" applyAlignment="1" applyProtection="1">
      <alignment vertical="center" wrapText="1"/>
    </xf>
    <xf numFmtId="0" fontId="1" fillId="3" borderId="23" xfId="0" applyFont="1" applyFill="1" applyBorder="1" applyAlignment="1" applyProtection="1">
      <alignment vertical="center" wrapText="1"/>
    </xf>
    <xf numFmtId="0" fontId="1" fillId="3" borderId="24" xfId="0" applyFont="1" applyFill="1" applyBorder="1" applyAlignment="1" applyProtection="1">
      <alignment vertical="center" wrapText="1"/>
    </xf>
    <xf numFmtId="0" fontId="1" fillId="3" borderId="25" xfId="0" applyFont="1" applyFill="1" applyBorder="1" applyAlignment="1" applyProtection="1">
      <alignment vertical="center" wrapText="1"/>
    </xf>
    <xf numFmtId="0" fontId="9" fillId="2" borderId="14" xfId="0" applyFont="1" applyFill="1" applyBorder="1" applyProtection="1"/>
    <xf numFmtId="0" fontId="9" fillId="2" borderId="22" xfId="0" applyFont="1" applyFill="1" applyBorder="1" applyProtection="1"/>
    <xf numFmtId="0" fontId="8" fillId="2" borderId="26" xfId="0" applyFont="1" applyFill="1" applyBorder="1" applyAlignment="1" applyProtection="1">
      <alignment horizontal="left"/>
    </xf>
    <xf numFmtId="0" fontId="8" fillId="2" borderId="22" xfId="0" applyFont="1" applyFill="1" applyBorder="1" applyAlignment="1" applyProtection="1">
      <alignment horizontal="left" vertical="center"/>
    </xf>
    <xf numFmtId="0" fontId="8" fillId="2" borderId="22" xfId="0" applyFont="1" applyFill="1" applyBorder="1" applyAlignment="1" applyProtection="1">
      <alignment horizontal="left"/>
    </xf>
    <xf numFmtId="0" fontId="0" fillId="2" borderId="22" xfId="0" applyFill="1" applyBorder="1" applyProtection="1"/>
    <xf numFmtId="0" fontId="15" fillId="2" borderId="22" xfId="0" applyFont="1" applyFill="1" applyBorder="1" applyProtection="1"/>
    <xf numFmtId="0" fontId="0" fillId="2" borderId="27" xfId="0" applyFill="1" applyBorder="1" applyProtection="1"/>
    <xf numFmtId="0" fontId="8" fillId="4" borderId="22" xfId="0" applyFont="1" applyFill="1" applyBorder="1" applyAlignment="1" applyProtection="1">
      <alignment horizontal="left"/>
    </xf>
    <xf numFmtId="0" fontId="0" fillId="0" borderId="0" xfId="0" applyNumberFormat="1"/>
    <xf numFmtId="0" fontId="9" fillId="2" borderId="15" xfId="0" quotePrefix="1" applyFont="1" applyFill="1" applyBorder="1" applyAlignment="1" applyProtection="1">
      <alignment horizontal="right"/>
    </xf>
    <xf numFmtId="0" fontId="9" fillId="2" borderId="11" xfId="0" quotePrefix="1" applyFont="1" applyFill="1" applyBorder="1" applyAlignment="1" applyProtection="1">
      <alignment horizontal="right"/>
    </xf>
    <xf numFmtId="0" fontId="0" fillId="2" borderId="14" xfId="0" applyFill="1" applyBorder="1" applyProtection="1"/>
    <xf numFmtId="0" fontId="4" fillId="2" borderId="7" xfId="0" applyFont="1" applyFill="1" applyBorder="1" applyAlignment="1" applyProtection="1">
      <alignment horizontal="left"/>
    </xf>
    <xf numFmtId="0" fontId="4" fillId="2" borderId="7" xfId="0" applyFont="1" applyFill="1" applyBorder="1" applyAlignment="1" applyProtection="1"/>
    <xf numFmtId="0" fontId="8" fillId="2" borderId="22" xfId="0" applyNumberFormat="1" applyFont="1" applyFill="1" applyBorder="1" applyAlignment="1" applyProtection="1">
      <alignment horizontal="left" vertical="center"/>
    </xf>
    <xf numFmtId="0" fontId="2" fillId="2" borderId="11" xfId="0" applyFont="1" applyFill="1" applyBorder="1" applyProtection="1"/>
    <xf numFmtId="0" fontId="8" fillId="0" borderId="29" xfId="0" quotePrefix="1" applyFont="1" applyBorder="1" applyAlignment="1" applyProtection="1">
      <alignment horizontal="center" wrapText="1"/>
    </xf>
    <xf numFmtId="0" fontId="12" fillId="0" borderId="32" xfId="0" applyFont="1" applyBorder="1" applyAlignment="1" applyProtection="1">
      <alignment horizontal="center"/>
    </xf>
    <xf numFmtId="0" fontId="11" fillId="2" borderId="22" xfId="0" quotePrefix="1" applyFont="1" applyFill="1" applyBorder="1" applyAlignment="1" applyProtection="1">
      <alignment horizontal="left"/>
    </xf>
    <xf numFmtId="0" fontId="0" fillId="0" borderId="0" xfId="0" quotePrefix="1" applyAlignment="1">
      <alignment horizontal="left"/>
    </xf>
    <xf numFmtId="0" fontId="0" fillId="0" borderId="0" xfId="0" applyAlignment="1">
      <alignment horizontal="left"/>
    </xf>
    <xf numFmtId="0" fontId="2" fillId="0" borderId="0" xfId="0" quotePrefix="1" applyFont="1" applyAlignment="1">
      <alignment horizontal="left"/>
    </xf>
    <xf numFmtId="0" fontId="2" fillId="0" borderId="0" xfId="0" applyFont="1"/>
    <xf numFmtId="0" fontId="22" fillId="0" borderId="0" xfId="0" quotePrefix="1" applyNumberFormat="1" applyFont="1" applyAlignment="1">
      <alignment horizontal="right"/>
    </xf>
    <xf numFmtId="0" fontId="0" fillId="0" borderId="0" xfId="0" quotePrefix="1" applyAlignment="1">
      <alignment horizontal="left" wrapText="1"/>
    </xf>
    <xf numFmtId="0" fontId="27" fillId="4" borderId="0" xfId="0" applyFont="1" applyFill="1" applyProtection="1"/>
    <xf numFmtId="0" fontId="28" fillId="4" borderId="0" xfId="0" applyFont="1" applyFill="1" applyProtection="1"/>
    <xf numFmtId="0" fontId="29" fillId="4" borderId="0" xfId="0" applyFont="1" applyFill="1" applyProtection="1"/>
    <xf numFmtId="0" fontId="30" fillId="4" borderId="0" xfId="0" applyFont="1" applyFill="1" applyBorder="1" applyAlignment="1" applyProtection="1">
      <alignment vertical="top" wrapText="1"/>
    </xf>
    <xf numFmtId="0" fontId="31" fillId="4" borderId="0" xfId="1" applyFont="1" applyFill="1" applyBorder="1" applyAlignment="1" applyProtection="1">
      <alignment vertical="top" wrapText="1"/>
    </xf>
    <xf numFmtId="0" fontId="30" fillId="4" borderId="0" xfId="0" applyFont="1" applyFill="1" applyBorder="1" applyAlignment="1" applyProtection="1"/>
    <xf numFmtId="0" fontId="26" fillId="4" borderId="0" xfId="0" applyFont="1" applyFill="1" applyProtection="1"/>
    <xf numFmtId="3" fontId="26" fillId="0" borderId="0" xfId="0" applyNumberFormat="1" applyFont="1" applyProtection="1"/>
    <xf numFmtId="1" fontId="8" fillId="4" borderId="16" xfId="0" applyNumberFormat="1" applyFont="1" applyFill="1" applyBorder="1" applyAlignment="1" applyProtection="1">
      <alignment horizontal="right" vertical="center"/>
    </xf>
    <xf numFmtId="0" fontId="8" fillId="5" borderId="0" xfId="0" applyFont="1" applyFill="1" applyBorder="1" applyAlignment="1" applyProtection="1"/>
    <xf numFmtId="0" fontId="32" fillId="5" borderId="2" xfId="0" applyFont="1" applyFill="1" applyBorder="1" applyAlignment="1" applyProtection="1">
      <alignment horizontal="right"/>
    </xf>
    <xf numFmtId="0" fontId="8" fillId="5" borderId="26" xfId="0" applyFont="1" applyFill="1" applyBorder="1" applyAlignment="1" applyProtection="1"/>
    <xf numFmtId="0" fontId="8" fillId="5" borderId="27" xfId="0" applyFont="1" applyFill="1" applyBorder="1" applyAlignment="1" applyProtection="1"/>
    <xf numFmtId="0" fontId="8" fillId="5" borderId="3" xfId="0" applyFont="1" applyFill="1" applyBorder="1" applyAlignment="1" applyProtection="1"/>
    <xf numFmtId="0" fontId="32" fillId="5" borderId="3" xfId="0" applyFont="1" applyFill="1" applyBorder="1" applyAlignment="1" applyProtection="1">
      <alignment horizontal="right"/>
    </xf>
    <xf numFmtId="0" fontId="27" fillId="4" borderId="0" xfId="0" quotePrefix="1" applyFont="1" applyFill="1" applyAlignment="1" applyProtection="1">
      <alignment horizontal="left"/>
    </xf>
    <xf numFmtId="0" fontId="32" fillId="5" borderId="2" xfId="0" applyFont="1" applyFill="1" applyBorder="1" applyAlignment="1" applyProtection="1">
      <alignment horizontal="left"/>
    </xf>
    <xf numFmtId="0" fontId="32" fillId="5" borderId="3" xfId="0" applyFont="1" applyFill="1" applyBorder="1" applyAlignment="1" applyProtection="1">
      <alignment horizontal="left"/>
    </xf>
    <xf numFmtId="0" fontId="0" fillId="4" borderId="0" xfId="0" applyNumberFormat="1" applyFill="1" applyProtection="1"/>
    <xf numFmtId="0" fontId="27" fillId="4" borderId="0" xfId="0" applyNumberFormat="1" applyFont="1" applyFill="1" applyProtection="1"/>
    <xf numFmtId="0" fontId="8" fillId="2" borderId="33" xfId="0" applyNumberFormat="1" applyFont="1" applyFill="1" applyBorder="1" applyAlignment="1" applyProtection="1">
      <alignment horizontal="left" vertical="center"/>
    </xf>
    <xf numFmtId="0" fontId="8" fillId="0" borderId="34" xfId="0" quotePrefix="1" applyFont="1" applyBorder="1" applyAlignment="1" applyProtection="1">
      <alignment horizontal="center" wrapText="1"/>
    </xf>
    <xf numFmtId="0" fontId="8" fillId="0" borderId="18" xfId="0" quotePrefix="1" applyFont="1" applyBorder="1" applyAlignment="1" applyProtection="1">
      <alignment horizontal="center" wrapText="1"/>
    </xf>
    <xf numFmtId="0" fontId="33" fillId="0" borderId="17" xfId="0" quotePrefix="1" applyFont="1" applyBorder="1" applyAlignment="1" applyProtection="1">
      <alignment horizontal="center" wrapText="1"/>
    </xf>
    <xf numFmtId="0" fontId="33" fillId="0" borderId="17" xfId="0" quotePrefix="1" applyFont="1" applyBorder="1" applyAlignment="1" applyProtection="1">
      <alignment horizontal="center" vertical="top" wrapText="1"/>
    </xf>
    <xf numFmtId="0" fontId="33" fillId="0" borderId="35" xfId="0" quotePrefix="1" applyFont="1" applyBorder="1" applyAlignment="1" applyProtection="1">
      <alignment horizontal="center" vertical="top" wrapText="1"/>
    </xf>
    <xf numFmtId="0" fontId="26" fillId="4" borderId="0" xfId="0" applyFont="1" applyFill="1" applyAlignment="1" applyProtection="1">
      <alignment horizontal="center"/>
    </xf>
    <xf numFmtId="0" fontId="26" fillId="4" borderId="0" xfId="0" applyFont="1" applyFill="1" applyAlignment="1" applyProtection="1">
      <alignment horizontal="center" wrapText="1"/>
    </xf>
    <xf numFmtId="0" fontId="26" fillId="4" borderId="0" xfId="0" quotePrefix="1" applyFont="1" applyFill="1" applyAlignment="1" applyProtection="1">
      <alignment horizontal="center" wrapText="1"/>
    </xf>
    <xf numFmtId="0" fontId="26" fillId="4" borderId="0" xfId="0" applyFont="1" applyFill="1" applyAlignment="1" applyProtection="1">
      <alignment horizontal="left"/>
    </xf>
    <xf numFmtId="1" fontId="12" fillId="0" borderId="16" xfId="0" quotePrefix="1" applyNumberFormat="1" applyFont="1" applyBorder="1" applyAlignment="1" applyProtection="1">
      <alignment horizontal="center"/>
    </xf>
    <xf numFmtId="1" fontId="12" fillId="0" borderId="19" xfId="0" quotePrefix="1" applyNumberFormat="1" applyFont="1" applyBorder="1" applyAlignment="1" applyProtection="1">
      <alignment horizontal="center"/>
    </xf>
    <xf numFmtId="0" fontId="7" fillId="2" borderId="0" xfId="0" applyFont="1" applyFill="1" applyBorder="1" applyAlignment="1" applyProtection="1">
      <alignment horizontal="center"/>
    </xf>
    <xf numFmtId="0" fontId="8" fillId="5" borderId="8" xfId="0" applyFont="1" applyFill="1" applyBorder="1" applyAlignment="1" applyProtection="1">
      <alignment horizontal="left" vertical="center"/>
    </xf>
    <xf numFmtId="0" fontId="18" fillId="2" borderId="0" xfId="1" applyFont="1" applyFill="1" applyBorder="1" applyAlignment="1" applyProtection="1">
      <alignment horizontal="left" vertical="top" wrapText="1" indent="1"/>
    </xf>
    <xf numFmtId="0" fontId="38" fillId="2" borderId="0" xfId="0" applyFont="1" applyFill="1" applyBorder="1" applyAlignment="1" applyProtection="1">
      <alignment horizontal="center" vertical="center" wrapText="1"/>
    </xf>
    <xf numFmtId="0" fontId="27" fillId="8" borderId="0" xfId="0" applyFont="1" applyFill="1" applyProtection="1"/>
    <xf numFmtId="0" fontId="0" fillId="8" borderId="0" xfId="0" applyFill="1" applyProtection="1"/>
    <xf numFmtId="0" fontId="30" fillId="8" borderId="0" xfId="0" applyFont="1" applyFill="1" applyBorder="1" applyAlignment="1" applyProtection="1"/>
    <xf numFmtId="0" fontId="27" fillId="8" borderId="0" xfId="0" applyFont="1" applyFill="1" applyBorder="1" applyProtection="1"/>
    <xf numFmtId="0" fontId="15" fillId="8" borderId="0" xfId="0" applyFont="1" applyFill="1" applyBorder="1" applyAlignment="1" applyProtection="1"/>
    <xf numFmtId="0" fontId="0" fillId="8" borderId="0" xfId="0" applyFill="1" applyBorder="1" applyProtection="1"/>
    <xf numFmtId="0" fontId="26" fillId="8" borderId="0" xfId="0" applyFont="1" applyFill="1" applyBorder="1" applyProtection="1"/>
    <xf numFmtId="0" fontId="17" fillId="8" borderId="0" xfId="0" applyFont="1" applyFill="1" applyBorder="1" applyProtection="1"/>
    <xf numFmtId="0" fontId="12" fillId="8" borderId="0" xfId="0" applyFont="1" applyFill="1" applyBorder="1" applyProtection="1"/>
    <xf numFmtId="0" fontId="12" fillId="8" borderId="0" xfId="0" applyFont="1" applyFill="1" applyProtection="1"/>
    <xf numFmtId="0" fontId="3" fillId="8" borderId="0" xfId="0" applyNumberFormat="1" applyFont="1" applyFill="1" applyBorder="1" applyProtection="1"/>
    <xf numFmtId="0" fontId="12" fillId="2" borderId="16" xfId="0" applyFont="1" applyFill="1" applyBorder="1" applyAlignment="1" applyProtection="1">
      <alignment horizontal="center" vertical="center"/>
    </xf>
    <xf numFmtId="0" fontId="11" fillId="7" borderId="16" xfId="0" applyFont="1" applyFill="1" applyBorder="1" applyAlignment="1" applyProtection="1">
      <alignment horizontal="center" vertical="center"/>
    </xf>
    <xf numFmtId="0" fontId="15" fillId="2" borderId="3" xfId="0" applyFont="1" applyFill="1" applyBorder="1" applyAlignment="1" applyProtection="1"/>
    <xf numFmtId="49" fontId="15" fillId="2" borderId="3" xfId="0" applyNumberFormat="1" applyFont="1" applyFill="1" applyBorder="1" applyAlignment="1" applyProtection="1">
      <alignment vertical="center"/>
    </xf>
    <xf numFmtId="0" fontId="37" fillId="4" borderId="0" xfId="0" quotePrefix="1" applyNumberFormat="1" applyFont="1" applyFill="1" applyAlignment="1" applyProtection="1">
      <alignment horizontal="right"/>
    </xf>
    <xf numFmtId="1" fontId="12" fillId="0" borderId="9" xfId="0" applyNumberFormat="1" applyFont="1" applyFill="1" applyBorder="1" applyAlignment="1" applyProtection="1"/>
    <xf numFmtId="0" fontId="12" fillId="0" borderId="9" xfId="0" applyNumberFormat="1" applyFont="1" applyFill="1" applyBorder="1" applyAlignment="1" applyProtection="1"/>
    <xf numFmtId="3" fontId="12" fillId="0" borderId="9" xfId="0" applyNumberFormat="1" applyFont="1" applyFill="1" applyBorder="1" applyAlignment="1" applyProtection="1"/>
    <xf numFmtId="1" fontId="12" fillId="0" borderId="28" xfId="0" quotePrefix="1" applyNumberFormat="1" applyFont="1" applyBorder="1" applyAlignment="1" applyProtection="1">
      <alignment horizontal="center"/>
    </xf>
    <xf numFmtId="1" fontId="12" fillId="0" borderId="32" xfId="0" quotePrefix="1" applyNumberFormat="1" applyFont="1" applyBorder="1" applyAlignment="1" applyProtection="1">
      <alignment horizontal="center"/>
    </xf>
    <xf numFmtId="1" fontId="12" fillId="0" borderId="29" xfId="0" quotePrefix="1" applyNumberFormat="1" applyFont="1" applyBorder="1" applyAlignment="1" applyProtection="1">
      <alignment horizontal="center"/>
    </xf>
    <xf numFmtId="0" fontId="12" fillId="0" borderId="8" xfId="0" applyFont="1" applyBorder="1" applyAlignment="1" applyProtection="1">
      <alignment shrinkToFit="1"/>
    </xf>
    <xf numFmtId="0" fontId="12" fillId="0" borderId="29" xfId="0" applyFont="1" applyBorder="1" applyAlignment="1" applyProtection="1">
      <alignment shrinkToFit="1"/>
    </xf>
    <xf numFmtId="1" fontId="12" fillId="0" borderId="20" xfId="0" applyNumberFormat="1" applyFont="1" applyFill="1" applyBorder="1" applyAlignment="1" applyProtection="1"/>
    <xf numFmtId="0" fontId="12" fillId="0" borderId="20" xfId="0" applyNumberFormat="1" applyFont="1" applyFill="1" applyBorder="1" applyAlignment="1" applyProtection="1"/>
    <xf numFmtId="3" fontId="12" fillId="0" borderId="20" xfId="0" applyNumberFormat="1" applyFont="1" applyFill="1" applyBorder="1" applyAlignment="1" applyProtection="1"/>
    <xf numFmtId="1" fontId="12" fillId="0" borderId="30" xfId="0" quotePrefix="1" applyNumberFormat="1" applyFont="1" applyBorder="1" applyAlignment="1" applyProtection="1">
      <alignment horizontal="center"/>
    </xf>
    <xf numFmtId="1" fontId="12" fillId="0" borderId="36" xfId="0" quotePrefix="1" applyNumberFormat="1" applyFont="1" applyBorder="1" applyAlignment="1" applyProtection="1">
      <alignment horizontal="center"/>
    </xf>
    <xf numFmtId="1" fontId="12" fillId="0" borderId="31" xfId="0" quotePrefix="1" applyNumberFormat="1" applyFont="1" applyBorder="1" applyAlignment="1" applyProtection="1">
      <alignment horizontal="center"/>
    </xf>
    <xf numFmtId="0" fontId="12" fillId="0" borderId="21" xfId="0" applyFont="1" applyBorder="1" applyAlignment="1" applyProtection="1">
      <alignment shrinkToFit="1"/>
    </xf>
    <xf numFmtId="0" fontId="12" fillId="0" borderId="31" xfId="0" applyFont="1" applyBorder="1" applyAlignment="1" applyProtection="1">
      <alignment shrinkToFit="1"/>
    </xf>
    <xf numFmtId="0" fontId="11" fillId="2" borderId="5" xfId="0" applyFont="1" applyFill="1" applyBorder="1" applyAlignment="1" applyProtection="1">
      <alignment horizontal="left" indent="4"/>
    </xf>
    <xf numFmtId="0" fontId="11" fillId="2" borderId="0" xfId="0" applyFont="1" applyFill="1" applyBorder="1" applyAlignment="1" applyProtection="1">
      <alignment vertical="center" wrapText="1"/>
    </xf>
    <xf numFmtId="0" fontId="11" fillId="2" borderId="11" xfId="0" applyFont="1" applyFill="1" applyBorder="1" applyAlignment="1" applyProtection="1">
      <alignment vertical="center" wrapText="1"/>
    </xf>
    <xf numFmtId="0" fontId="19" fillId="2" borderId="5" xfId="1" applyFont="1" applyFill="1" applyBorder="1" applyAlignment="1" applyProtection="1">
      <alignment horizontal="left" vertical="top"/>
    </xf>
    <xf numFmtId="0" fontId="6" fillId="2" borderId="0" xfId="1" applyFill="1" applyBorder="1" applyAlignment="1" applyProtection="1">
      <alignment horizontal="left" vertical="top"/>
    </xf>
    <xf numFmtId="0" fontId="18" fillId="2" borderId="0" xfId="1" applyFont="1" applyFill="1" applyBorder="1" applyAlignment="1" applyProtection="1">
      <alignment horizontal="left" vertical="top"/>
    </xf>
    <xf numFmtId="0" fontId="18" fillId="2" borderId="11" xfId="1" applyFont="1" applyFill="1" applyBorder="1" applyAlignment="1" applyProtection="1">
      <alignment horizontal="left" vertical="top"/>
    </xf>
    <xf numFmtId="0" fontId="11" fillId="2" borderId="5" xfId="0" applyFont="1" applyFill="1" applyBorder="1" applyAlignment="1" applyProtection="1">
      <alignment horizontal="left" vertical="top" indent="4"/>
    </xf>
    <xf numFmtId="0" fontId="8" fillId="2" borderId="0" xfId="0" applyFont="1" applyFill="1" applyBorder="1" applyAlignment="1" applyProtection="1">
      <alignment horizontal="left" vertical="top" wrapText="1"/>
    </xf>
    <xf numFmtId="0" fontId="18" fillId="2" borderId="11" xfId="1" applyFont="1" applyFill="1" applyBorder="1" applyAlignment="1" applyProtection="1">
      <alignment vertical="top" wrapText="1"/>
    </xf>
    <xf numFmtId="0" fontId="8"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center" wrapText="1" indent="4"/>
    </xf>
    <xf numFmtId="0" fontId="11" fillId="2" borderId="0" xfId="0" applyFont="1" applyFill="1" applyBorder="1" applyAlignment="1" applyProtection="1">
      <alignment horizontal="left" vertical="center" indent="1"/>
    </xf>
    <xf numFmtId="0" fontId="12" fillId="2" borderId="0"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2" borderId="11" xfId="0" applyFont="1" applyFill="1" applyBorder="1" applyAlignment="1" applyProtection="1">
      <alignment vertical="top" wrapText="1"/>
    </xf>
    <xf numFmtId="0" fontId="12" fillId="0" borderId="16" xfId="0" applyFont="1" applyBorder="1" applyAlignment="1" applyProtection="1">
      <alignment horizontal="left"/>
      <protection locked="0"/>
    </xf>
    <xf numFmtId="0" fontId="12" fillId="0" borderId="17" xfId="0" applyFont="1" applyBorder="1" applyAlignment="1" applyProtection="1">
      <alignment horizontal="left"/>
      <protection locked="0"/>
    </xf>
    <xf numFmtId="0" fontId="12" fillId="0" borderId="18" xfId="0" applyFont="1" applyBorder="1" applyAlignment="1" applyProtection="1">
      <alignment horizontal="left"/>
      <protection locked="0"/>
    </xf>
    <xf numFmtId="0" fontId="12" fillId="0" borderId="19" xfId="0" applyFont="1" applyBorder="1" applyAlignment="1" applyProtection="1">
      <alignment horizontal="left"/>
      <protection locked="0"/>
    </xf>
    <xf numFmtId="0" fontId="15" fillId="2" borderId="3" xfId="0" applyNumberFormat="1" applyFont="1" applyFill="1" applyBorder="1" applyAlignment="1" applyProtection="1">
      <alignment horizontal="center"/>
    </xf>
    <xf numFmtId="0" fontId="7" fillId="2" borderId="22"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12" xfId="0" applyFont="1" applyFill="1" applyBorder="1" applyAlignment="1" applyProtection="1">
      <alignment horizontal="center"/>
    </xf>
    <xf numFmtId="0" fontId="7" fillId="2" borderId="11" xfId="0" applyFont="1" applyFill="1" applyBorder="1" applyAlignment="1" applyProtection="1">
      <alignment horizontal="center"/>
    </xf>
    <xf numFmtId="0" fontId="10" fillId="2" borderId="38" xfId="0" applyFont="1" applyFill="1" applyBorder="1" applyAlignment="1" applyProtection="1">
      <alignment horizontal="left" vertical="center" wrapText="1"/>
    </xf>
    <xf numFmtId="0" fontId="10" fillId="2" borderId="39"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22"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0" fillId="2" borderId="27"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8" fillId="5" borderId="32" xfId="0" applyFont="1" applyFill="1" applyBorder="1" applyAlignment="1" applyProtection="1">
      <alignment horizontal="left" vertical="center"/>
    </xf>
    <xf numFmtId="0" fontId="8" fillId="5" borderId="8" xfId="0" applyFont="1" applyFill="1" applyBorder="1" applyAlignment="1" applyProtection="1">
      <alignment horizontal="left" vertical="center"/>
    </xf>
    <xf numFmtId="0" fontId="8" fillId="5" borderId="37" xfId="0" applyFont="1" applyFill="1" applyBorder="1" applyAlignment="1" applyProtection="1">
      <alignment horizontal="left" vertical="center"/>
    </xf>
    <xf numFmtId="49" fontId="12" fillId="2" borderId="9" xfId="0" applyNumberFormat="1" applyFont="1" applyFill="1" applyBorder="1" applyAlignment="1" applyProtection="1">
      <alignment horizontal="center" vertical="center"/>
    </xf>
    <xf numFmtId="49" fontId="12" fillId="2" borderId="8" xfId="0" applyNumberFormat="1" applyFont="1" applyFill="1" applyBorder="1" applyAlignment="1" applyProtection="1">
      <alignment horizontal="center" vertical="center"/>
    </xf>
    <xf numFmtId="49" fontId="12" fillId="2" borderId="3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11" xfId="0" applyFont="1" applyFill="1" applyBorder="1" applyAlignment="1" applyProtection="1">
      <alignment horizontal="left" vertical="center" wrapText="1" indent="2"/>
    </xf>
    <xf numFmtId="0" fontId="8" fillId="2" borderId="2" xfId="0" applyFont="1" applyFill="1" applyBorder="1" applyAlignment="1" applyProtection="1">
      <alignment horizontal="center"/>
    </xf>
    <xf numFmtId="0" fontId="7" fillId="2" borderId="0"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39" fillId="2" borderId="44" xfId="0" applyFont="1" applyFill="1" applyBorder="1" applyAlignment="1" applyProtection="1">
      <alignment horizontal="center" vertical="center"/>
    </xf>
    <xf numFmtId="0" fontId="39" fillId="2" borderId="2" xfId="0" applyFont="1" applyFill="1" applyBorder="1" applyAlignment="1" applyProtection="1">
      <alignment horizontal="center" vertical="center"/>
    </xf>
    <xf numFmtId="0" fontId="39" fillId="2" borderId="35" xfId="0" applyFont="1" applyFill="1" applyBorder="1" applyAlignment="1" applyProtection="1">
      <alignment horizontal="center" vertical="center"/>
    </xf>
    <xf numFmtId="0" fontId="12" fillId="2" borderId="9" xfId="0" applyNumberFormat="1" applyFont="1" applyFill="1" applyBorder="1" applyAlignment="1" applyProtection="1">
      <alignment horizontal="center" vertical="center"/>
    </xf>
    <xf numFmtId="0" fontId="12" fillId="2" borderId="8" xfId="0" applyNumberFormat="1" applyFont="1" applyFill="1" applyBorder="1" applyAlignment="1" applyProtection="1">
      <alignment horizontal="center" vertical="center"/>
    </xf>
    <xf numFmtId="0" fontId="12" fillId="2" borderId="3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11" xfId="0" applyFont="1" applyFill="1" applyBorder="1" applyAlignment="1" applyProtection="1">
      <alignment horizontal="left" vertical="top" wrapText="1" indent="2"/>
    </xf>
    <xf numFmtId="0" fontId="18" fillId="2" borderId="0" xfId="1" applyFont="1" applyFill="1" applyBorder="1" applyAlignment="1" applyProtection="1">
      <alignment horizontal="left" vertical="top" wrapText="1" indent="1"/>
    </xf>
    <xf numFmtId="0" fontId="15" fillId="2" borderId="3" xfId="0" applyFont="1" applyFill="1" applyBorder="1" applyAlignment="1" applyProtection="1">
      <alignment horizontal="left"/>
    </xf>
    <xf numFmtId="0" fontId="15" fillId="2" borderId="3" xfId="0" applyFont="1" applyFill="1" applyBorder="1" applyAlignment="1" applyProtection="1">
      <alignment horizontal="left" indent="2"/>
    </xf>
    <xf numFmtId="0" fontId="15" fillId="2" borderId="8" xfId="0" applyFont="1" applyFill="1" applyBorder="1" applyAlignment="1" applyProtection="1">
      <alignment horizontal="left"/>
    </xf>
    <xf numFmtId="0" fontId="15" fillId="2" borderId="8" xfId="0" applyNumberFormat="1" applyFont="1" applyFill="1" applyBorder="1" applyAlignment="1" applyProtection="1">
      <alignment horizontal="center"/>
    </xf>
    <xf numFmtId="0" fontId="5" fillId="5" borderId="32" xfId="0" applyFont="1" applyFill="1" applyBorder="1" applyAlignment="1" applyProtection="1">
      <alignment horizontal="left"/>
    </xf>
    <xf numFmtId="0" fontId="5" fillId="5" borderId="8" xfId="0" applyFont="1" applyFill="1" applyBorder="1" applyAlignment="1" applyProtection="1">
      <alignment horizontal="left"/>
    </xf>
    <xf numFmtId="0" fontId="5" fillId="5" borderId="37" xfId="0" applyFont="1" applyFill="1" applyBorder="1" applyAlignment="1" applyProtection="1">
      <alignment horizontal="left"/>
    </xf>
    <xf numFmtId="0" fontId="5" fillId="5" borderId="10" xfId="0" applyFont="1" applyFill="1" applyBorder="1" applyAlignment="1" applyProtection="1">
      <alignment horizontal="left"/>
    </xf>
    <xf numFmtId="0" fontId="12" fillId="0" borderId="26"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35" xfId="0" applyFont="1" applyBorder="1" applyAlignment="1" applyProtection="1">
      <alignment horizontal="left" vertical="top" wrapText="1"/>
    </xf>
    <xf numFmtId="0" fontId="12" fillId="0" borderId="22"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12" fillId="0" borderId="23" xfId="0" applyFont="1" applyBorder="1" applyAlignment="1" applyProtection="1">
      <alignment horizontal="left" vertical="top" wrapText="1"/>
    </xf>
    <xf numFmtId="0" fontId="12" fillId="0" borderId="24" xfId="0" applyFont="1" applyBorder="1" applyAlignment="1" applyProtection="1">
      <alignment horizontal="left" vertical="top" wrapText="1"/>
    </xf>
    <xf numFmtId="0" fontId="12" fillId="0" borderId="25" xfId="0" applyFont="1" applyBorder="1" applyAlignment="1" applyProtection="1">
      <alignment horizontal="left" vertical="top" wrapText="1"/>
    </xf>
    <xf numFmtId="164" fontId="15" fillId="2" borderId="8" xfId="0" applyNumberFormat="1" applyFont="1" applyFill="1" applyBorder="1" applyAlignment="1" applyProtection="1">
      <alignment horizontal="center"/>
    </xf>
    <xf numFmtId="164" fontId="15" fillId="2" borderId="3" xfId="0" applyNumberFormat="1" applyFont="1" applyFill="1" applyBorder="1" applyAlignment="1" applyProtection="1">
      <alignment horizontal="center"/>
    </xf>
    <xf numFmtId="0" fontId="8" fillId="5" borderId="32" xfId="0" applyFont="1" applyFill="1" applyBorder="1" applyAlignment="1" applyProtection="1">
      <alignment horizontal="left"/>
    </xf>
    <xf numFmtId="0" fontId="8" fillId="5" borderId="8" xfId="0" applyFont="1" applyFill="1" applyBorder="1" applyAlignment="1" applyProtection="1">
      <alignment horizontal="left"/>
    </xf>
    <xf numFmtId="0" fontId="8" fillId="5" borderId="37" xfId="0" applyFont="1" applyFill="1" applyBorder="1" applyAlignment="1" applyProtection="1">
      <alignment horizontal="left"/>
    </xf>
    <xf numFmtId="0" fontId="8" fillId="5" borderId="10" xfId="0" applyFont="1" applyFill="1" applyBorder="1" applyAlignment="1" applyProtection="1">
      <alignment horizontal="left"/>
    </xf>
    <xf numFmtId="0" fontId="15" fillId="4" borderId="0" xfId="0" applyFont="1" applyFill="1" applyBorder="1" applyAlignment="1" applyProtection="1">
      <alignment horizontal="center"/>
    </xf>
    <xf numFmtId="0" fontId="11" fillId="2" borderId="22"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12" xfId="0" quotePrefix="1" applyFont="1" applyFill="1" applyBorder="1" applyAlignment="1" applyProtection="1">
      <alignment horizontal="left" wrapText="1"/>
    </xf>
    <xf numFmtId="0" fontId="11" fillId="2" borderId="5" xfId="0" quotePrefix="1" applyFont="1" applyFill="1" applyBorder="1" applyAlignment="1" applyProtection="1">
      <alignment horizontal="left" vertical="top" wrapText="1" indent="7"/>
    </xf>
    <xf numFmtId="0" fontId="11" fillId="2" borderId="0" xfId="0" quotePrefix="1" applyFont="1" applyFill="1" applyBorder="1" applyAlignment="1" applyProtection="1">
      <alignment horizontal="left" vertical="top" wrapText="1" indent="7"/>
    </xf>
    <xf numFmtId="0" fontId="11" fillId="2" borderId="11" xfId="0" quotePrefix="1" applyFont="1" applyFill="1" applyBorder="1" applyAlignment="1" applyProtection="1">
      <alignment horizontal="left" vertical="top" wrapText="1" indent="7"/>
    </xf>
    <xf numFmtId="0" fontId="8" fillId="0" borderId="27" xfId="0" applyFont="1" applyBorder="1" applyAlignment="1" applyProtection="1">
      <alignment horizontal="center" wrapText="1"/>
    </xf>
    <xf numFmtId="0" fontId="8" fillId="0" borderId="3" xfId="0" applyFont="1" applyBorder="1" applyAlignment="1" applyProtection="1">
      <alignment horizontal="center" wrapText="1"/>
    </xf>
    <xf numFmtId="0" fontId="36" fillId="5" borderId="2" xfId="0" quotePrefix="1" applyFont="1" applyFill="1" applyBorder="1" applyAlignment="1" applyProtection="1">
      <alignment horizontal="left" wrapText="1"/>
    </xf>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38" fillId="2" borderId="7"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7" fillId="2" borderId="41" xfId="0" applyFont="1" applyFill="1" applyBorder="1" applyAlignment="1" applyProtection="1">
      <alignment horizontal="center"/>
    </xf>
    <xf numFmtId="0" fontId="7" fillId="2" borderId="42" xfId="0" applyFont="1" applyFill="1" applyBorder="1" applyAlignment="1" applyProtection="1">
      <alignment horizontal="center"/>
    </xf>
    <xf numFmtId="0" fontId="7" fillId="2" borderId="43" xfId="0" applyFont="1" applyFill="1" applyBorder="1" applyAlignment="1" applyProtection="1">
      <alignment horizontal="center"/>
    </xf>
    <xf numFmtId="0" fontId="5" fillId="0" borderId="26" xfId="0" applyFont="1" applyBorder="1" applyAlignment="1" applyProtection="1">
      <alignment horizontal="center" textRotation="90" wrapText="1"/>
    </xf>
    <xf numFmtId="0" fontId="13" fillId="0" borderId="27" xfId="0" applyFont="1" applyBorder="1" applyProtection="1"/>
    <xf numFmtId="0" fontId="5" fillId="0" borderId="17" xfId="0" applyFont="1" applyBorder="1" applyAlignment="1" applyProtection="1">
      <alignment horizontal="center" textRotation="90" wrapText="1"/>
    </xf>
    <xf numFmtId="0" fontId="13" fillId="0" borderId="18" xfId="0" applyFont="1" applyBorder="1" applyProtection="1"/>
    <xf numFmtId="0" fontId="33" fillId="4" borderId="32" xfId="0" quotePrefix="1" applyFont="1" applyFill="1" applyBorder="1" applyAlignment="1" applyProtection="1">
      <alignment horizontal="center" wrapText="1"/>
    </xf>
    <xf numFmtId="0" fontId="0" fillId="0" borderId="10" xfId="0" applyBorder="1" applyProtection="1"/>
    <xf numFmtId="0" fontId="35" fillId="0" borderId="26" xfId="0" quotePrefix="1" applyFont="1" applyBorder="1" applyAlignment="1" applyProtection="1">
      <alignment horizontal="center" vertical="top" wrapText="1"/>
    </xf>
    <xf numFmtId="0" fontId="35" fillId="0" borderId="2" xfId="0" quotePrefix="1" applyFont="1" applyBorder="1" applyAlignment="1" applyProtection="1">
      <alignment horizontal="center" vertical="top" wrapText="1"/>
    </xf>
    <xf numFmtId="0" fontId="35" fillId="0" borderId="35" xfId="0" quotePrefix="1" applyFont="1" applyBorder="1" applyAlignment="1" applyProtection="1">
      <alignment horizontal="center" vertical="top" wrapText="1"/>
    </xf>
    <xf numFmtId="0" fontId="8" fillId="0" borderId="27" xfId="0" quotePrefix="1" applyFont="1" applyBorder="1" applyAlignment="1" applyProtection="1">
      <alignment horizontal="center" vertical="top" wrapText="1"/>
    </xf>
    <xf numFmtId="0" fontId="8" fillId="0" borderId="3" xfId="0" applyFont="1" applyBorder="1" applyAlignment="1" applyProtection="1">
      <alignment horizontal="center" vertical="top" wrapText="1"/>
    </xf>
    <xf numFmtId="0" fontId="8" fillId="0" borderId="4" xfId="0" applyFont="1" applyBorder="1" applyAlignment="1" applyProtection="1">
      <alignment horizontal="center" vertical="top" wrapText="1"/>
    </xf>
    <xf numFmtId="0" fontId="34" fillId="5" borderId="2" xfId="0" quotePrefix="1" applyFont="1" applyFill="1" applyBorder="1" applyAlignment="1" applyProtection="1">
      <alignment horizontal="center" wrapText="1"/>
    </xf>
    <xf numFmtId="0" fontId="34" fillId="5" borderId="35" xfId="0" applyFont="1" applyFill="1" applyBorder="1" applyAlignment="1" applyProtection="1">
      <alignment horizontal="center" wrapText="1"/>
    </xf>
    <xf numFmtId="0" fontId="34" fillId="5" borderId="3" xfId="0" applyFont="1" applyFill="1" applyBorder="1" applyAlignment="1" applyProtection="1">
      <alignment horizontal="center" wrapText="1"/>
    </xf>
    <xf numFmtId="0" fontId="34" fillId="5" borderId="4" xfId="0" applyFont="1" applyFill="1" applyBorder="1" applyAlignment="1" applyProtection="1">
      <alignment horizontal="center" wrapText="1"/>
    </xf>
    <xf numFmtId="0" fontId="8" fillId="0" borderId="16" xfId="0" applyFont="1" applyBorder="1" applyAlignment="1" applyProtection="1">
      <alignment horizontal="center"/>
    </xf>
    <xf numFmtId="0" fontId="36" fillId="5" borderId="3" xfId="0" quotePrefix="1" applyFont="1" applyFill="1" applyBorder="1" applyAlignment="1" applyProtection="1">
      <alignment horizontal="left" wrapText="1"/>
    </xf>
    <xf numFmtId="0" fontId="34" fillId="5" borderId="35" xfId="0" quotePrefix="1" applyFont="1" applyFill="1" applyBorder="1" applyAlignment="1" applyProtection="1">
      <alignment horizontal="center" wrapText="1"/>
    </xf>
    <xf numFmtId="0" fontId="34" fillId="5" borderId="3" xfId="0" quotePrefix="1" applyFont="1" applyFill="1" applyBorder="1" applyAlignment="1" applyProtection="1">
      <alignment horizontal="center" wrapText="1"/>
    </xf>
    <xf numFmtId="0" fontId="34" fillId="5" borderId="4" xfId="0" quotePrefix="1" applyFont="1" applyFill="1" applyBorder="1" applyAlignment="1" applyProtection="1">
      <alignment horizontal="center" wrapText="1"/>
    </xf>
    <xf numFmtId="0" fontId="33" fillId="4" borderId="10" xfId="0" quotePrefix="1" applyFont="1" applyFill="1" applyBorder="1" applyAlignment="1" applyProtection="1">
      <alignment horizontal="center" wrapText="1"/>
    </xf>
    <xf numFmtId="0" fontId="5" fillId="0" borderId="45" xfId="0" applyFont="1" applyBorder="1" applyAlignment="1" applyProtection="1">
      <alignment horizontal="center" textRotation="90" wrapText="1"/>
    </xf>
    <xf numFmtId="0" fontId="5" fillId="0" borderId="46" xfId="0" applyFont="1" applyBorder="1" applyAlignment="1" applyProtection="1">
      <alignment horizontal="center" textRotation="90" wrapText="1"/>
    </xf>
    <xf numFmtId="0" fontId="5" fillId="0" borderId="18" xfId="0" applyFont="1" applyBorder="1" applyAlignment="1" applyProtection="1">
      <alignment horizontal="center" textRotation="90" wrapText="1"/>
    </xf>
    <xf numFmtId="0" fontId="8" fillId="0" borderId="17" xfId="0" applyFont="1" applyBorder="1" applyAlignment="1" applyProtection="1">
      <alignment horizontal="center"/>
    </xf>
    <xf numFmtId="0" fontId="8" fillId="0" borderId="18" xfId="0" applyFont="1" applyBorder="1" applyAlignment="1" applyProtection="1">
      <alignment horizontal="center"/>
    </xf>
    <xf numFmtId="0" fontId="8" fillId="0" borderId="4" xfId="0" applyFont="1" applyBorder="1" applyAlignment="1" applyProtection="1">
      <alignment horizontal="center" wrapText="1"/>
    </xf>
    <xf numFmtId="0" fontId="8" fillId="0" borderId="3" xfId="0" quotePrefix="1" applyFont="1" applyBorder="1" applyAlignment="1" applyProtection="1">
      <alignment horizontal="center" vertical="top" wrapText="1"/>
    </xf>
    <xf numFmtId="0" fontId="8" fillId="0" borderId="4" xfId="0" quotePrefix="1" applyFont="1" applyBorder="1" applyAlignment="1" applyProtection="1">
      <alignment horizontal="center" vertical="top" wrapText="1"/>
    </xf>
  </cellXfs>
  <cellStyles count="3">
    <cellStyle name="Hyperlink" xfId="1" builtinId="8"/>
    <cellStyle name="Normal" xfId="0" builtinId="0"/>
    <cellStyle name="Normal_Sheet2" xfId="2"/>
  </cellStyles>
  <dxfs count="272">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ill>
        <patternFill>
          <bgColor indexed="10"/>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bgColor indexed="43"/>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15" fmlaLink="B12" fmlaRange="Products" noThreeD="1" sel="0" val="0"/>
</file>

<file path=xl/ctrlProps/ctrlProp10.xml><?xml version="1.0" encoding="utf-8"?>
<formControlPr xmlns="http://schemas.microsoft.com/office/spreadsheetml/2009/9/main" objectType="Drop" dropStyle="combo" dx="15" fmlaLink="B21" fmlaRange="Products" noThreeD="1" sel="0" val="0"/>
</file>

<file path=xl/ctrlProps/ctrlProp100.xml><?xml version="1.0" encoding="utf-8"?>
<formControlPr xmlns="http://schemas.microsoft.com/office/spreadsheetml/2009/9/main" objectType="Drop" dropStyle="combo" dx="15" fmlaLink="B61" fmlaRange="Products" noThreeD="1" sel="0" val="0"/>
</file>

<file path=xl/ctrlProps/ctrlProp1000.xml><?xml version="1.0" encoding="utf-8"?>
<formControlPr xmlns="http://schemas.microsoft.com/office/spreadsheetml/2009/9/main" objectType="Drop" dropStyle="combo" dx="15" fmlaLink="B61" fmlaRange="Products" noThreeD="1" sel="0" val="0"/>
</file>

<file path=xl/ctrlProps/ctrlProp1001.xml><?xml version="1.0" encoding="utf-8"?>
<formControlPr xmlns="http://schemas.microsoft.com/office/spreadsheetml/2009/9/main" objectType="Drop" dropStyle="combo" dx="15" fmlaLink="B12" fmlaRange="Products" noThreeD="1" sel="0" val="0"/>
</file>

<file path=xl/ctrlProps/ctrlProp1002.xml><?xml version="1.0" encoding="utf-8"?>
<formControlPr xmlns="http://schemas.microsoft.com/office/spreadsheetml/2009/9/main" objectType="Drop" dropStyle="combo" dx="15" fmlaLink="B13" fmlaRange="Products" noThreeD="1" sel="0" val="0"/>
</file>

<file path=xl/ctrlProps/ctrlProp1003.xml><?xml version="1.0" encoding="utf-8"?>
<formControlPr xmlns="http://schemas.microsoft.com/office/spreadsheetml/2009/9/main" objectType="Drop" dropStyle="combo" dx="15" fmlaLink="B14" fmlaRange="Products" noThreeD="1" sel="0" val="0"/>
</file>

<file path=xl/ctrlProps/ctrlProp1004.xml><?xml version="1.0" encoding="utf-8"?>
<formControlPr xmlns="http://schemas.microsoft.com/office/spreadsheetml/2009/9/main" objectType="Drop" dropStyle="combo" dx="15" fmlaLink="B15" fmlaRange="Products" noThreeD="1" sel="0" val="0"/>
</file>

<file path=xl/ctrlProps/ctrlProp1005.xml><?xml version="1.0" encoding="utf-8"?>
<formControlPr xmlns="http://schemas.microsoft.com/office/spreadsheetml/2009/9/main" objectType="Drop" dropStyle="combo" dx="15" fmlaLink="B16" fmlaRange="Products" noThreeD="1" sel="0" val="0"/>
</file>

<file path=xl/ctrlProps/ctrlProp1006.xml><?xml version="1.0" encoding="utf-8"?>
<formControlPr xmlns="http://schemas.microsoft.com/office/spreadsheetml/2009/9/main" objectType="Drop" dropStyle="combo" dx="15" fmlaLink="B17" fmlaRange="Products" noThreeD="1" sel="0" val="0"/>
</file>

<file path=xl/ctrlProps/ctrlProp1007.xml><?xml version="1.0" encoding="utf-8"?>
<formControlPr xmlns="http://schemas.microsoft.com/office/spreadsheetml/2009/9/main" objectType="Drop" dropStyle="combo" dx="15" fmlaLink="B18" fmlaRange="Products" noThreeD="1" sel="0" val="0"/>
</file>

<file path=xl/ctrlProps/ctrlProp1008.xml><?xml version="1.0" encoding="utf-8"?>
<formControlPr xmlns="http://schemas.microsoft.com/office/spreadsheetml/2009/9/main" objectType="Drop" dropStyle="combo" dx="15" fmlaLink="B19" fmlaRange="Products" noThreeD="1" sel="0" val="0"/>
</file>

<file path=xl/ctrlProps/ctrlProp1009.xml><?xml version="1.0" encoding="utf-8"?>
<formControlPr xmlns="http://schemas.microsoft.com/office/spreadsheetml/2009/9/main" objectType="Drop" dropStyle="combo" dx="15" fmlaLink="B20" fmlaRange="Products" noThreeD="1" sel="0" val="0"/>
</file>

<file path=xl/ctrlProps/ctrlProp101.xml><?xml version="1.0" encoding="utf-8"?>
<formControlPr xmlns="http://schemas.microsoft.com/office/spreadsheetml/2009/9/main" objectType="Drop" dropStyle="combo" dx="15" fmlaLink="B12" fmlaRange="Products" noThreeD="1" sel="0" val="0"/>
</file>

<file path=xl/ctrlProps/ctrlProp1010.xml><?xml version="1.0" encoding="utf-8"?>
<formControlPr xmlns="http://schemas.microsoft.com/office/spreadsheetml/2009/9/main" objectType="Drop" dropStyle="combo" dx="15" fmlaLink="B21" fmlaRange="Products" noThreeD="1" sel="0" val="0"/>
</file>

<file path=xl/ctrlProps/ctrlProp1011.xml><?xml version="1.0" encoding="utf-8"?>
<formControlPr xmlns="http://schemas.microsoft.com/office/spreadsheetml/2009/9/main" objectType="Drop" dropStyle="combo" dx="15" fmlaLink="B22" fmlaRange="Products" noThreeD="1" sel="0" val="0"/>
</file>

<file path=xl/ctrlProps/ctrlProp1012.xml><?xml version="1.0" encoding="utf-8"?>
<formControlPr xmlns="http://schemas.microsoft.com/office/spreadsheetml/2009/9/main" objectType="Drop" dropStyle="combo" dx="15" fmlaLink="B23" fmlaRange="Products" noThreeD="1" sel="0" val="0"/>
</file>

<file path=xl/ctrlProps/ctrlProp1013.xml><?xml version="1.0" encoding="utf-8"?>
<formControlPr xmlns="http://schemas.microsoft.com/office/spreadsheetml/2009/9/main" objectType="Drop" dropStyle="combo" dx="15" fmlaLink="B24" fmlaRange="Products" noThreeD="1" sel="0" val="0"/>
</file>

<file path=xl/ctrlProps/ctrlProp1014.xml><?xml version="1.0" encoding="utf-8"?>
<formControlPr xmlns="http://schemas.microsoft.com/office/spreadsheetml/2009/9/main" objectType="Drop" dropStyle="combo" dx="15" fmlaLink="B25" fmlaRange="Products" noThreeD="1" sel="0" val="0"/>
</file>

<file path=xl/ctrlProps/ctrlProp1015.xml><?xml version="1.0" encoding="utf-8"?>
<formControlPr xmlns="http://schemas.microsoft.com/office/spreadsheetml/2009/9/main" objectType="Drop" dropStyle="combo" dx="15" fmlaLink="B26" fmlaRange="Products" noThreeD="1" sel="0" val="0"/>
</file>

<file path=xl/ctrlProps/ctrlProp1016.xml><?xml version="1.0" encoding="utf-8"?>
<formControlPr xmlns="http://schemas.microsoft.com/office/spreadsheetml/2009/9/main" objectType="Drop" dropStyle="combo" dx="15" fmlaLink="B27" fmlaRange="Products" noThreeD="1" sel="0" val="0"/>
</file>

<file path=xl/ctrlProps/ctrlProp1017.xml><?xml version="1.0" encoding="utf-8"?>
<formControlPr xmlns="http://schemas.microsoft.com/office/spreadsheetml/2009/9/main" objectType="Drop" dropStyle="combo" dx="15" fmlaLink="B28" fmlaRange="Products" noThreeD="1" sel="0" val="0"/>
</file>

<file path=xl/ctrlProps/ctrlProp1018.xml><?xml version="1.0" encoding="utf-8"?>
<formControlPr xmlns="http://schemas.microsoft.com/office/spreadsheetml/2009/9/main" objectType="Drop" dropStyle="combo" dx="15" fmlaLink="B29" fmlaRange="Products" noThreeD="1" sel="0" val="0"/>
</file>

<file path=xl/ctrlProps/ctrlProp1019.xml><?xml version="1.0" encoding="utf-8"?>
<formControlPr xmlns="http://schemas.microsoft.com/office/spreadsheetml/2009/9/main" objectType="Drop" dropStyle="combo" dx="15" fmlaLink="B30" fmlaRange="Products" noThreeD="1" sel="0" val="0"/>
</file>

<file path=xl/ctrlProps/ctrlProp102.xml><?xml version="1.0" encoding="utf-8"?>
<formControlPr xmlns="http://schemas.microsoft.com/office/spreadsheetml/2009/9/main" objectType="Drop" dropStyle="combo" dx="15" fmlaLink="B13" fmlaRange="Products" noThreeD="1" sel="0" val="0"/>
</file>

<file path=xl/ctrlProps/ctrlProp1020.xml><?xml version="1.0" encoding="utf-8"?>
<formControlPr xmlns="http://schemas.microsoft.com/office/spreadsheetml/2009/9/main" objectType="Drop" dropStyle="combo" dx="15" fmlaLink="B31" fmlaRange="Products" noThreeD="1" sel="0" val="0"/>
</file>

<file path=xl/ctrlProps/ctrlProp1021.xml><?xml version="1.0" encoding="utf-8"?>
<formControlPr xmlns="http://schemas.microsoft.com/office/spreadsheetml/2009/9/main" objectType="Drop" dropStyle="combo" dx="15" fmlaLink="B35" fmlaRange="Products" noThreeD="1" sel="0" val="0"/>
</file>

<file path=xl/ctrlProps/ctrlProp1022.xml><?xml version="1.0" encoding="utf-8"?>
<formControlPr xmlns="http://schemas.microsoft.com/office/spreadsheetml/2009/9/main" objectType="Drop" dropStyle="combo" dx="15" fmlaLink="B32" fmlaRange="Products" noThreeD="1" sel="0" val="0"/>
</file>

<file path=xl/ctrlProps/ctrlProp1023.xml><?xml version="1.0" encoding="utf-8"?>
<formControlPr xmlns="http://schemas.microsoft.com/office/spreadsheetml/2009/9/main" objectType="Drop" dropStyle="combo" dx="15" fmlaLink="B33" fmlaRange="Products" noThreeD="1" sel="0" val="0"/>
</file>

<file path=xl/ctrlProps/ctrlProp1024.xml><?xml version="1.0" encoding="utf-8"?>
<formControlPr xmlns="http://schemas.microsoft.com/office/spreadsheetml/2009/9/main" objectType="Drop" dropStyle="combo" dx="15" fmlaLink="B34" fmlaRange="Products" noThreeD="1" sel="0" val="0"/>
</file>

<file path=xl/ctrlProps/ctrlProp1025.xml><?xml version="1.0" encoding="utf-8"?>
<formControlPr xmlns="http://schemas.microsoft.com/office/spreadsheetml/2009/9/main" objectType="Drop" dropStyle="combo" dx="15" fmlaLink="B36" fmlaRange="Products" noThreeD="1" sel="0" val="0"/>
</file>

<file path=xl/ctrlProps/ctrlProp1026.xml><?xml version="1.0" encoding="utf-8"?>
<formControlPr xmlns="http://schemas.microsoft.com/office/spreadsheetml/2009/9/main" objectType="Drop" dropStyle="combo" dx="15" fmlaLink="B37" fmlaRange="Products" noThreeD="1" sel="0" val="0"/>
</file>

<file path=xl/ctrlProps/ctrlProp1027.xml><?xml version="1.0" encoding="utf-8"?>
<formControlPr xmlns="http://schemas.microsoft.com/office/spreadsheetml/2009/9/main" objectType="Drop" dropStyle="combo" dx="15" fmlaLink="B38" fmlaRange="Products" noThreeD="1" sel="0" val="0"/>
</file>

<file path=xl/ctrlProps/ctrlProp1028.xml><?xml version="1.0" encoding="utf-8"?>
<formControlPr xmlns="http://schemas.microsoft.com/office/spreadsheetml/2009/9/main" objectType="Drop" dropStyle="combo" dx="15" fmlaLink="B39" fmlaRange="Products" noThreeD="1" sel="0" val="0"/>
</file>

<file path=xl/ctrlProps/ctrlProp1029.xml><?xml version="1.0" encoding="utf-8"?>
<formControlPr xmlns="http://schemas.microsoft.com/office/spreadsheetml/2009/9/main" objectType="Drop" dropStyle="combo" dx="15" fmlaLink="B40" fmlaRange="Products" noThreeD="1" sel="0" val="0"/>
</file>

<file path=xl/ctrlProps/ctrlProp103.xml><?xml version="1.0" encoding="utf-8"?>
<formControlPr xmlns="http://schemas.microsoft.com/office/spreadsheetml/2009/9/main" objectType="Drop" dropStyle="combo" dx="15" fmlaLink="B14" fmlaRange="Products" noThreeD="1" sel="0" val="0"/>
</file>

<file path=xl/ctrlProps/ctrlProp1030.xml><?xml version="1.0" encoding="utf-8"?>
<formControlPr xmlns="http://schemas.microsoft.com/office/spreadsheetml/2009/9/main" objectType="Drop" dropStyle="combo" dx="15" fmlaLink="B41" fmlaRange="Products" noThreeD="1" sel="0" val="0"/>
</file>

<file path=xl/ctrlProps/ctrlProp1031.xml><?xml version="1.0" encoding="utf-8"?>
<formControlPr xmlns="http://schemas.microsoft.com/office/spreadsheetml/2009/9/main" objectType="Drop" dropStyle="combo" dx="15" fmlaLink="B42" fmlaRange="Products" noThreeD="1" sel="0" val="0"/>
</file>

<file path=xl/ctrlProps/ctrlProp1032.xml><?xml version="1.0" encoding="utf-8"?>
<formControlPr xmlns="http://schemas.microsoft.com/office/spreadsheetml/2009/9/main" objectType="Drop" dropStyle="combo" dx="15" fmlaLink="B43" fmlaRange="Products" noThreeD="1" sel="0" val="0"/>
</file>

<file path=xl/ctrlProps/ctrlProp1033.xml><?xml version="1.0" encoding="utf-8"?>
<formControlPr xmlns="http://schemas.microsoft.com/office/spreadsheetml/2009/9/main" objectType="Drop" dropStyle="combo" dx="15" fmlaLink="B44" fmlaRange="Products" noThreeD="1" sel="0" val="0"/>
</file>

<file path=xl/ctrlProps/ctrlProp1034.xml><?xml version="1.0" encoding="utf-8"?>
<formControlPr xmlns="http://schemas.microsoft.com/office/spreadsheetml/2009/9/main" objectType="Drop" dropStyle="combo" dx="15" fmlaLink="B45" fmlaRange="Products" noThreeD="1" sel="0" val="0"/>
</file>

<file path=xl/ctrlProps/ctrlProp1035.xml><?xml version="1.0" encoding="utf-8"?>
<formControlPr xmlns="http://schemas.microsoft.com/office/spreadsheetml/2009/9/main" objectType="Drop" dropStyle="combo" dx="15" fmlaLink="B46" fmlaRange="Products" noThreeD="1" sel="0" val="0"/>
</file>

<file path=xl/ctrlProps/ctrlProp1036.xml><?xml version="1.0" encoding="utf-8"?>
<formControlPr xmlns="http://schemas.microsoft.com/office/spreadsheetml/2009/9/main" objectType="Drop" dropStyle="combo" dx="15" fmlaLink="B47" fmlaRange="Products" noThreeD="1" sel="0" val="0"/>
</file>

<file path=xl/ctrlProps/ctrlProp1037.xml><?xml version="1.0" encoding="utf-8"?>
<formControlPr xmlns="http://schemas.microsoft.com/office/spreadsheetml/2009/9/main" objectType="Drop" dropStyle="combo" dx="15" fmlaLink="B48" fmlaRange="Products" noThreeD="1" sel="0" val="0"/>
</file>

<file path=xl/ctrlProps/ctrlProp1038.xml><?xml version="1.0" encoding="utf-8"?>
<formControlPr xmlns="http://schemas.microsoft.com/office/spreadsheetml/2009/9/main" objectType="Drop" dropStyle="combo" dx="15" fmlaLink="B49" fmlaRange="Products" noThreeD="1" sel="0" val="0"/>
</file>

<file path=xl/ctrlProps/ctrlProp1039.xml><?xml version="1.0" encoding="utf-8"?>
<formControlPr xmlns="http://schemas.microsoft.com/office/spreadsheetml/2009/9/main" objectType="Drop" dropStyle="combo" dx="15" fmlaLink="B50" fmlaRange="Products" noThreeD="1" sel="0" val="0"/>
</file>

<file path=xl/ctrlProps/ctrlProp104.xml><?xml version="1.0" encoding="utf-8"?>
<formControlPr xmlns="http://schemas.microsoft.com/office/spreadsheetml/2009/9/main" objectType="Drop" dropStyle="combo" dx="15" fmlaLink="B15" fmlaRange="Products" noThreeD="1" sel="0" val="0"/>
</file>

<file path=xl/ctrlProps/ctrlProp1040.xml><?xml version="1.0" encoding="utf-8"?>
<formControlPr xmlns="http://schemas.microsoft.com/office/spreadsheetml/2009/9/main" objectType="Drop" dropStyle="combo" dx="15" fmlaLink="B51" fmlaRange="Products" noThreeD="1" sel="0" val="0"/>
</file>

<file path=xl/ctrlProps/ctrlProp1041.xml><?xml version="1.0" encoding="utf-8"?>
<formControlPr xmlns="http://schemas.microsoft.com/office/spreadsheetml/2009/9/main" objectType="Drop" dropStyle="combo" dx="15" fmlaLink="B52" fmlaRange="Products" noThreeD="1" sel="0" val="0"/>
</file>

<file path=xl/ctrlProps/ctrlProp1042.xml><?xml version="1.0" encoding="utf-8"?>
<formControlPr xmlns="http://schemas.microsoft.com/office/spreadsheetml/2009/9/main" objectType="Drop" dropStyle="combo" dx="15" fmlaLink="B53" fmlaRange="Products" noThreeD="1" sel="0" val="0"/>
</file>

<file path=xl/ctrlProps/ctrlProp1043.xml><?xml version="1.0" encoding="utf-8"?>
<formControlPr xmlns="http://schemas.microsoft.com/office/spreadsheetml/2009/9/main" objectType="Drop" dropStyle="combo" dx="15" fmlaLink="B54" fmlaRange="Products" noThreeD="1" sel="0" val="0"/>
</file>

<file path=xl/ctrlProps/ctrlProp1044.xml><?xml version="1.0" encoding="utf-8"?>
<formControlPr xmlns="http://schemas.microsoft.com/office/spreadsheetml/2009/9/main" objectType="Drop" dropStyle="combo" dx="15" fmlaLink="B55" fmlaRange="Products" noThreeD="1" sel="0" val="0"/>
</file>

<file path=xl/ctrlProps/ctrlProp1045.xml><?xml version="1.0" encoding="utf-8"?>
<formControlPr xmlns="http://schemas.microsoft.com/office/spreadsheetml/2009/9/main" objectType="Drop" dropStyle="combo" dx="15" fmlaLink="B56" fmlaRange="Products" noThreeD="1" sel="0" val="0"/>
</file>

<file path=xl/ctrlProps/ctrlProp1046.xml><?xml version="1.0" encoding="utf-8"?>
<formControlPr xmlns="http://schemas.microsoft.com/office/spreadsheetml/2009/9/main" objectType="Drop" dropStyle="combo" dx="15" fmlaLink="B57" fmlaRange="Products" noThreeD="1" sel="0" val="0"/>
</file>

<file path=xl/ctrlProps/ctrlProp1047.xml><?xml version="1.0" encoding="utf-8"?>
<formControlPr xmlns="http://schemas.microsoft.com/office/spreadsheetml/2009/9/main" objectType="Drop" dropStyle="combo" dx="15" fmlaLink="B58" fmlaRange="Products" noThreeD="1" sel="0" val="0"/>
</file>

<file path=xl/ctrlProps/ctrlProp1048.xml><?xml version="1.0" encoding="utf-8"?>
<formControlPr xmlns="http://schemas.microsoft.com/office/spreadsheetml/2009/9/main" objectType="Drop" dropStyle="combo" dx="15" fmlaLink="B59" fmlaRange="Products" noThreeD="1" sel="0" val="0"/>
</file>

<file path=xl/ctrlProps/ctrlProp1049.xml><?xml version="1.0" encoding="utf-8"?>
<formControlPr xmlns="http://schemas.microsoft.com/office/spreadsheetml/2009/9/main" objectType="Drop" dropStyle="combo" dx="15" fmlaLink="B60" fmlaRange="Products" noThreeD="1" sel="0" val="0"/>
</file>

<file path=xl/ctrlProps/ctrlProp105.xml><?xml version="1.0" encoding="utf-8"?>
<formControlPr xmlns="http://schemas.microsoft.com/office/spreadsheetml/2009/9/main" objectType="Drop" dropStyle="combo" dx="15" fmlaLink="B16" fmlaRange="Products" noThreeD="1" sel="0" val="0"/>
</file>

<file path=xl/ctrlProps/ctrlProp1050.xml><?xml version="1.0" encoding="utf-8"?>
<formControlPr xmlns="http://schemas.microsoft.com/office/spreadsheetml/2009/9/main" objectType="Drop" dropStyle="combo" dx="15" fmlaLink="B61" fmlaRange="Products" noThreeD="1" sel="0" val="0"/>
</file>

<file path=xl/ctrlProps/ctrlProp1051.xml><?xml version="1.0" encoding="utf-8"?>
<formControlPr xmlns="http://schemas.microsoft.com/office/spreadsheetml/2009/9/main" objectType="Drop" dropStyle="combo" dx="15" fmlaLink="B12" fmlaRange="Products" noThreeD="1" sel="0" val="0"/>
</file>

<file path=xl/ctrlProps/ctrlProp1052.xml><?xml version="1.0" encoding="utf-8"?>
<formControlPr xmlns="http://schemas.microsoft.com/office/spreadsheetml/2009/9/main" objectType="Drop" dropStyle="combo" dx="15" fmlaLink="B13" fmlaRange="Products" noThreeD="1" sel="0" val="0"/>
</file>

<file path=xl/ctrlProps/ctrlProp1053.xml><?xml version="1.0" encoding="utf-8"?>
<formControlPr xmlns="http://schemas.microsoft.com/office/spreadsheetml/2009/9/main" objectType="Drop" dropStyle="combo" dx="15" fmlaLink="B14" fmlaRange="Products" noThreeD="1" sel="0" val="0"/>
</file>

<file path=xl/ctrlProps/ctrlProp1054.xml><?xml version="1.0" encoding="utf-8"?>
<formControlPr xmlns="http://schemas.microsoft.com/office/spreadsheetml/2009/9/main" objectType="Drop" dropStyle="combo" dx="15" fmlaLink="B15" fmlaRange="Products" noThreeD="1" sel="0" val="0"/>
</file>

<file path=xl/ctrlProps/ctrlProp1055.xml><?xml version="1.0" encoding="utf-8"?>
<formControlPr xmlns="http://schemas.microsoft.com/office/spreadsheetml/2009/9/main" objectType="Drop" dropStyle="combo" dx="15" fmlaLink="B16" fmlaRange="Products" noThreeD="1" sel="0" val="0"/>
</file>

<file path=xl/ctrlProps/ctrlProp1056.xml><?xml version="1.0" encoding="utf-8"?>
<formControlPr xmlns="http://schemas.microsoft.com/office/spreadsheetml/2009/9/main" objectType="Drop" dropStyle="combo" dx="15" fmlaLink="B17" fmlaRange="Products" noThreeD="1" sel="0" val="0"/>
</file>

<file path=xl/ctrlProps/ctrlProp1057.xml><?xml version="1.0" encoding="utf-8"?>
<formControlPr xmlns="http://schemas.microsoft.com/office/spreadsheetml/2009/9/main" objectType="Drop" dropStyle="combo" dx="15" fmlaLink="B18" fmlaRange="Products" noThreeD="1" sel="0" val="0"/>
</file>

<file path=xl/ctrlProps/ctrlProp1058.xml><?xml version="1.0" encoding="utf-8"?>
<formControlPr xmlns="http://schemas.microsoft.com/office/spreadsheetml/2009/9/main" objectType="Drop" dropStyle="combo" dx="15" fmlaLink="B19" fmlaRange="Products" noThreeD="1" sel="0" val="0"/>
</file>

<file path=xl/ctrlProps/ctrlProp1059.xml><?xml version="1.0" encoding="utf-8"?>
<formControlPr xmlns="http://schemas.microsoft.com/office/spreadsheetml/2009/9/main" objectType="Drop" dropStyle="combo" dx="15" fmlaLink="B20" fmlaRange="Products" noThreeD="1" sel="0" val="0"/>
</file>

<file path=xl/ctrlProps/ctrlProp106.xml><?xml version="1.0" encoding="utf-8"?>
<formControlPr xmlns="http://schemas.microsoft.com/office/spreadsheetml/2009/9/main" objectType="Drop" dropStyle="combo" dx="15" fmlaLink="B17" fmlaRange="Products" noThreeD="1" sel="0" val="0"/>
</file>

<file path=xl/ctrlProps/ctrlProp1060.xml><?xml version="1.0" encoding="utf-8"?>
<formControlPr xmlns="http://schemas.microsoft.com/office/spreadsheetml/2009/9/main" objectType="Drop" dropStyle="combo" dx="15" fmlaLink="B21" fmlaRange="Products" noThreeD="1" sel="0" val="0"/>
</file>

<file path=xl/ctrlProps/ctrlProp1061.xml><?xml version="1.0" encoding="utf-8"?>
<formControlPr xmlns="http://schemas.microsoft.com/office/spreadsheetml/2009/9/main" objectType="Drop" dropStyle="combo" dx="15" fmlaLink="B22" fmlaRange="Products" noThreeD="1" sel="0" val="0"/>
</file>

<file path=xl/ctrlProps/ctrlProp1062.xml><?xml version="1.0" encoding="utf-8"?>
<formControlPr xmlns="http://schemas.microsoft.com/office/spreadsheetml/2009/9/main" objectType="Drop" dropStyle="combo" dx="15" fmlaLink="B23" fmlaRange="Products" noThreeD="1" sel="0" val="0"/>
</file>

<file path=xl/ctrlProps/ctrlProp1063.xml><?xml version="1.0" encoding="utf-8"?>
<formControlPr xmlns="http://schemas.microsoft.com/office/spreadsheetml/2009/9/main" objectType="Drop" dropStyle="combo" dx="15" fmlaLink="B24" fmlaRange="Products" noThreeD="1" sel="0" val="0"/>
</file>

<file path=xl/ctrlProps/ctrlProp1064.xml><?xml version="1.0" encoding="utf-8"?>
<formControlPr xmlns="http://schemas.microsoft.com/office/spreadsheetml/2009/9/main" objectType="Drop" dropStyle="combo" dx="15" fmlaLink="B25" fmlaRange="Products" noThreeD="1" sel="0" val="0"/>
</file>

<file path=xl/ctrlProps/ctrlProp1065.xml><?xml version="1.0" encoding="utf-8"?>
<formControlPr xmlns="http://schemas.microsoft.com/office/spreadsheetml/2009/9/main" objectType="Drop" dropStyle="combo" dx="15" fmlaLink="B26" fmlaRange="Products" noThreeD="1" sel="0" val="0"/>
</file>

<file path=xl/ctrlProps/ctrlProp1066.xml><?xml version="1.0" encoding="utf-8"?>
<formControlPr xmlns="http://schemas.microsoft.com/office/spreadsheetml/2009/9/main" objectType="Drop" dropStyle="combo" dx="15" fmlaLink="B27" fmlaRange="Products" noThreeD="1" sel="0" val="0"/>
</file>

<file path=xl/ctrlProps/ctrlProp1067.xml><?xml version="1.0" encoding="utf-8"?>
<formControlPr xmlns="http://schemas.microsoft.com/office/spreadsheetml/2009/9/main" objectType="Drop" dropStyle="combo" dx="15" fmlaLink="B28" fmlaRange="Products" noThreeD="1" sel="0" val="0"/>
</file>

<file path=xl/ctrlProps/ctrlProp1068.xml><?xml version="1.0" encoding="utf-8"?>
<formControlPr xmlns="http://schemas.microsoft.com/office/spreadsheetml/2009/9/main" objectType="Drop" dropStyle="combo" dx="15" fmlaLink="B29" fmlaRange="Products" noThreeD="1" sel="0" val="0"/>
</file>

<file path=xl/ctrlProps/ctrlProp1069.xml><?xml version="1.0" encoding="utf-8"?>
<formControlPr xmlns="http://schemas.microsoft.com/office/spreadsheetml/2009/9/main" objectType="Drop" dropStyle="combo" dx="15" fmlaLink="B30" fmlaRange="Products" noThreeD="1" sel="0" val="0"/>
</file>

<file path=xl/ctrlProps/ctrlProp107.xml><?xml version="1.0" encoding="utf-8"?>
<formControlPr xmlns="http://schemas.microsoft.com/office/spreadsheetml/2009/9/main" objectType="Drop" dropStyle="combo" dx="15" fmlaLink="B18" fmlaRange="Products" noThreeD="1" sel="0" val="0"/>
</file>

<file path=xl/ctrlProps/ctrlProp1070.xml><?xml version="1.0" encoding="utf-8"?>
<formControlPr xmlns="http://schemas.microsoft.com/office/spreadsheetml/2009/9/main" objectType="Drop" dropStyle="combo" dx="15" fmlaLink="B31" fmlaRange="Products" noThreeD="1" sel="0" val="0"/>
</file>

<file path=xl/ctrlProps/ctrlProp1071.xml><?xml version="1.0" encoding="utf-8"?>
<formControlPr xmlns="http://schemas.microsoft.com/office/spreadsheetml/2009/9/main" objectType="Drop" dropStyle="combo" dx="15" fmlaLink="B35" fmlaRange="Products" noThreeD="1" sel="0" val="0"/>
</file>

<file path=xl/ctrlProps/ctrlProp1072.xml><?xml version="1.0" encoding="utf-8"?>
<formControlPr xmlns="http://schemas.microsoft.com/office/spreadsheetml/2009/9/main" objectType="Drop" dropStyle="combo" dx="15" fmlaLink="B32" fmlaRange="Products" noThreeD="1" sel="0" val="0"/>
</file>

<file path=xl/ctrlProps/ctrlProp1073.xml><?xml version="1.0" encoding="utf-8"?>
<formControlPr xmlns="http://schemas.microsoft.com/office/spreadsheetml/2009/9/main" objectType="Drop" dropStyle="combo" dx="15" fmlaLink="B33" fmlaRange="Products" noThreeD="1" sel="0" val="0"/>
</file>

<file path=xl/ctrlProps/ctrlProp1074.xml><?xml version="1.0" encoding="utf-8"?>
<formControlPr xmlns="http://schemas.microsoft.com/office/spreadsheetml/2009/9/main" objectType="Drop" dropStyle="combo" dx="15" fmlaLink="B34" fmlaRange="Products" noThreeD="1" sel="0" val="0"/>
</file>

<file path=xl/ctrlProps/ctrlProp1075.xml><?xml version="1.0" encoding="utf-8"?>
<formControlPr xmlns="http://schemas.microsoft.com/office/spreadsheetml/2009/9/main" objectType="Drop" dropStyle="combo" dx="15" fmlaLink="B36" fmlaRange="Products" noThreeD="1" sel="0" val="0"/>
</file>

<file path=xl/ctrlProps/ctrlProp1076.xml><?xml version="1.0" encoding="utf-8"?>
<formControlPr xmlns="http://schemas.microsoft.com/office/spreadsheetml/2009/9/main" objectType="Drop" dropStyle="combo" dx="15" fmlaLink="B37" fmlaRange="Products" noThreeD="1" sel="0" val="0"/>
</file>

<file path=xl/ctrlProps/ctrlProp1077.xml><?xml version="1.0" encoding="utf-8"?>
<formControlPr xmlns="http://schemas.microsoft.com/office/spreadsheetml/2009/9/main" objectType="Drop" dropStyle="combo" dx="15" fmlaLink="B38" fmlaRange="Products" noThreeD="1" sel="0" val="0"/>
</file>

<file path=xl/ctrlProps/ctrlProp1078.xml><?xml version="1.0" encoding="utf-8"?>
<formControlPr xmlns="http://schemas.microsoft.com/office/spreadsheetml/2009/9/main" objectType="Drop" dropStyle="combo" dx="15" fmlaLink="B39" fmlaRange="Products" noThreeD="1" sel="0" val="0"/>
</file>

<file path=xl/ctrlProps/ctrlProp1079.xml><?xml version="1.0" encoding="utf-8"?>
<formControlPr xmlns="http://schemas.microsoft.com/office/spreadsheetml/2009/9/main" objectType="Drop" dropStyle="combo" dx="15" fmlaLink="B40" fmlaRange="Products" noThreeD="1" sel="0" val="0"/>
</file>

<file path=xl/ctrlProps/ctrlProp108.xml><?xml version="1.0" encoding="utf-8"?>
<formControlPr xmlns="http://schemas.microsoft.com/office/spreadsheetml/2009/9/main" objectType="Drop" dropStyle="combo" dx="15" fmlaLink="B19" fmlaRange="Products" noThreeD="1" sel="0" val="0"/>
</file>

<file path=xl/ctrlProps/ctrlProp1080.xml><?xml version="1.0" encoding="utf-8"?>
<formControlPr xmlns="http://schemas.microsoft.com/office/spreadsheetml/2009/9/main" objectType="Drop" dropStyle="combo" dx="15" fmlaLink="B41" fmlaRange="Products" noThreeD="1" sel="0" val="0"/>
</file>

<file path=xl/ctrlProps/ctrlProp1081.xml><?xml version="1.0" encoding="utf-8"?>
<formControlPr xmlns="http://schemas.microsoft.com/office/spreadsheetml/2009/9/main" objectType="Drop" dropStyle="combo" dx="15" fmlaLink="B42" fmlaRange="Products" noThreeD="1" sel="0" val="0"/>
</file>

<file path=xl/ctrlProps/ctrlProp1082.xml><?xml version="1.0" encoding="utf-8"?>
<formControlPr xmlns="http://schemas.microsoft.com/office/spreadsheetml/2009/9/main" objectType="Drop" dropStyle="combo" dx="15" fmlaLink="B43" fmlaRange="Products" noThreeD="1" sel="0" val="0"/>
</file>

<file path=xl/ctrlProps/ctrlProp1083.xml><?xml version="1.0" encoding="utf-8"?>
<formControlPr xmlns="http://schemas.microsoft.com/office/spreadsheetml/2009/9/main" objectType="Drop" dropStyle="combo" dx="15" fmlaLink="B44" fmlaRange="Products" noThreeD="1" sel="0" val="0"/>
</file>

<file path=xl/ctrlProps/ctrlProp1084.xml><?xml version="1.0" encoding="utf-8"?>
<formControlPr xmlns="http://schemas.microsoft.com/office/spreadsheetml/2009/9/main" objectType="Drop" dropStyle="combo" dx="15" fmlaLink="B45" fmlaRange="Products" noThreeD="1" sel="0" val="0"/>
</file>

<file path=xl/ctrlProps/ctrlProp1085.xml><?xml version="1.0" encoding="utf-8"?>
<formControlPr xmlns="http://schemas.microsoft.com/office/spreadsheetml/2009/9/main" objectType="Drop" dropStyle="combo" dx="15" fmlaLink="B46" fmlaRange="Products" noThreeD="1" sel="0" val="0"/>
</file>

<file path=xl/ctrlProps/ctrlProp1086.xml><?xml version="1.0" encoding="utf-8"?>
<formControlPr xmlns="http://schemas.microsoft.com/office/spreadsheetml/2009/9/main" objectType="Drop" dropStyle="combo" dx="15" fmlaLink="B47" fmlaRange="Products" noThreeD="1" sel="0" val="0"/>
</file>

<file path=xl/ctrlProps/ctrlProp1087.xml><?xml version="1.0" encoding="utf-8"?>
<formControlPr xmlns="http://schemas.microsoft.com/office/spreadsheetml/2009/9/main" objectType="Drop" dropStyle="combo" dx="15" fmlaLink="B48" fmlaRange="Products" noThreeD="1" sel="0" val="0"/>
</file>

<file path=xl/ctrlProps/ctrlProp1088.xml><?xml version="1.0" encoding="utf-8"?>
<formControlPr xmlns="http://schemas.microsoft.com/office/spreadsheetml/2009/9/main" objectType="Drop" dropStyle="combo" dx="15" fmlaLink="B49" fmlaRange="Products" noThreeD="1" sel="0" val="0"/>
</file>

<file path=xl/ctrlProps/ctrlProp1089.xml><?xml version="1.0" encoding="utf-8"?>
<formControlPr xmlns="http://schemas.microsoft.com/office/spreadsheetml/2009/9/main" objectType="Drop" dropStyle="combo" dx="15" fmlaLink="B50" fmlaRange="Products" noThreeD="1" sel="0" val="0"/>
</file>

<file path=xl/ctrlProps/ctrlProp109.xml><?xml version="1.0" encoding="utf-8"?>
<formControlPr xmlns="http://schemas.microsoft.com/office/spreadsheetml/2009/9/main" objectType="Drop" dropStyle="combo" dx="15" fmlaLink="B20" fmlaRange="Products" noThreeD="1" sel="0" val="0"/>
</file>

<file path=xl/ctrlProps/ctrlProp1090.xml><?xml version="1.0" encoding="utf-8"?>
<formControlPr xmlns="http://schemas.microsoft.com/office/spreadsheetml/2009/9/main" objectType="Drop" dropStyle="combo" dx="15" fmlaLink="B51" fmlaRange="Products" noThreeD="1" sel="0" val="0"/>
</file>

<file path=xl/ctrlProps/ctrlProp1091.xml><?xml version="1.0" encoding="utf-8"?>
<formControlPr xmlns="http://schemas.microsoft.com/office/spreadsheetml/2009/9/main" objectType="Drop" dropStyle="combo" dx="15" fmlaLink="B52" fmlaRange="Products" noThreeD="1" sel="0" val="0"/>
</file>

<file path=xl/ctrlProps/ctrlProp1092.xml><?xml version="1.0" encoding="utf-8"?>
<formControlPr xmlns="http://schemas.microsoft.com/office/spreadsheetml/2009/9/main" objectType="Drop" dropStyle="combo" dx="15" fmlaLink="B53" fmlaRange="Products" noThreeD="1" sel="0" val="0"/>
</file>

<file path=xl/ctrlProps/ctrlProp1093.xml><?xml version="1.0" encoding="utf-8"?>
<formControlPr xmlns="http://schemas.microsoft.com/office/spreadsheetml/2009/9/main" objectType="Drop" dropStyle="combo" dx="15" fmlaLink="B54" fmlaRange="Products" noThreeD="1" sel="0" val="0"/>
</file>

<file path=xl/ctrlProps/ctrlProp1094.xml><?xml version="1.0" encoding="utf-8"?>
<formControlPr xmlns="http://schemas.microsoft.com/office/spreadsheetml/2009/9/main" objectType="Drop" dropStyle="combo" dx="15" fmlaLink="B55" fmlaRange="Products" noThreeD="1" sel="0" val="0"/>
</file>

<file path=xl/ctrlProps/ctrlProp1095.xml><?xml version="1.0" encoding="utf-8"?>
<formControlPr xmlns="http://schemas.microsoft.com/office/spreadsheetml/2009/9/main" objectType="Drop" dropStyle="combo" dx="15" fmlaLink="B56" fmlaRange="Products" noThreeD="1" sel="0" val="0"/>
</file>

<file path=xl/ctrlProps/ctrlProp1096.xml><?xml version="1.0" encoding="utf-8"?>
<formControlPr xmlns="http://schemas.microsoft.com/office/spreadsheetml/2009/9/main" objectType="Drop" dropStyle="combo" dx="15" fmlaLink="B57" fmlaRange="Products" noThreeD="1" sel="0" val="0"/>
</file>

<file path=xl/ctrlProps/ctrlProp1097.xml><?xml version="1.0" encoding="utf-8"?>
<formControlPr xmlns="http://schemas.microsoft.com/office/spreadsheetml/2009/9/main" objectType="Drop" dropStyle="combo" dx="15" fmlaLink="B58" fmlaRange="Products" noThreeD="1" sel="0" val="0"/>
</file>

<file path=xl/ctrlProps/ctrlProp1098.xml><?xml version="1.0" encoding="utf-8"?>
<formControlPr xmlns="http://schemas.microsoft.com/office/spreadsheetml/2009/9/main" objectType="Drop" dropStyle="combo" dx="15" fmlaLink="B59" fmlaRange="Products" noThreeD="1" sel="0" val="0"/>
</file>

<file path=xl/ctrlProps/ctrlProp1099.xml><?xml version="1.0" encoding="utf-8"?>
<formControlPr xmlns="http://schemas.microsoft.com/office/spreadsheetml/2009/9/main" objectType="Drop" dropStyle="combo" dx="15" fmlaLink="B60" fmlaRange="Products" noThreeD="1" sel="0" val="0"/>
</file>

<file path=xl/ctrlProps/ctrlProp11.xml><?xml version="1.0" encoding="utf-8"?>
<formControlPr xmlns="http://schemas.microsoft.com/office/spreadsheetml/2009/9/main" objectType="Drop" dropStyle="combo" dx="15" fmlaLink="B22" fmlaRange="Products" noThreeD="1" sel="0" val="0"/>
</file>

<file path=xl/ctrlProps/ctrlProp110.xml><?xml version="1.0" encoding="utf-8"?>
<formControlPr xmlns="http://schemas.microsoft.com/office/spreadsheetml/2009/9/main" objectType="Drop" dropStyle="combo" dx="15" fmlaLink="B21" fmlaRange="Products" noThreeD="1" sel="0" val="0"/>
</file>

<file path=xl/ctrlProps/ctrlProp1100.xml><?xml version="1.0" encoding="utf-8"?>
<formControlPr xmlns="http://schemas.microsoft.com/office/spreadsheetml/2009/9/main" objectType="Drop" dropStyle="combo" dx="15" fmlaLink="B61" fmlaRange="Products" noThreeD="1" sel="0" val="0"/>
</file>

<file path=xl/ctrlProps/ctrlProp1101.xml><?xml version="1.0" encoding="utf-8"?>
<formControlPr xmlns="http://schemas.microsoft.com/office/spreadsheetml/2009/9/main" objectType="Drop" dropStyle="combo" dx="15" fmlaLink="B12" fmlaRange="Products" noThreeD="1" sel="0" val="0"/>
</file>

<file path=xl/ctrlProps/ctrlProp1102.xml><?xml version="1.0" encoding="utf-8"?>
<formControlPr xmlns="http://schemas.microsoft.com/office/spreadsheetml/2009/9/main" objectType="Drop" dropStyle="combo" dx="15" fmlaLink="B13" fmlaRange="Products" noThreeD="1" sel="0" val="0"/>
</file>

<file path=xl/ctrlProps/ctrlProp1103.xml><?xml version="1.0" encoding="utf-8"?>
<formControlPr xmlns="http://schemas.microsoft.com/office/spreadsheetml/2009/9/main" objectType="Drop" dropStyle="combo" dx="15" fmlaLink="B14" fmlaRange="Products" noThreeD="1" sel="0" val="0"/>
</file>

<file path=xl/ctrlProps/ctrlProp1104.xml><?xml version="1.0" encoding="utf-8"?>
<formControlPr xmlns="http://schemas.microsoft.com/office/spreadsheetml/2009/9/main" objectType="Drop" dropStyle="combo" dx="15" fmlaLink="B15" fmlaRange="Products" noThreeD="1" sel="0" val="0"/>
</file>

<file path=xl/ctrlProps/ctrlProp1105.xml><?xml version="1.0" encoding="utf-8"?>
<formControlPr xmlns="http://schemas.microsoft.com/office/spreadsheetml/2009/9/main" objectType="Drop" dropStyle="combo" dx="15" fmlaLink="B16" fmlaRange="Products" noThreeD="1" sel="0" val="0"/>
</file>

<file path=xl/ctrlProps/ctrlProp1106.xml><?xml version="1.0" encoding="utf-8"?>
<formControlPr xmlns="http://schemas.microsoft.com/office/spreadsheetml/2009/9/main" objectType="Drop" dropStyle="combo" dx="15" fmlaLink="B17" fmlaRange="Products" noThreeD="1" sel="0" val="0"/>
</file>

<file path=xl/ctrlProps/ctrlProp1107.xml><?xml version="1.0" encoding="utf-8"?>
<formControlPr xmlns="http://schemas.microsoft.com/office/spreadsheetml/2009/9/main" objectType="Drop" dropStyle="combo" dx="15" fmlaLink="B18" fmlaRange="Products" noThreeD="1" sel="0" val="0"/>
</file>

<file path=xl/ctrlProps/ctrlProp1108.xml><?xml version="1.0" encoding="utf-8"?>
<formControlPr xmlns="http://schemas.microsoft.com/office/spreadsheetml/2009/9/main" objectType="Drop" dropStyle="combo" dx="15" fmlaLink="B19" fmlaRange="Products" noThreeD="1" sel="0" val="0"/>
</file>

<file path=xl/ctrlProps/ctrlProp1109.xml><?xml version="1.0" encoding="utf-8"?>
<formControlPr xmlns="http://schemas.microsoft.com/office/spreadsheetml/2009/9/main" objectType="Drop" dropStyle="combo" dx="15" fmlaLink="B20" fmlaRange="Products" noThreeD="1" sel="0" val="0"/>
</file>

<file path=xl/ctrlProps/ctrlProp111.xml><?xml version="1.0" encoding="utf-8"?>
<formControlPr xmlns="http://schemas.microsoft.com/office/spreadsheetml/2009/9/main" objectType="Drop" dropStyle="combo" dx="15" fmlaLink="B22" fmlaRange="Products" noThreeD="1" sel="0" val="0"/>
</file>

<file path=xl/ctrlProps/ctrlProp1110.xml><?xml version="1.0" encoding="utf-8"?>
<formControlPr xmlns="http://schemas.microsoft.com/office/spreadsheetml/2009/9/main" objectType="Drop" dropStyle="combo" dx="15" fmlaLink="B21" fmlaRange="Products" noThreeD="1" sel="0" val="0"/>
</file>

<file path=xl/ctrlProps/ctrlProp1111.xml><?xml version="1.0" encoding="utf-8"?>
<formControlPr xmlns="http://schemas.microsoft.com/office/spreadsheetml/2009/9/main" objectType="Drop" dropStyle="combo" dx="15" fmlaLink="B22" fmlaRange="Products" noThreeD="1" sel="0" val="0"/>
</file>

<file path=xl/ctrlProps/ctrlProp1112.xml><?xml version="1.0" encoding="utf-8"?>
<formControlPr xmlns="http://schemas.microsoft.com/office/spreadsheetml/2009/9/main" objectType="Drop" dropStyle="combo" dx="15" fmlaLink="B23" fmlaRange="Products" noThreeD="1" sel="0" val="0"/>
</file>

<file path=xl/ctrlProps/ctrlProp1113.xml><?xml version="1.0" encoding="utf-8"?>
<formControlPr xmlns="http://schemas.microsoft.com/office/spreadsheetml/2009/9/main" objectType="Drop" dropStyle="combo" dx="15" fmlaLink="B24" fmlaRange="Products" noThreeD="1" sel="0" val="0"/>
</file>

<file path=xl/ctrlProps/ctrlProp1114.xml><?xml version="1.0" encoding="utf-8"?>
<formControlPr xmlns="http://schemas.microsoft.com/office/spreadsheetml/2009/9/main" objectType="Drop" dropStyle="combo" dx="15" fmlaLink="B25" fmlaRange="Products" noThreeD="1" sel="0" val="0"/>
</file>

<file path=xl/ctrlProps/ctrlProp1115.xml><?xml version="1.0" encoding="utf-8"?>
<formControlPr xmlns="http://schemas.microsoft.com/office/spreadsheetml/2009/9/main" objectType="Drop" dropStyle="combo" dx="15" fmlaLink="B26" fmlaRange="Products" noThreeD="1" sel="0" val="0"/>
</file>

<file path=xl/ctrlProps/ctrlProp1116.xml><?xml version="1.0" encoding="utf-8"?>
<formControlPr xmlns="http://schemas.microsoft.com/office/spreadsheetml/2009/9/main" objectType="Drop" dropStyle="combo" dx="15" fmlaLink="B27" fmlaRange="Products" noThreeD="1" sel="0" val="0"/>
</file>

<file path=xl/ctrlProps/ctrlProp1117.xml><?xml version="1.0" encoding="utf-8"?>
<formControlPr xmlns="http://schemas.microsoft.com/office/spreadsheetml/2009/9/main" objectType="Drop" dropStyle="combo" dx="15" fmlaLink="B28" fmlaRange="Products" noThreeD="1" sel="0" val="0"/>
</file>

<file path=xl/ctrlProps/ctrlProp1118.xml><?xml version="1.0" encoding="utf-8"?>
<formControlPr xmlns="http://schemas.microsoft.com/office/spreadsheetml/2009/9/main" objectType="Drop" dropStyle="combo" dx="15" fmlaLink="B29" fmlaRange="Products" noThreeD="1" sel="0" val="0"/>
</file>

<file path=xl/ctrlProps/ctrlProp1119.xml><?xml version="1.0" encoding="utf-8"?>
<formControlPr xmlns="http://schemas.microsoft.com/office/spreadsheetml/2009/9/main" objectType="Drop" dropStyle="combo" dx="15" fmlaLink="B30" fmlaRange="Products" noThreeD="1" sel="0" val="0"/>
</file>

<file path=xl/ctrlProps/ctrlProp112.xml><?xml version="1.0" encoding="utf-8"?>
<formControlPr xmlns="http://schemas.microsoft.com/office/spreadsheetml/2009/9/main" objectType="Drop" dropStyle="combo" dx="15" fmlaLink="B23" fmlaRange="Products" noThreeD="1" sel="0" val="0"/>
</file>

<file path=xl/ctrlProps/ctrlProp1120.xml><?xml version="1.0" encoding="utf-8"?>
<formControlPr xmlns="http://schemas.microsoft.com/office/spreadsheetml/2009/9/main" objectType="Drop" dropStyle="combo" dx="15" fmlaLink="B31" fmlaRange="Products" noThreeD="1" sel="0" val="0"/>
</file>

<file path=xl/ctrlProps/ctrlProp1121.xml><?xml version="1.0" encoding="utf-8"?>
<formControlPr xmlns="http://schemas.microsoft.com/office/spreadsheetml/2009/9/main" objectType="Drop" dropStyle="combo" dx="15" fmlaLink="B35" fmlaRange="Products" noThreeD="1" sel="0" val="0"/>
</file>

<file path=xl/ctrlProps/ctrlProp1122.xml><?xml version="1.0" encoding="utf-8"?>
<formControlPr xmlns="http://schemas.microsoft.com/office/spreadsheetml/2009/9/main" objectType="Drop" dropStyle="combo" dx="15" fmlaLink="B32" fmlaRange="Products" noThreeD="1" sel="0" val="0"/>
</file>

<file path=xl/ctrlProps/ctrlProp1123.xml><?xml version="1.0" encoding="utf-8"?>
<formControlPr xmlns="http://schemas.microsoft.com/office/spreadsheetml/2009/9/main" objectType="Drop" dropStyle="combo" dx="15" fmlaLink="B33" fmlaRange="Products" noThreeD="1" sel="0" val="0"/>
</file>

<file path=xl/ctrlProps/ctrlProp1124.xml><?xml version="1.0" encoding="utf-8"?>
<formControlPr xmlns="http://schemas.microsoft.com/office/spreadsheetml/2009/9/main" objectType="Drop" dropStyle="combo" dx="15" fmlaLink="B34" fmlaRange="Products" noThreeD="1" sel="0" val="0"/>
</file>

<file path=xl/ctrlProps/ctrlProp1125.xml><?xml version="1.0" encoding="utf-8"?>
<formControlPr xmlns="http://schemas.microsoft.com/office/spreadsheetml/2009/9/main" objectType="Drop" dropStyle="combo" dx="15" fmlaLink="B36" fmlaRange="Products" noThreeD="1" sel="0" val="0"/>
</file>

<file path=xl/ctrlProps/ctrlProp1126.xml><?xml version="1.0" encoding="utf-8"?>
<formControlPr xmlns="http://schemas.microsoft.com/office/spreadsheetml/2009/9/main" objectType="Drop" dropStyle="combo" dx="15" fmlaLink="B37" fmlaRange="Products" noThreeD="1" sel="0" val="0"/>
</file>

<file path=xl/ctrlProps/ctrlProp1127.xml><?xml version="1.0" encoding="utf-8"?>
<formControlPr xmlns="http://schemas.microsoft.com/office/spreadsheetml/2009/9/main" objectType="Drop" dropStyle="combo" dx="15" fmlaLink="B38" fmlaRange="Products" noThreeD="1" sel="0" val="0"/>
</file>

<file path=xl/ctrlProps/ctrlProp1128.xml><?xml version="1.0" encoding="utf-8"?>
<formControlPr xmlns="http://schemas.microsoft.com/office/spreadsheetml/2009/9/main" objectType="Drop" dropStyle="combo" dx="15" fmlaLink="B39" fmlaRange="Products" noThreeD="1" sel="0" val="0"/>
</file>

<file path=xl/ctrlProps/ctrlProp1129.xml><?xml version="1.0" encoding="utf-8"?>
<formControlPr xmlns="http://schemas.microsoft.com/office/spreadsheetml/2009/9/main" objectType="Drop" dropStyle="combo" dx="15" fmlaLink="B40" fmlaRange="Products" noThreeD="1" sel="0" val="0"/>
</file>

<file path=xl/ctrlProps/ctrlProp113.xml><?xml version="1.0" encoding="utf-8"?>
<formControlPr xmlns="http://schemas.microsoft.com/office/spreadsheetml/2009/9/main" objectType="Drop" dropStyle="combo" dx="15" fmlaLink="B24" fmlaRange="Products" noThreeD="1" sel="0" val="0"/>
</file>

<file path=xl/ctrlProps/ctrlProp1130.xml><?xml version="1.0" encoding="utf-8"?>
<formControlPr xmlns="http://schemas.microsoft.com/office/spreadsheetml/2009/9/main" objectType="Drop" dropStyle="combo" dx="15" fmlaLink="B41" fmlaRange="Products" noThreeD="1" sel="0" val="0"/>
</file>

<file path=xl/ctrlProps/ctrlProp1131.xml><?xml version="1.0" encoding="utf-8"?>
<formControlPr xmlns="http://schemas.microsoft.com/office/spreadsheetml/2009/9/main" objectType="Drop" dropStyle="combo" dx="15" fmlaLink="B42" fmlaRange="Products" noThreeD="1" sel="0" val="0"/>
</file>

<file path=xl/ctrlProps/ctrlProp1132.xml><?xml version="1.0" encoding="utf-8"?>
<formControlPr xmlns="http://schemas.microsoft.com/office/spreadsheetml/2009/9/main" objectType="Drop" dropStyle="combo" dx="15" fmlaLink="B43" fmlaRange="Products" noThreeD="1" sel="0" val="0"/>
</file>

<file path=xl/ctrlProps/ctrlProp1133.xml><?xml version="1.0" encoding="utf-8"?>
<formControlPr xmlns="http://schemas.microsoft.com/office/spreadsheetml/2009/9/main" objectType="Drop" dropStyle="combo" dx="15" fmlaLink="B44" fmlaRange="Products" noThreeD="1" sel="0" val="0"/>
</file>

<file path=xl/ctrlProps/ctrlProp1134.xml><?xml version="1.0" encoding="utf-8"?>
<formControlPr xmlns="http://schemas.microsoft.com/office/spreadsheetml/2009/9/main" objectType="Drop" dropStyle="combo" dx="15" fmlaLink="B45" fmlaRange="Products" noThreeD="1" sel="0" val="0"/>
</file>

<file path=xl/ctrlProps/ctrlProp1135.xml><?xml version="1.0" encoding="utf-8"?>
<formControlPr xmlns="http://schemas.microsoft.com/office/spreadsheetml/2009/9/main" objectType="Drop" dropStyle="combo" dx="15" fmlaLink="B46" fmlaRange="Products" noThreeD="1" sel="0" val="0"/>
</file>

<file path=xl/ctrlProps/ctrlProp1136.xml><?xml version="1.0" encoding="utf-8"?>
<formControlPr xmlns="http://schemas.microsoft.com/office/spreadsheetml/2009/9/main" objectType="Drop" dropStyle="combo" dx="15" fmlaLink="B47" fmlaRange="Products" noThreeD="1" sel="0" val="0"/>
</file>

<file path=xl/ctrlProps/ctrlProp1137.xml><?xml version="1.0" encoding="utf-8"?>
<formControlPr xmlns="http://schemas.microsoft.com/office/spreadsheetml/2009/9/main" objectType="Drop" dropStyle="combo" dx="15" fmlaLink="B48" fmlaRange="Products" noThreeD="1" sel="0" val="0"/>
</file>

<file path=xl/ctrlProps/ctrlProp1138.xml><?xml version="1.0" encoding="utf-8"?>
<formControlPr xmlns="http://schemas.microsoft.com/office/spreadsheetml/2009/9/main" objectType="Drop" dropStyle="combo" dx="15" fmlaLink="B49" fmlaRange="Products" noThreeD="1" sel="0" val="0"/>
</file>

<file path=xl/ctrlProps/ctrlProp1139.xml><?xml version="1.0" encoding="utf-8"?>
<formControlPr xmlns="http://schemas.microsoft.com/office/spreadsheetml/2009/9/main" objectType="Drop" dropStyle="combo" dx="15" fmlaLink="B50" fmlaRange="Products" noThreeD="1" sel="0" val="0"/>
</file>

<file path=xl/ctrlProps/ctrlProp114.xml><?xml version="1.0" encoding="utf-8"?>
<formControlPr xmlns="http://schemas.microsoft.com/office/spreadsheetml/2009/9/main" objectType="Drop" dropStyle="combo" dx="15" fmlaLink="B25" fmlaRange="Products" noThreeD="1" sel="0" val="0"/>
</file>

<file path=xl/ctrlProps/ctrlProp1140.xml><?xml version="1.0" encoding="utf-8"?>
<formControlPr xmlns="http://schemas.microsoft.com/office/spreadsheetml/2009/9/main" objectType="Drop" dropStyle="combo" dx="15" fmlaLink="B51" fmlaRange="Products" noThreeD="1" sel="0" val="0"/>
</file>

<file path=xl/ctrlProps/ctrlProp1141.xml><?xml version="1.0" encoding="utf-8"?>
<formControlPr xmlns="http://schemas.microsoft.com/office/spreadsheetml/2009/9/main" objectType="Drop" dropStyle="combo" dx="15" fmlaLink="B52" fmlaRange="Products" noThreeD="1" sel="0" val="0"/>
</file>

<file path=xl/ctrlProps/ctrlProp1142.xml><?xml version="1.0" encoding="utf-8"?>
<formControlPr xmlns="http://schemas.microsoft.com/office/spreadsheetml/2009/9/main" objectType="Drop" dropStyle="combo" dx="15" fmlaLink="B53" fmlaRange="Products" noThreeD="1" sel="0" val="0"/>
</file>

<file path=xl/ctrlProps/ctrlProp1143.xml><?xml version="1.0" encoding="utf-8"?>
<formControlPr xmlns="http://schemas.microsoft.com/office/spreadsheetml/2009/9/main" objectType="Drop" dropStyle="combo" dx="15" fmlaLink="B54" fmlaRange="Products" noThreeD="1" sel="0" val="0"/>
</file>

<file path=xl/ctrlProps/ctrlProp1144.xml><?xml version="1.0" encoding="utf-8"?>
<formControlPr xmlns="http://schemas.microsoft.com/office/spreadsheetml/2009/9/main" objectType="Drop" dropStyle="combo" dx="15" fmlaLink="B55" fmlaRange="Products" noThreeD="1" sel="0" val="0"/>
</file>

<file path=xl/ctrlProps/ctrlProp1145.xml><?xml version="1.0" encoding="utf-8"?>
<formControlPr xmlns="http://schemas.microsoft.com/office/spreadsheetml/2009/9/main" objectType="Drop" dropStyle="combo" dx="15" fmlaLink="B56" fmlaRange="Products" noThreeD="1" sel="0" val="0"/>
</file>

<file path=xl/ctrlProps/ctrlProp1146.xml><?xml version="1.0" encoding="utf-8"?>
<formControlPr xmlns="http://schemas.microsoft.com/office/spreadsheetml/2009/9/main" objectType="Drop" dropStyle="combo" dx="15" fmlaLink="B57" fmlaRange="Products" noThreeD="1" sel="0" val="0"/>
</file>

<file path=xl/ctrlProps/ctrlProp1147.xml><?xml version="1.0" encoding="utf-8"?>
<formControlPr xmlns="http://schemas.microsoft.com/office/spreadsheetml/2009/9/main" objectType="Drop" dropStyle="combo" dx="15" fmlaLink="B58" fmlaRange="Products" noThreeD="1" sel="0" val="0"/>
</file>

<file path=xl/ctrlProps/ctrlProp1148.xml><?xml version="1.0" encoding="utf-8"?>
<formControlPr xmlns="http://schemas.microsoft.com/office/spreadsheetml/2009/9/main" objectType="Drop" dropStyle="combo" dx="15" fmlaLink="B59" fmlaRange="Products" noThreeD="1" sel="0" val="0"/>
</file>

<file path=xl/ctrlProps/ctrlProp1149.xml><?xml version="1.0" encoding="utf-8"?>
<formControlPr xmlns="http://schemas.microsoft.com/office/spreadsheetml/2009/9/main" objectType="Drop" dropStyle="combo" dx="15" fmlaLink="B60" fmlaRange="Products" noThreeD="1" sel="0" val="0"/>
</file>

<file path=xl/ctrlProps/ctrlProp115.xml><?xml version="1.0" encoding="utf-8"?>
<formControlPr xmlns="http://schemas.microsoft.com/office/spreadsheetml/2009/9/main" objectType="Drop" dropStyle="combo" dx="15" fmlaLink="B26" fmlaRange="Products" noThreeD="1" sel="0" val="0"/>
</file>

<file path=xl/ctrlProps/ctrlProp1150.xml><?xml version="1.0" encoding="utf-8"?>
<formControlPr xmlns="http://schemas.microsoft.com/office/spreadsheetml/2009/9/main" objectType="Drop" dropStyle="combo" dx="15" fmlaLink="B61" fmlaRange="Products" noThreeD="1" sel="0" val="0"/>
</file>

<file path=xl/ctrlProps/ctrlProp1151.xml><?xml version="1.0" encoding="utf-8"?>
<formControlPr xmlns="http://schemas.microsoft.com/office/spreadsheetml/2009/9/main" objectType="Drop" dropStyle="combo" dx="15" fmlaLink="B12" fmlaRange="Products" noThreeD="1" sel="0" val="0"/>
</file>

<file path=xl/ctrlProps/ctrlProp1152.xml><?xml version="1.0" encoding="utf-8"?>
<formControlPr xmlns="http://schemas.microsoft.com/office/spreadsheetml/2009/9/main" objectType="Drop" dropStyle="combo" dx="15" fmlaLink="B13" fmlaRange="Products" noThreeD="1" sel="0" val="0"/>
</file>

<file path=xl/ctrlProps/ctrlProp1153.xml><?xml version="1.0" encoding="utf-8"?>
<formControlPr xmlns="http://schemas.microsoft.com/office/spreadsheetml/2009/9/main" objectType="Drop" dropStyle="combo" dx="15" fmlaLink="B14" fmlaRange="Products" noThreeD="1" sel="0" val="0"/>
</file>

<file path=xl/ctrlProps/ctrlProp1154.xml><?xml version="1.0" encoding="utf-8"?>
<formControlPr xmlns="http://schemas.microsoft.com/office/spreadsheetml/2009/9/main" objectType="Drop" dropStyle="combo" dx="15" fmlaLink="B15" fmlaRange="Products" noThreeD="1" sel="0" val="0"/>
</file>

<file path=xl/ctrlProps/ctrlProp1155.xml><?xml version="1.0" encoding="utf-8"?>
<formControlPr xmlns="http://schemas.microsoft.com/office/spreadsheetml/2009/9/main" objectType="Drop" dropStyle="combo" dx="15" fmlaLink="B16" fmlaRange="Products" noThreeD="1" sel="0" val="0"/>
</file>

<file path=xl/ctrlProps/ctrlProp1156.xml><?xml version="1.0" encoding="utf-8"?>
<formControlPr xmlns="http://schemas.microsoft.com/office/spreadsheetml/2009/9/main" objectType="Drop" dropStyle="combo" dx="15" fmlaLink="B17" fmlaRange="Products" noThreeD="1" sel="0" val="0"/>
</file>

<file path=xl/ctrlProps/ctrlProp1157.xml><?xml version="1.0" encoding="utf-8"?>
<formControlPr xmlns="http://schemas.microsoft.com/office/spreadsheetml/2009/9/main" objectType="Drop" dropStyle="combo" dx="15" fmlaLink="B18" fmlaRange="Products" noThreeD="1" sel="0" val="0"/>
</file>

<file path=xl/ctrlProps/ctrlProp1158.xml><?xml version="1.0" encoding="utf-8"?>
<formControlPr xmlns="http://schemas.microsoft.com/office/spreadsheetml/2009/9/main" objectType="Drop" dropStyle="combo" dx="15" fmlaLink="B19" fmlaRange="Products" noThreeD="1" sel="0" val="0"/>
</file>

<file path=xl/ctrlProps/ctrlProp1159.xml><?xml version="1.0" encoding="utf-8"?>
<formControlPr xmlns="http://schemas.microsoft.com/office/spreadsheetml/2009/9/main" objectType="Drop" dropStyle="combo" dx="15" fmlaLink="B20" fmlaRange="Products" noThreeD="1" sel="0" val="0"/>
</file>

<file path=xl/ctrlProps/ctrlProp116.xml><?xml version="1.0" encoding="utf-8"?>
<formControlPr xmlns="http://schemas.microsoft.com/office/spreadsheetml/2009/9/main" objectType="Drop" dropStyle="combo" dx="15" fmlaLink="B27" fmlaRange="Products" noThreeD="1" sel="0" val="0"/>
</file>

<file path=xl/ctrlProps/ctrlProp1160.xml><?xml version="1.0" encoding="utf-8"?>
<formControlPr xmlns="http://schemas.microsoft.com/office/spreadsheetml/2009/9/main" objectType="Drop" dropStyle="combo" dx="15" fmlaLink="B21" fmlaRange="Products" noThreeD="1" sel="0" val="0"/>
</file>

<file path=xl/ctrlProps/ctrlProp1161.xml><?xml version="1.0" encoding="utf-8"?>
<formControlPr xmlns="http://schemas.microsoft.com/office/spreadsheetml/2009/9/main" objectType="Drop" dropStyle="combo" dx="15" fmlaLink="B22" fmlaRange="Products" noThreeD="1" sel="0" val="0"/>
</file>

<file path=xl/ctrlProps/ctrlProp1162.xml><?xml version="1.0" encoding="utf-8"?>
<formControlPr xmlns="http://schemas.microsoft.com/office/spreadsheetml/2009/9/main" objectType="Drop" dropStyle="combo" dx="15" fmlaLink="B23" fmlaRange="Products" noThreeD="1" sel="0" val="0"/>
</file>

<file path=xl/ctrlProps/ctrlProp1163.xml><?xml version="1.0" encoding="utf-8"?>
<formControlPr xmlns="http://schemas.microsoft.com/office/spreadsheetml/2009/9/main" objectType="Drop" dropStyle="combo" dx="15" fmlaLink="B24" fmlaRange="Products" noThreeD="1" sel="0" val="0"/>
</file>

<file path=xl/ctrlProps/ctrlProp1164.xml><?xml version="1.0" encoding="utf-8"?>
<formControlPr xmlns="http://schemas.microsoft.com/office/spreadsheetml/2009/9/main" objectType="Drop" dropStyle="combo" dx="15" fmlaLink="B25" fmlaRange="Products" noThreeD="1" sel="0" val="0"/>
</file>

<file path=xl/ctrlProps/ctrlProp1165.xml><?xml version="1.0" encoding="utf-8"?>
<formControlPr xmlns="http://schemas.microsoft.com/office/spreadsheetml/2009/9/main" objectType="Drop" dropStyle="combo" dx="15" fmlaLink="B26" fmlaRange="Products" noThreeD="1" sel="0" val="0"/>
</file>

<file path=xl/ctrlProps/ctrlProp1166.xml><?xml version="1.0" encoding="utf-8"?>
<formControlPr xmlns="http://schemas.microsoft.com/office/spreadsheetml/2009/9/main" objectType="Drop" dropStyle="combo" dx="15" fmlaLink="B27" fmlaRange="Products" noThreeD="1" sel="0" val="0"/>
</file>

<file path=xl/ctrlProps/ctrlProp1167.xml><?xml version="1.0" encoding="utf-8"?>
<formControlPr xmlns="http://schemas.microsoft.com/office/spreadsheetml/2009/9/main" objectType="Drop" dropStyle="combo" dx="15" fmlaLink="B28" fmlaRange="Products" noThreeD="1" sel="0" val="0"/>
</file>

<file path=xl/ctrlProps/ctrlProp1168.xml><?xml version="1.0" encoding="utf-8"?>
<formControlPr xmlns="http://schemas.microsoft.com/office/spreadsheetml/2009/9/main" objectType="Drop" dropStyle="combo" dx="15" fmlaLink="B29" fmlaRange="Products" noThreeD="1" sel="0" val="0"/>
</file>

<file path=xl/ctrlProps/ctrlProp1169.xml><?xml version="1.0" encoding="utf-8"?>
<formControlPr xmlns="http://schemas.microsoft.com/office/spreadsheetml/2009/9/main" objectType="Drop" dropStyle="combo" dx="15" fmlaLink="B30" fmlaRange="Products" noThreeD="1" sel="0" val="0"/>
</file>

<file path=xl/ctrlProps/ctrlProp117.xml><?xml version="1.0" encoding="utf-8"?>
<formControlPr xmlns="http://schemas.microsoft.com/office/spreadsheetml/2009/9/main" objectType="Drop" dropStyle="combo" dx="15" fmlaLink="B28" fmlaRange="Products" noThreeD="1" sel="0" val="0"/>
</file>

<file path=xl/ctrlProps/ctrlProp1170.xml><?xml version="1.0" encoding="utf-8"?>
<formControlPr xmlns="http://schemas.microsoft.com/office/spreadsheetml/2009/9/main" objectType="Drop" dropStyle="combo" dx="15" fmlaLink="B31" fmlaRange="Products" noThreeD="1" sel="0" val="0"/>
</file>

<file path=xl/ctrlProps/ctrlProp1171.xml><?xml version="1.0" encoding="utf-8"?>
<formControlPr xmlns="http://schemas.microsoft.com/office/spreadsheetml/2009/9/main" objectType="Drop" dropStyle="combo" dx="15" fmlaLink="B35" fmlaRange="Products" noThreeD="1" sel="0" val="0"/>
</file>

<file path=xl/ctrlProps/ctrlProp1172.xml><?xml version="1.0" encoding="utf-8"?>
<formControlPr xmlns="http://schemas.microsoft.com/office/spreadsheetml/2009/9/main" objectType="Drop" dropStyle="combo" dx="15" fmlaLink="B32" fmlaRange="Products" noThreeD="1" sel="0" val="0"/>
</file>

<file path=xl/ctrlProps/ctrlProp1173.xml><?xml version="1.0" encoding="utf-8"?>
<formControlPr xmlns="http://schemas.microsoft.com/office/spreadsheetml/2009/9/main" objectType="Drop" dropStyle="combo" dx="15" fmlaLink="B33" fmlaRange="Products" noThreeD="1" sel="0" val="0"/>
</file>

<file path=xl/ctrlProps/ctrlProp1174.xml><?xml version="1.0" encoding="utf-8"?>
<formControlPr xmlns="http://schemas.microsoft.com/office/spreadsheetml/2009/9/main" objectType="Drop" dropStyle="combo" dx="15" fmlaLink="B34" fmlaRange="Products" noThreeD="1" sel="0" val="0"/>
</file>

<file path=xl/ctrlProps/ctrlProp1175.xml><?xml version="1.0" encoding="utf-8"?>
<formControlPr xmlns="http://schemas.microsoft.com/office/spreadsheetml/2009/9/main" objectType="Drop" dropStyle="combo" dx="15" fmlaLink="B36" fmlaRange="Products" noThreeD="1" sel="0" val="0"/>
</file>

<file path=xl/ctrlProps/ctrlProp1176.xml><?xml version="1.0" encoding="utf-8"?>
<formControlPr xmlns="http://schemas.microsoft.com/office/spreadsheetml/2009/9/main" objectType="Drop" dropStyle="combo" dx="15" fmlaLink="B37" fmlaRange="Products" noThreeD="1" sel="0" val="0"/>
</file>

<file path=xl/ctrlProps/ctrlProp1177.xml><?xml version="1.0" encoding="utf-8"?>
<formControlPr xmlns="http://schemas.microsoft.com/office/spreadsheetml/2009/9/main" objectType="Drop" dropStyle="combo" dx="15" fmlaLink="B38" fmlaRange="Products" noThreeD="1" sel="0" val="0"/>
</file>

<file path=xl/ctrlProps/ctrlProp1178.xml><?xml version="1.0" encoding="utf-8"?>
<formControlPr xmlns="http://schemas.microsoft.com/office/spreadsheetml/2009/9/main" objectType="Drop" dropStyle="combo" dx="15" fmlaLink="B39" fmlaRange="Products" noThreeD="1" sel="0" val="0"/>
</file>

<file path=xl/ctrlProps/ctrlProp1179.xml><?xml version="1.0" encoding="utf-8"?>
<formControlPr xmlns="http://schemas.microsoft.com/office/spreadsheetml/2009/9/main" objectType="Drop" dropStyle="combo" dx="15" fmlaLink="B40" fmlaRange="Products" noThreeD="1" sel="0" val="0"/>
</file>

<file path=xl/ctrlProps/ctrlProp118.xml><?xml version="1.0" encoding="utf-8"?>
<formControlPr xmlns="http://schemas.microsoft.com/office/spreadsheetml/2009/9/main" objectType="Drop" dropStyle="combo" dx="15" fmlaLink="B29" fmlaRange="Products" noThreeD="1" sel="0" val="0"/>
</file>

<file path=xl/ctrlProps/ctrlProp1180.xml><?xml version="1.0" encoding="utf-8"?>
<formControlPr xmlns="http://schemas.microsoft.com/office/spreadsheetml/2009/9/main" objectType="Drop" dropStyle="combo" dx="15" fmlaLink="B41" fmlaRange="Products" noThreeD="1" sel="0" val="0"/>
</file>

<file path=xl/ctrlProps/ctrlProp1181.xml><?xml version="1.0" encoding="utf-8"?>
<formControlPr xmlns="http://schemas.microsoft.com/office/spreadsheetml/2009/9/main" objectType="Drop" dropStyle="combo" dx="15" fmlaLink="B42" fmlaRange="Products" noThreeD="1" sel="0" val="0"/>
</file>

<file path=xl/ctrlProps/ctrlProp1182.xml><?xml version="1.0" encoding="utf-8"?>
<formControlPr xmlns="http://schemas.microsoft.com/office/spreadsheetml/2009/9/main" objectType="Drop" dropStyle="combo" dx="15" fmlaLink="B43" fmlaRange="Products" noThreeD="1" sel="0" val="0"/>
</file>

<file path=xl/ctrlProps/ctrlProp1183.xml><?xml version="1.0" encoding="utf-8"?>
<formControlPr xmlns="http://schemas.microsoft.com/office/spreadsheetml/2009/9/main" objectType="Drop" dropStyle="combo" dx="15" fmlaLink="B44" fmlaRange="Products" noThreeD="1" sel="0" val="0"/>
</file>

<file path=xl/ctrlProps/ctrlProp1184.xml><?xml version="1.0" encoding="utf-8"?>
<formControlPr xmlns="http://schemas.microsoft.com/office/spreadsheetml/2009/9/main" objectType="Drop" dropStyle="combo" dx="15" fmlaLink="B45" fmlaRange="Products" noThreeD="1" sel="0" val="0"/>
</file>

<file path=xl/ctrlProps/ctrlProp1185.xml><?xml version="1.0" encoding="utf-8"?>
<formControlPr xmlns="http://schemas.microsoft.com/office/spreadsheetml/2009/9/main" objectType="Drop" dropStyle="combo" dx="15" fmlaLink="B46" fmlaRange="Products" noThreeD="1" sel="0" val="0"/>
</file>

<file path=xl/ctrlProps/ctrlProp1186.xml><?xml version="1.0" encoding="utf-8"?>
<formControlPr xmlns="http://schemas.microsoft.com/office/spreadsheetml/2009/9/main" objectType="Drop" dropStyle="combo" dx="15" fmlaLink="B47" fmlaRange="Products" noThreeD="1" sel="0" val="0"/>
</file>

<file path=xl/ctrlProps/ctrlProp1187.xml><?xml version="1.0" encoding="utf-8"?>
<formControlPr xmlns="http://schemas.microsoft.com/office/spreadsheetml/2009/9/main" objectType="Drop" dropStyle="combo" dx="15" fmlaLink="B48" fmlaRange="Products" noThreeD="1" sel="0" val="0"/>
</file>

<file path=xl/ctrlProps/ctrlProp1188.xml><?xml version="1.0" encoding="utf-8"?>
<formControlPr xmlns="http://schemas.microsoft.com/office/spreadsheetml/2009/9/main" objectType="Drop" dropStyle="combo" dx="15" fmlaLink="B49" fmlaRange="Products" noThreeD="1" sel="0" val="0"/>
</file>

<file path=xl/ctrlProps/ctrlProp1189.xml><?xml version="1.0" encoding="utf-8"?>
<formControlPr xmlns="http://schemas.microsoft.com/office/spreadsheetml/2009/9/main" objectType="Drop" dropStyle="combo" dx="15" fmlaLink="B50" fmlaRange="Products" noThreeD="1" sel="0" val="0"/>
</file>

<file path=xl/ctrlProps/ctrlProp119.xml><?xml version="1.0" encoding="utf-8"?>
<formControlPr xmlns="http://schemas.microsoft.com/office/spreadsheetml/2009/9/main" objectType="Drop" dropStyle="combo" dx="15" fmlaLink="B30" fmlaRange="Products" noThreeD="1" sel="0" val="0"/>
</file>

<file path=xl/ctrlProps/ctrlProp1190.xml><?xml version="1.0" encoding="utf-8"?>
<formControlPr xmlns="http://schemas.microsoft.com/office/spreadsheetml/2009/9/main" objectType="Drop" dropStyle="combo" dx="15" fmlaLink="B51" fmlaRange="Products" noThreeD="1" sel="0" val="0"/>
</file>

<file path=xl/ctrlProps/ctrlProp1191.xml><?xml version="1.0" encoding="utf-8"?>
<formControlPr xmlns="http://schemas.microsoft.com/office/spreadsheetml/2009/9/main" objectType="Drop" dropStyle="combo" dx="15" fmlaLink="B52" fmlaRange="Products" noThreeD="1" sel="0" val="0"/>
</file>

<file path=xl/ctrlProps/ctrlProp1192.xml><?xml version="1.0" encoding="utf-8"?>
<formControlPr xmlns="http://schemas.microsoft.com/office/spreadsheetml/2009/9/main" objectType="Drop" dropStyle="combo" dx="15" fmlaLink="B53" fmlaRange="Products" noThreeD="1" sel="0" val="0"/>
</file>

<file path=xl/ctrlProps/ctrlProp1193.xml><?xml version="1.0" encoding="utf-8"?>
<formControlPr xmlns="http://schemas.microsoft.com/office/spreadsheetml/2009/9/main" objectType="Drop" dropStyle="combo" dx="15" fmlaLink="B54" fmlaRange="Products" noThreeD="1" sel="0" val="0"/>
</file>

<file path=xl/ctrlProps/ctrlProp1194.xml><?xml version="1.0" encoding="utf-8"?>
<formControlPr xmlns="http://schemas.microsoft.com/office/spreadsheetml/2009/9/main" objectType="Drop" dropStyle="combo" dx="15" fmlaLink="B55" fmlaRange="Products" noThreeD="1" sel="0" val="0"/>
</file>

<file path=xl/ctrlProps/ctrlProp1195.xml><?xml version="1.0" encoding="utf-8"?>
<formControlPr xmlns="http://schemas.microsoft.com/office/spreadsheetml/2009/9/main" objectType="Drop" dropStyle="combo" dx="15" fmlaLink="B56" fmlaRange="Products" noThreeD="1" sel="0" val="0"/>
</file>

<file path=xl/ctrlProps/ctrlProp1196.xml><?xml version="1.0" encoding="utf-8"?>
<formControlPr xmlns="http://schemas.microsoft.com/office/spreadsheetml/2009/9/main" objectType="Drop" dropStyle="combo" dx="15" fmlaLink="B57" fmlaRange="Products" noThreeD="1" sel="0" val="0"/>
</file>

<file path=xl/ctrlProps/ctrlProp1197.xml><?xml version="1.0" encoding="utf-8"?>
<formControlPr xmlns="http://schemas.microsoft.com/office/spreadsheetml/2009/9/main" objectType="Drop" dropStyle="combo" dx="15" fmlaLink="B58" fmlaRange="Products" noThreeD="1" sel="0" val="0"/>
</file>

<file path=xl/ctrlProps/ctrlProp1198.xml><?xml version="1.0" encoding="utf-8"?>
<formControlPr xmlns="http://schemas.microsoft.com/office/spreadsheetml/2009/9/main" objectType="Drop" dropStyle="combo" dx="15" fmlaLink="B59" fmlaRange="Products" noThreeD="1" sel="0" val="0"/>
</file>

<file path=xl/ctrlProps/ctrlProp1199.xml><?xml version="1.0" encoding="utf-8"?>
<formControlPr xmlns="http://schemas.microsoft.com/office/spreadsheetml/2009/9/main" objectType="Drop" dropStyle="combo" dx="15" fmlaLink="B60" fmlaRange="Products" noThreeD="1" sel="0" val="0"/>
</file>

<file path=xl/ctrlProps/ctrlProp12.xml><?xml version="1.0" encoding="utf-8"?>
<formControlPr xmlns="http://schemas.microsoft.com/office/spreadsheetml/2009/9/main" objectType="Drop" dropStyle="combo" dx="15" fmlaLink="B23" fmlaRange="Products" noThreeD="1" sel="0" val="0"/>
</file>

<file path=xl/ctrlProps/ctrlProp120.xml><?xml version="1.0" encoding="utf-8"?>
<formControlPr xmlns="http://schemas.microsoft.com/office/spreadsheetml/2009/9/main" objectType="Drop" dropStyle="combo" dx="15" fmlaLink="B31" fmlaRange="Products" noThreeD="1" sel="0" val="0"/>
</file>

<file path=xl/ctrlProps/ctrlProp1200.xml><?xml version="1.0" encoding="utf-8"?>
<formControlPr xmlns="http://schemas.microsoft.com/office/spreadsheetml/2009/9/main" objectType="Drop" dropStyle="combo" dx="15" fmlaLink="B61" fmlaRange="Products" noThreeD="1" sel="0" val="0"/>
</file>

<file path=xl/ctrlProps/ctrlProp1201.xml><?xml version="1.0" encoding="utf-8"?>
<formControlPr xmlns="http://schemas.microsoft.com/office/spreadsheetml/2009/9/main" objectType="Drop" dropStyle="combo" dx="15" fmlaLink="B12" fmlaRange="Products" noThreeD="1" sel="0" val="0"/>
</file>

<file path=xl/ctrlProps/ctrlProp1202.xml><?xml version="1.0" encoding="utf-8"?>
<formControlPr xmlns="http://schemas.microsoft.com/office/spreadsheetml/2009/9/main" objectType="Drop" dropStyle="combo" dx="15" fmlaLink="B13" fmlaRange="Products" noThreeD="1" sel="0" val="0"/>
</file>

<file path=xl/ctrlProps/ctrlProp1203.xml><?xml version="1.0" encoding="utf-8"?>
<formControlPr xmlns="http://schemas.microsoft.com/office/spreadsheetml/2009/9/main" objectType="Drop" dropStyle="combo" dx="15" fmlaLink="B14" fmlaRange="Products" noThreeD="1" sel="0" val="0"/>
</file>

<file path=xl/ctrlProps/ctrlProp1204.xml><?xml version="1.0" encoding="utf-8"?>
<formControlPr xmlns="http://schemas.microsoft.com/office/spreadsheetml/2009/9/main" objectType="Drop" dropStyle="combo" dx="15" fmlaLink="B15" fmlaRange="Products" noThreeD="1" sel="0" val="0"/>
</file>

<file path=xl/ctrlProps/ctrlProp1205.xml><?xml version="1.0" encoding="utf-8"?>
<formControlPr xmlns="http://schemas.microsoft.com/office/spreadsheetml/2009/9/main" objectType="Drop" dropStyle="combo" dx="15" fmlaLink="B16" fmlaRange="Products" noThreeD="1" sel="0" val="0"/>
</file>

<file path=xl/ctrlProps/ctrlProp1206.xml><?xml version="1.0" encoding="utf-8"?>
<formControlPr xmlns="http://schemas.microsoft.com/office/spreadsheetml/2009/9/main" objectType="Drop" dropStyle="combo" dx="15" fmlaLink="B17" fmlaRange="Products" noThreeD="1" sel="0" val="0"/>
</file>

<file path=xl/ctrlProps/ctrlProp1207.xml><?xml version="1.0" encoding="utf-8"?>
<formControlPr xmlns="http://schemas.microsoft.com/office/spreadsheetml/2009/9/main" objectType="Drop" dropStyle="combo" dx="15" fmlaLink="B18" fmlaRange="Products" noThreeD="1" sel="0" val="0"/>
</file>

<file path=xl/ctrlProps/ctrlProp1208.xml><?xml version="1.0" encoding="utf-8"?>
<formControlPr xmlns="http://schemas.microsoft.com/office/spreadsheetml/2009/9/main" objectType="Drop" dropStyle="combo" dx="15" fmlaLink="B19" fmlaRange="Products" noThreeD="1" sel="0" val="0"/>
</file>

<file path=xl/ctrlProps/ctrlProp1209.xml><?xml version="1.0" encoding="utf-8"?>
<formControlPr xmlns="http://schemas.microsoft.com/office/spreadsheetml/2009/9/main" objectType="Drop" dropStyle="combo" dx="15" fmlaLink="B20" fmlaRange="Products" noThreeD="1" sel="0" val="0"/>
</file>

<file path=xl/ctrlProps/ctrlProp121.xml><?xml version="1.0" encoding="utf-8"?>
<formControlPr xmlns="http://schemas.microsoft.com/office/spreadsheetml/2009/9/main" objectType="Drop" dropStyle="combo" dx="15" fmlaLink="B35" fmlaRange="Products" noThreeD="1" sel="0" val="0"/>
</file>

<file path=xl/ctrlProps/ctrlProp1210.xml><?xml version="1.0" encoding="utf-8"?>
<formControlPr xmlns="http://schemas.microsoft.com/office/spreadsheetml/2009/9/main" objectType="Drop" dropStyle="combo" dx="15" fmlaLink="B21" fmlaRange="Products" noThreeD="1" sel="0" val="0"/>
</file>

<file path=xl/ctrlProps/ctrlProp1211.xml><?xml version="1.0" encoding="utf-8"?>
<formControlPr xmlns="http://schemas.microsoft.com/office/spreadsheetml/2009/9/main" objectType="Drop" dropStyle="combo" dx="15" fmlaLink="B22" fmlaRange="Products" noThreeD="1" sel="0" val="0"/>
</file>

<file path=xl/ctrlProps/ctrlProp1212.xml><?xml version="1.0" encoding="utf-8"?>
<formControlPr xmlns="http://schemas.microsoft.com/office/spreadsheetml/2009/9/main" objectType="Drop" dropStyle="combo" dx="15" fmlaLink="B23" fmlaRange="Products" noThreeD="1" sel="0" val="0"/>
</file>

<file path=xl/ctrlProps/ctrlProp1213.xml><?xml version="1.0" encoding="utf-8"?>
<formControlPr xmlns="http://schemas.microsoft.com/office/spreadsheetml/2009/9/main" objectType="Drop" dropStyle="combo" dx="15" fmlaLink="B24" fmlaRange="Products" noThreeD="1" sel="0" val="0"/>
</file>

<file path=xl/ctrlProps/ctrlProp1214.xml><?xml version="1.0" encoding="utf-8"?>
<formControlPr xmlns="http://schemas.microsoft.com/office/spreadsheetml/2009/9/main" objectType="Drop" dropStyle="combo" dx="15" fmlaLink="B25" fmlaRange="Products" noThreeD="1" sel="0" val="0"/>
</file>

<file path=xl/ctrlProps/ctrlProp1215.xml><?xml version="1.0" encoding="utf-8"?>
<formControlPr xmlns="http://schemas.microsoft.com/office/spreadsheetml/2009/9/main" objectType="Drop" dropStyle="combo" dx="15" fmlaLink="B26" fmlaRange="Products" noThreeD="1" sel="0" val="0"/>
</file>

<file path=xl/ctrlProps/ctrlProp1216.xml><?xml version="1.0" encoding="utf-8"?>
<formControlPr xmlns="http://schemas.microsoft.com/office/spreadsheetml/2009/9/main" objectType="Drop" dropStyle="combo" dx="15" fmlaLink="B27" fmlaRange="Products" noThreeD="1" sel="0" val="0"/>
</file>

<file path=xl/ctrlProps/ctrlProp1217.xml><?xml version="1.0" encoding="utf-8"?>
<formControlPr xmlns="http://schemas.microsoft.com/office/spreadsheetml/2009/9/main" objectType="Drop" dropStyle="combo" dx="15" fmlaLink="B28" fmlaRange="Products" noThreeD="1" sel="0" val="0"/>
</file>

<file path=xl/ctrlProps/ctrlProp1218.xml><?xml version="1.0" encoding="utf-8"?>
<formControlPr xmlns="http://schemas.microsoft.com/office/spreadsheetml/2009/9/main" objectType="Drop" dropStyle="combo" dx="15" fmlaLink="B29" fmlaRange="Products" noThreeD="1" sel="0" val="0"/>
</file>

<file path=xl/ctrlProps/ctrlProp1219.xml><?xml version="1.0" encoding="utf-8"?>
<formControlPr xmlns="http://schemas.microsoft.com/office/spreadsheetml/2009/9/main" objectType="Drop" dropStyle="combo" dx="15" fmlaLink="B30" fmlaRange="Products" noThreeD="1" sel="0" val="0"/>
</file>

<file path=xl/ctrlProps/ctrlProp122.xml><?xml version="1.0" encoding="utf-8"?>
<formControlPr xmlns="http://schemas.microsoft.com/office/spreadsheetml/2009/9/main" objectType="Drop" dropStyle="combo" dx="15" fmlaLink="B32" fmlaRange="Products" noThreeD="1" sel="0" val="0"/>
</file>

<file path=xl/ctrlProps/ctrlProp1220.xml><?xml version="1.0" encoding="utf-8"?>
<formControlPr xmlns="http://schemas.microsoft.com/office/spreadsheetml/2009/9/main" objectType="Drop" dropStyle="combo" dx="15" fmlaLink="B31" fmlaRange="Products" noThreeD="1" sel="0" val="0"/>
</file>

<file path=xl/ctrlProps/ctrlProp1221.xml><?xml version="1.0" encoding="utf-8"?>
<formControlPr xmlns="http://schemas.microsoft.com/office/spreadsheetml/2009/9/main" objectType="Drop" dropStyle="combo" dx="15" fmlaLink="B35" fmlaRange="Products" noThreeD="1" sel="0" val="0"/>
</file>

<file path=xl/ctrlProps/ctrlProp1222.xml><?xml version="1.0" encoding="utf-8"?>
<formControlPr xmlns="http://schemas.microsoft.com/office/spreadsheetml/2009/9/main" objectType="Drop" dropStyle="combo" dx="15" fmlaLink="B32" fmlaRange="Products" noThreeD="1" sel="0" val="0"/>
</file>

<file path=xl/ctrlProps/ctrlProp1223.xml><?xml version="1.0" encoding="utf-8"?>
<formControlPr xmlns="http://schemas.microsoft.com/office/spreadsheetml/2009/9/main" objectType="Drop" dropStyle="combo" dx="15" fmlaLink="B33" fmlaRange="Products" noThreeD="1" sel="0" val="0"/>
</file>

<file path=xl/ctrlProps/ctrlProp1224.xml><?xml version="1.0" encoding="utf-8"?>
<formControlPr xmlns="http://schemas.microsoft.com/office/spreadsheetml/2009/9/main" objectType="Drop" dropStyle="combo" dx="15" fmlaLink="B34" fmlaRange="Products" noThreeD="1" sel="0" val="0"/>
</file>

<file path=xl/ctrlProps/ctrlProp1225.xml><?xml version="1.0" encoding="utf-8"?>
<formControlPr xmlns="http://schemas.microsoft.com/office/spreadsheetml/2009/9/main" objectType="Drop" dropStyle="combo" dx="15" fmlaLink="B36" fmlaRange="Products" noThreeD="1" sel="0" val="0"/>
</file>

<file path=xl/ctrlProps/ctrlProp1226.xml><?xml version="1.0" encoding="utf-8"?>
<formControlPr xmlns="http://schemas.microsoft.com/office/spreadsheetml/2009/9/main" objectType="Drop" dropStyle="combo" dx="15" fmlaLink="B37" fmlaRange="Products" noThreeD="1" sel="0" val="0"/>
</file>

<file path=xl/ctrlProps/ctrlProp1227.xml><?xml version="1.0" encoding="utf-8"?>
<formControlPr xmlns="http://schemas.microsoft.com/office/spreadsheetml/2009/9/main" objectType="Drop" dropStyle="combo" dx="15" fmlaLink="B38" fmlaRange="Products" noThreeD="1" sel="0" val="0"/>
</file>

<file path=xl/ctrlProps/ctrlProp1228.xml><?xml version="1.0" encoding="utf-8"?>
<formControlPr xmlns="http://schemas.microsoft.com/office/spreadsheetml/2009/9/main" objectType="Drop" dropStyle="combo" dx="15" fmlaLink="B39" fmlaRange="Products" noThreeD="1" sel="0" val="0"/>
</file>

<file path=xl/ctrlProps/ctrlProp1229.xml><?xml version="1.0" encoding="utf-8"?>
<formControlPr xmlns="http://schemas.microsoft.com/office/spreadsheetml/2009/9/main" objectType="Drop" dropStyle="combo" dx="15" fmlaLink="B40" fmlaRange="Products" noThreeD="1" sel="0" val="0"/>
</file>

<file path=xl/ctrlProps/ctrlProp123.xml><?xml version="1.0" encoding="utf-8"?>
<formControlPr xmlns="http://schemas.microsoft.com/office/spreadsheetml/2009/9/main" objectType="Drop" dropStyle="combo" dx="15" fmlaLink="B33" fmlaRange="Products" noThreeD="1" sel="0" val="0"/>
</file>

<file path=xl/ctrlProps/ctrlProp1230.xml><?xml version="1.0" encoding="utf-8"?>
<formControlPr xmlns="http://schemas.microsoft.com/office/spreadsheetml/2009/9/main" objectType="Drop" dropStyle="combo" dx="15" fmlaLink="B41" fmlaRange="Products" noThreeD="1" sel="0" val="0"/>
</file>

<file path=xl/ctrlProps/ctrlProp1231.xml><?xml version="1.0" encoding="utf-8"?>
<formControlPr xmlns="http://schemas.microsoft.com/office/spreadsheetml/2009/9/main" objectType="Drop" dropStyle="combo" dx="15" fmlaLink="B42" fmlaRange="Products" noThreeD="1" sel="0" val="0"/>
</file>

<file path=xl/ctrlProps/ctrlProp1232.xml><?xml version="1.0" encoding="utf-8"?>
<formControlPr xmlns="http://schemas.microsoft.com/office/spreadsheetml/2009/9/main" objectType="Drop" dropStyle="combo" dx="15" fmlaLink="B43" fmlaRange="Products" noThreeD="1" sel="0" val="0"/>
</file>

<file path=xl/ctrlProps/ctrlProp1233.xml><?xml version="1.0" encoding="utf-8"?>
<formControlPr xmlns="http://schemas.microsoft.com/office/spreadsheetml/2009/9/main" objectType="Drop" dropStyle="combo" dx="15" fmlaLink="B44" fmlaRange="Products" noThreeD="1" sel="0" val="0"/>
</file>

<file path=xl/ctrlProps/ctrlProp1234.xml><?xml version="1.0" encoding="utf-8"?>
<formControlPr xmlns="http://schemas.microsoft.com/office/spreadsheetml/2009/9/main" objectType="Drop" dropStyle="combo" dx="15" fmlaLink="B45" fmlaRange="Products" noThreeD="1" sel="0" val="0"/>
</file>

<file path=xl/ctrlProps/ctrlProp1235.xml><?xml version="1.0" encoding="utf-8"?>
<formControlPr xmlns="http://schemas.microsoft.com/office/spreadsheetml/2009/9/main" objectType="Drop" dropStyle="combo" dx="15" fmlaLink="B46" fmlaRange="Products" noThreeD="1" sel="0" val="0"/>
</file>

<file path=xl/ctrlProps/ctrlProp1236.xml><?xml version="1.0" encoding="utf-8"?>
<formControlPr xmlns="http://schemas.microsoft.com/office/spreadsheetml/2009/9/main" objectType="Drop" dropStyle="combo" dx="15" fmlaLink="B47" fmlaRange="Products" noThreeD="1" sel="0" val="0"/>
</file>

<file path=xl/ctrlProps/ctrlProp1237.xml><?xml version="1.0" encoding="utf-8"?>
<formControlPr xmlns="http://schemas.microsoft.com/office/spreadsheetml/2009/9/main" objectType="Drop" dropStyle="combo" dx="15" fmlaLink="B48" fmlaRange="Products" noThreeD="1" sel="0" val="0"/>
</file>

<file path=xl/ctrlProps/ctrlProp1238.xml><?xml version="1.0" encoding="utf-8"?>
<formControlPr xmlns="http://schemas.microsoft.com/office/spreadsheetml/2009/9/main" objectType="Drop" dropStyle="combo" dx="15" fmlaLink="B49" fmlaRange="Products" noThreeD="1" sel="0" val="0"/>
</file>

<file path=xl/ctrlProps/ctrlProp1239.xml><?xml version="1.0" encoding="utf-8"?>
<formControlPr xmlns="http://schemas.microsoft.com/office/spreadsheetml/2009/9/main" objectType="Drop" dropStyle="combo" dx="15" fmlaLink="B50" fmlaRange="Products" noThreeD="1" sel="0" val="0"/>
</file>

<file path=xl/ctrlProps/ctrlProp124.xml><?xml version="1.0" encoding="utf-8"?>
<formControlPr xmlns="http://schemas.microsoft.com/office/spreadsheetml/2009/9/main" objectType="Drop" dropStyle="combo" dx="15" fmlaLink="B34" fmlaRange="Products" noThreeD="1" sel="0" val="0"/>
</file>

<file path=xl/ctrlProps/ctrlProp1240.xml><?xml version="1.0" encoding="utf-8"?>
<formControlPr xmlns="http://schemas.microsoft.com/office/spreadsheetml/2009/9/main" objectType="Drop" dropStyle="combo" dx="15" fmlaLink="B51" fmlaRange="Products" noThreeD="1" sel="0" val="0"/>
</file>

<file path=xl/ctrlProps/ctrlProp1241.xml><?xml version="1.0" encoding="utf-8"?>
<formControlPr xmlns="http://schemas.microsoft.com/office/spreadsheetml/2009/9/main" objectType="Drop" dropStyle="combo" dx="15" fmlaLink="B52" fmlaRange="Products" noThreeD="1" sel="0" val="0"/>
</file>

<file path=xl/ctrlProps/ctrlProp1242.xml><?xml version="1.0" encoding="utf-8"?>
<formControlPr xmlns="http://schemas.microsoft.com/office/spreadsheetml/2009/9/main" objectType="Drop" dropStyle="combo" dx="15" fmlaLink="B53" fmlaRange="Products" noThreeD="1" sel="0" val="0"/>
</file>

<file path=xl/ctrlProps/ctrlProp1243.xml><?xml version="1.0" encoding="utf-8"?>
<formControlPr xmlns="http://schemas.microsoft.com/office/spreadsheetml/2009/9/main" objectType="Drop" dropStyle="combo" dx="15" fmlaLink="B54" fmlaRange="Products" noThreeD="1" sel="0" val="0"/>
</file>

<file path=xl/ctrlProps/ctrlProp1244.xml><?xml version="1.0" encoding="utf-8"?>
<formControlPr xmlns="http://schemas.microsoft.com/office/spreadsheetml/2009/9/main" objectType="Drop" dropStyle="combo" dx="15" fmlaLink="B55" fmlaRange="Products" noThreeD="1" sel="0" val="0"/>
</file>

<file path=xl/ctrlProps/ctrlProp1245.xml><?xml version="1.0" encoding="utf-8"?>
<formControlPr xmlns="http://schemas.microsoft.com/office/spreadsheetml/2009/9/main" objectType="Drop" dropStyle="combo" dx="15" fmlaLink="B56" fmlaRange="Products" noThreeD="1" sel="0" val="0"/>
</file>

<file path=xl/ctrlProps/ctrlProp1246.xml><?xml version="1.0" encoding="utf-8"?>
<formControlPr xmlns="http://schemas.microsoft.com/office/spreadsheetml/2009/9/main" objectType="Drop" dropStyle="combo" dx="15" fmlaLink="B57" fmlaRange="Products" noThreeD="1" sel="0" val="0"/>
</file>

<file path=xl/ctrlProps/ctrlProp1247.xml><?xml version="1.0" encoding="utf-8"?>
<formControlPr xmlns="http://schemas.microsoft.com/office/spreadsheetml/2009/9/main" objectType="Drop" dropStyle="combo" dx="15" fmlaLink="B58" fmlaRange="Products" noThreeD="1" sel="0" val="0"/>
</file>

<file path=xl/ctrlProps/ctrlProp1248.xml><?xml version="1.0" encoding="utf-8"?>
<formControlPr xmlns="http://schemas.microsoft.com/office/spreadsheetml/2009/9/main" objectType="Drop" dropStyle="combo" dx="15" fmlaLink="B59" fmlaRange="Products" noThreeD="1" sel="0" val="0"/>
</file>

<file path=xl/ctrlProps/ctrlProp1249.xml><?xml version="1.0" encoding="utf-8"?>
<formControlPr xmlns="http://schemas.microsoft.com/office/spreadsheetml/2009/9/main" objectType="Drop" dropStyle="combo" dx="15" fmlaLink="B60" fmlaRange="Products" noThreeD="1" sel="0" val="0"/>
</file>

<file path=xl/ctrlProps/ctrlProp125.xml><?xml version="1.0" encoding="utf-8"?>
<formControlPr xmlns="http://schemas.microsoft.com/office/spreadsheetml/2009/9/main" objectType="Drop" dropStyle="combo" dx="15" fmlaLink="B36" fmlaRange="Products" noThreeD="1" sel="0" val="0"/>
</file>

<file path=xl/ctrlProps/ctrlProp1250.xml><?xml version="1.0" encoding="utf-8"?>
<formControlPr xmlns="http://schemas.microsoft.com/office/spreadsheetml/2009/9/main" objectType="Drop" dropStyle="combo" dx="15" fmlaLink="B61" fmlaRange="Products" noThreeD="1" sel="0" val="0"/>
</file>

<file path=xl/ctrlProps/ctrlProp1251.xml><?xml version="1.0" encoding="utf-8"?>
<formControlPr xmlns="http://schemas.microsoft.com/office/spreadsheetml/2009/9/main" objectType="Drop" dropStyle="combo" dx="15" fmlaLink="B12" fmlaRange="Products" noThreeD="1" sel="0" val="0"/>
</file>

<file path=xl/ctrlProps/ctrlProp1252.xml><?xml version="1.0" encoding="utf-8"?>
<formControlPr xmlns="http://schemas.microsoft.com/office/spreadsheetml/2009/9/main" objectType="Drop" dropStyle="combo" dx="15" fmlaLink="B13" fmlaRange="Products" noThreeD="1" sel="0" val="0"/>
</file>

<file path=xl/ctrlProps/ctrlProp1253.xml><?xml version="1.0" encoding="utf-8"?>
<formControlPr xmlns="http://schemas.microsoft.com/office/spreadsheetml/2009/9/main" objectType="Drop" dropStyle="combo" dx="15" fmlaLink="B14" fmlaRange="Products" noThreeD="1" sel="0" val="6"/>
</file>

<file path=xl/ctrlProps/ctrlProp1254.xml><?xml version="1.0" encoding="utf-8"?>
<formControlPr xmlns="http://schemas.microsoft.com/office/spreadsheetml/2009/9/main" objectType="Drop" dropStyle="combo" dx="15" fmlaLink="B15" fmlaRange="Products" noThreeD="1" sel="0" val="0"/>
</file>

<file path=xl/ctrlProps/ctrlProp1255.xml><?xml version="1.0" encoding="utf-8"?>
<formControlPr xmlns="http://schemas.microsoft.com/office/spreadsheetml/2009/9/main" objectType="Drop" dropStyle="combo" dx="15" fmlaLink="B16" fmlaRange="Products" noThreeD="1" sel="0" val="0"/>
</file>

<file path=xl/ctrlProps/ctrlProp1256.xml><?xml version="1.0" encoding="utf-8"?>
<formControlPr xmlns="http://schemas.microsoft.com/office/spreadsheetml/2009/9/main" objectType="Drop" dropStyle="combo" dx="15" fmlaLink="B17" fmlaRange="Products" noThreeD="1" sel="0" val="0"/>
</file>

<file path=xl/ctrlProps/ctrlProp1257.xml><?xml version="1.0" encoding="utf-8"?>
<formControlPr xmlns="http://schemas.microsoft.com/office/spreadsheetml/2009/9/main" objectType="Drop" dropStyle="combo" dx="15" fmlaLink="B18" fmlaRange="Products" noThreeD="1" sel="0" val="0"/>
</file>

<file path=xl/ctrlProps/ctrlProp1258.xml><?xml version="1.0" encoding="utf-8"?>
<formControlPr xmlns="http://schemas.microsoft.com/office/spreadsheetml/2009/9/main" objectType="Drop" dropStyle="combo" dx="15" fmlaLink="B19" fmlaRange="Products" noThreeD="1" sel="0" val="0"/>
</file>

<file path=xl/ctrlProps/ctrlProp1259.xml><?xml version="1.0" encoding="utf-8"?>
<formControlPr xmlns="http://schemas.microsoft.com/office/spreadsheetml/2009/9/main" objectType="Drop" dropStyle="combo" dx="15" fmlaLink="B20" fmlaRange="Products" noThreeD="1" sel="0" val="0"/>
</file>

<file path=xl/ctrlProps/ctrlProp126.xml><?xml version="1.0" encoding="utf-8"?>
<formControlPr xmlns="http://schemas.microsoft.com/office/spreadsheetml/2009/9/main" objectType="Drop" dropStyle="combo" dx="15" fmlaLink="B37" fmlaRange="Products" noThreeD="1" sel="0" val="0"/>
</file>

<file path=xl/ctrlProps/ctrlProp1260.xml><?xml version="1.0" encoding="utf-8"?>
<formControlPr xmlns="http://schemas.microsoft.com/office/spreadsheetml/2009/9/main" objectType="Drop" dropStyle="combo" dx="15" fmlaLink="B21" fmlaRange="Products" noThreeD="1" sel="0" val="0"/>
</file>

<file path=xl/ctrlProps/ctrlProp1261.xml><?xml version="1.0" encoding="utf-8"?>
<formControlPr xmlns="http://schemas.microsoft.com/office/spreadsheetml/2009/9/main" objectType="Drop" dropStyle="combo" dx="15" fmlaLink="B22" fmlaRange="Products" noThreeD="1" sel="0" val="0"/>
</file>

<file path=xl/ctrlProps/ctrlProp1262.xml><?xml version="1.0" encoding="utf-8"?>
<formControlPr xmlns="http://schemas.microsoft.com/office/spreadsheetml/2009/9/main" objectType="Drop" dropStyle="combo" dx="15" fmlaLink="B23" fmlaRange="Products" noThreeD="1" sel="0" val="0"/>
</file>

<file path=xl/ctrlProps/ctrlProp1263.xml><?xml version="1.0" encoding="utf-8"?>
<formControlPr xmlns="http://schemas.microsoft.com/office/spreadsheetml/2009/9/main" objectType="Drop" dropStyle="combo" dx="15" fmlaLink="B24" fmlaRange="Products" noThreeD="1" sel="0" val="0"/>
</file>

<file path=xl/ctrlProps/ctrlProp1264.xml><?xml version="1.0" encoding="utf-8"?>
<formControlPr xmlns="http://schemas.microsoft.com/office/spreadsheetml/2009/9/main" objectType="Drop" dropStyle="combo" dx="15" fmlaLink="B25" fmlaRange="Products" noThreeD="1" sel="0" val="0"/>
</file>

<file path=xl/ctrlProps/ctrlProp1265.xml><?xml version="1.0" encoding="utf-8"?>
<formControlPr xmlns="http://schemas.microsoft.com/office/spreadsheetml/2009/9/main" objectType="Drop" dropStyle="combo" dx="15" fmlaLink="B26" fmlaRange="Products" noThreeD="1" sel="0" val="0"/>
</file>

<file path=xl/ctrlProps/ctrlProp1266.xml><?xml version="1.0" encoding="utf-8"?>
<formControlPr xmlns="http://schemas.microsoft.com/office/spreadsheetml/2009/9/main" objectType="Drop" dropStyle="combo" dx="15" fmlaLink="B27" fmlaRange="Products" noThreeD="1" sel="0" val="0"/>
</file>

<file path=xl/ctrlProps/ctrlProp1267.xml><?xml version="1.0" encoding="utf-8"?>
<formControlPr xmlns="http://schemas.microsoft.com/office/spreadsheetml/2009/9/main" objectType="Drop" dropStyle="combo" dx="15" fmlaLink="B28" fmlaRange="Products" noThreeD="1" sel="0" val="0"/>
</file>

<file path=xl/ctrlProps/ctrlProp1268.xml><?xml version="1.0" encoding="utf-8"?>
<formControlPr xmlns="http://schemas.microsoft.com/office/spreadsheetml/2009/9/main" objectType="Drop" dropStyle="combo" dx="15" fmlaLink="B29" fmlaRange="Products" noThreeD="1" sel="0" val="0"/>
</file>

<file path=xl/ctrlProps/ctrlProp1269.xml><?xml version="1.0" encoding="utf-8"?>
<formControlPr xmlns="http://schemas.microsoft.com/office/spreadsheetml/2009/9/main" objectType="Drop" dropStyle="combo" dx="15" fmlaLink="B30" fmlaRange="Products" noThreeD="1" sel="0" val="0"/>
</file>

<file path=xl/ctrlProps/ctrlProp127.xml><?xml version="1.0" encoding="utf-8"?>
<formControlPr xmlns="http://schemas.microsoft.com/office/spreadsheetml/2009/9/main" objectType="Drop" dropStyle="combo" dx="15" fmlaLink="B38" fmlaRange="Products" noThreeD="1" sel="0" val="0"/>
</file>

<file path=xl/ctrlProps/ctrlProp1270.xml><?xml version="1.0" encoding="utf-8"?>
<formControlPr xmlns="http://schemas.microsoft.com/office/spreadsheetml/2009/9/main" objectType="Drop" dropStyle="combo" dx="15" fmlaLink="B31" fmlaRange="Products" noThreeD="1" sel="0" val="0"/>
</file>

<file path=xl/ctrlProps/ctrlProp1271.xml><?xml version="1.0" encoding="utf-8"?>
<formControlPr xmlns="http://schemas.microsoft.com/office/spreadsheetml/2009/9/main" objectType="Drop" dropStyle="combo" dx="15" fmlaLink="B35" fmlaRange="Products" noThreeD="1" sel="0" val="0"/>
</file>

<file path=xl/ctrlProps/ctrlProp1272.xml><?xml version="1.0" encoding="utf-8"?>
<formControlPr xmlns="http://schemas.microsoft.com/office/spreadsheetml/2009/9/main" objectType="Drop" dropStyle="combo" dx="15" fmlaLink="B32" fmlaRange="Products" noThreeD="1" sel="0" val="0"/>
</file>

<file path=xl/ctrlProps/ctrlProp1273.xml><?xml version="1.0" encoding="utf-8"?>
<formControlPr xmlns="http://schemas.microsoft.com/office/spreadsheetml/2009/9/main" objectType="Drop" dropStyle="combo" dx="15" fmlaLink="B33" fmlaRange="Products" noThreeD="1" sel="0" val="0"/>
</file>

<file path=xl/ctrlProps/ctrlProp1274.xml><?xml version="1.0" encoding="utf-8"?>
<formControlPr xmlns="http://schemas.microsoft.com/office/spreadsheetml/2009/9/main" objectType="Drop" dropStyle="combo" dx="15" fmlaLink="B34" fmlaRange="Products" noThreeD="1" sel="0" val="0"/>
</file>

<file path=xl/ctrlProps/ctrlProp1275.xml><?xml version="1.0" encoding="utf-8"?>
<formControlPr xmlns="http://schemas.microsoft.com/office/spreadsheetml/2009/9/main" objectType="Drop" dropStyle="combo" dx="15" fmlaLink="B36" fmlaRange="Products" noThreeD="1" sel="0" val="0"/>
</file>

<file path=xl/ctrlProps/ctrlProp1276.xml><?xml version="1.0" encoding="utf-8"?>
<formControlPr xmlns="http://schemas.microsoft.com/office/spreadsheetml/2009/9/main" objectType="Drop" dropStyle="combo" dx="15" fmlaLink="B37" fmlaRange="Products" noThreeD="1" sel="0" val="0"/>
</file>

<file path=xl/ctrlProps/ctrlProp1277.xml><?xml version="1.0" encoding="utf-8"?>
<formControlPr xmlns="http://schemas.microsoft.com/office/spreadsheetml/2009/9/main" objectType="Drop" dropStyle="combo" dx="15" fmlaLink="B38" fmlaRange="Products" noThreeD="1" sel="0" val="0"/>
</file>

<file path=xl/ctrlProps/ctrlProp1278.xml><?xml version="1.0" encoding="utf-8"?>
<formControlPr xmlns="http://schemas.microsoft.com/office/spreadsheetml/2009/9/main" objectType="Drop" dropStyle="combo" dx="15" fmlaLink="B39" fmlaRange="Products" noThreeD="1" sel="0" val="0"/>
</file>

<file path=xl/ctrlProps/ctrlProp1279.xml><?xml version="1.0" encoding="utf-8"?>
<formControlPr xmlns="http://schemas.microsoft.com/office/spreadsheetml/2009/9/main" objectType="Drop" dropStyle="combo" dx="15" fmlaLink="B40" fmlaRange="Products" noThreeD="1" sel="0" val="0"/>
</file>

<file path=xl/ctrlProps/ctrlProp128.xml><?xml version="1.0" encoding="utf-8"?>
<formControlPr xmlns="http://schemas.microsoft.com/office/spreadsheetml/2009/9/main" objectType="Drop" dropStyle="combo" dx="15" fmlaLink="B39" fmlaRange="Products" noThreeD="1" sel="0" val="0"/>
</file>

<file path=xl/ctrlProps/ctrlProp1280.xml><?xml version="1.0" encoding="utf-8"?>
<formControlPr xmlns="http://schemas.microsoft.com/office/spreadsheetml/2009/9/main" objectType="Drop" dropStyle="combo" dx="15" fmlaLink="B41" fmlaRange="Products" noThreeD="1" sel="0" val="0"/>
</file>

<file path=xl/ctrlProps/ctrlProp1281.xml><?xml version="1.0" encoding="utf-8"?>
<formControlPr xmlns="http://schemas.microsoft.com/office/spreadsheetml/2009/9/main" objectType="Drop" dropStyle="combo" dx="15" fmlaLink="B42" fmlaRange="Products" noThreeD="1" sel="0" val="0"/>
</file>

<file path=xl/ctrlProps/ctrlProp1282.xml><?xml version="1.0" encoding="utf-8"?>
<formControlPr xmlns="http://schemas.microsoft.com/office/spreadsheetml/2009/9/main" objectType="Drop" dropStyle="combo" dx="15" fmlaLink="B43" fmlaRange="Products" noThreeD="1" sel="0" val="0"/>
</file>

<file path=xl/ctrlProps/ctrlProp1283.xml><?xml version="1.0" encoding="utf-8"?>
<formControlPr xmlns="http://schemas.microsoft.com/office/spreadsheetml/2009/9/main" objectType="Drop" dropStyle="combo" dx="15" fmlaLink="B44" fmlaRange="Products" noThreeD="1" sel="0" val="0"/>
</file>

<file path=xl/ctrlProps/ctrlProp1284.xml><?xml version="1.0" encoding="utf-8"?>
<formControlPr xmlns="http://schemas.microsoft.com/office/spreadsheetml/2009/9/main" objectType="Drop" dropStyle="combo" dx="15" fmlaLink="B45" fmlaRange="Products" noThreeD="1" sel="0" val="0"/>
</file>

<file path=xl/ctrlProps/ctrlProp1285.xml><?xml version="1.0" encoding="utf-8"?>
<formControlPr xmlns="http://schemas.microsoft.com/office/spreadsheetml/2009/9/main" objectType="Drop" dropStyle="combo" dx="15" fmlaLink="B46" fmlaRange="Products" noThreeD="1" sel="0" val="0"/>
</file>

<file path=xl/ctrlProps/ctrlProp1286.xml><?xml version="1.0" encoding="utf-8"?>
<formControlPr xmlns="http://schemas.microsoft.com/office/spreadsheetml/2009/9/main" objectType="Drop" dropStyle="combo" dx="15" fmlaLink="B47" fmlaRange="Products" noThreeD="1" sel="0" val="0"/>
</file>

<file path=xl/ctrlProps/ctrlProp1287.xml><?xml version="1.0" encoding="utf-8"?>
<formControlPr xmlns="http://schemas.microsoft.com/office/spreadsheetml/2009/9/main" objectType="Drop" dropStyle="combo" dx="15" fmlaLink="B48" fmlaRange="Products" noThreeD="1" sel="0" val="0"/>
</file>

<file path=xl/ctrlProps/ctrlProp1288.xml><?xml version="1.0" encoding="utf-8"?>
<formControlPr xmlns="http://schemas.microsoft.com/office/spreadsheetml/2009/9/main" objectType="Drop" dropStyle="combo" dx="15" fmlaLink="B49" fmlaRange="Products" noThreeD="1" sel="0" val="0"/>
</file>

<file path=xl/ctrlProps/ctrlProp1289.xml><?xml version="1.0" encoding="utf-8"?>
<formControlPr xmlns="http://schemas.microsoft.com/office/spreadsheetml/2009/9/main" objectType="Drop" dropStyle="combo" dx="15" fmlaLink="B50" fmlaRange="Products" noThreeD="1" sel="0" val="0"/>
</file>

<file path=xl/ctrlProps/ctrlProp129.xml><?xml version="1.0" encoding="utf-8"?>
<formControlPr xmlns="http://schemas.microsoft.com/office/spreadsheetml/2009/9/main" objectType="Drop" dropStyle="combo" dx="15" fmlaLink="B40" fmlaRange="Products" noThreeD="1" sel="0" val="0"/>
</file>

<file path=xl/ctrlProps/ctrlProp1290.xml><?xml version="1.0" encoding="utf-8"?>
<formControlPr xmlns="http://schemas.microsoft.com/office/spreadsheetml/2009/9/main" objectType="Drop" dropStyle="combo" dx="15" fmlaLink="B51" fmlaRange="Products" noThreeD="1" sel="0" val="0"/>
</file>

<file path=xl/ctrlProps/ctrlProp1291.xml><?xml version="1.0" encoding="utf-8"?>
<formControlPr xmlns="http://schemas.microsoft.com/office/spreadsheetml/2009/9/main" objectType="Drop" dropStyle="combo" dx="15" fmlaLink="B52" fmlaRange="Products" noThreeD="1" sel="0" val="0"/>
</file>

<file path=xl/ctrlProps/ctrlProp1292.xml><?xml version="1.0" encoding="utf-8"?>
<formControlPr xmlns="http://schemas.microsoft.com/office/spreadsheetml/2009/9/main" objectType="Drop" dropStyle="combo" dx="15" fmlaLink="B53" fmlaRange="Products" noThreeD="1" sel="0" val="0"/>
</file>

<file path=xl/ctrlProps/ctrlProp1293.xml><?xml version="1.0" encoding="utf-8"?>
<formControlPr xmlns="http://schemas.microsoft.com/office/spreadsheetml/2009/9/main" objectType="Drop" dropStyle="combo" dx="15" fmlaLink="B54" fmlaRange="Products" noThreeD="1" sel="0" val="0"/>
</file>

<file path=xl/ctrlProps/ctrlProp1294.xml><?xml version="1.0" encoding="utf-8"?>
<formControlPr xmlns="http://schemas.microsoft.com/office/spreadsheetml/2009/9/main" objectType="Drop" dropStyle="combo" dx="15" fmlaLink="B55" fmlaRange="Products" noThreeD="1" sel="0" val="0"/>
</file>

<file path=xl/ctrlProps/ctrlProp1295.xml><?xml version="1.0" encoding="utf-8"?>
<formControlPr xmlns="http://schemas.microsoft.com/office/spreadsheetml/2009/9/main" objectType="Drop" dropStyle="combo" dx="15" fmlaLink="B56" fmlaRange="Products" noThreeD="1" sel="0" val="0"/>
</file>

<file path=xl/ctrlProps/ctrlProp1296.xml><?xml version="1.0" encoding="utf-8"?>
<formControlPr xmlns="http://schemas.microsoft.com/office/spreadsheetml/2009/9/main" objectType="Drop" dropStyle="combo" dx="15" fmlaLink="B57" fmlaRange="Products" noThreeD="1" sel="0" val="0"/>
</file>

<file path=xl/ctrlProps/ctrlProp1297.xml><?xml version="1.0" encoding="utf-8"?>
<formControlPr xmlns="http://schemas.microsoft.com/office/spreadsheetml/2009/9/main" objectType="Drop" dropStyle="combo" dx="15" fmlaLink="B58" fmlaRange="Products" noThreeD="1" sel="0" val="0"/>
</file>

<file path=xl/ctrlProps/ctrlProp1298.xml><?xml version="1.0" encoding="utf-8"?>
<formControlPr xmlns="http://schemas.microsoft.com/office/spreadsheetml/2009/9/main" objectType="Drop" dropStyle="combo" dx="15" fmlaLink="B59" fmlaRange="Products" noThreeD="1" sel="0" val="0"/>
</file>

<file path=xl/ctrlProps/ctrlProp1299.xml><?xml version="1.0" encoding="utf-8"?>
<formControlPr xmlns="http://schemas.microsoft.com/office/spreadsheetml/2009/9/main" objectType="Drop" dropStyle="combo" dx="15" fmlaLink="B60" fmlaRange="Products" noThreeD="1" sel="0" val="0"/>
</file>

<file path=xl/ctrlProps/ctrlProp13.xml><?xml version="1.0" encoding="utf-8"?>
<formControlPr xmlns="http://schemas.microsoft.com/office/spreadsheetml/2009/9/main" objectType="Drop" dropStyle="combo" dx="15" fmlaLink="B24" fmlaRange="Products" noThreeD="1" sel="0" val="0"/>
</file>

<file path=xl/ctrlProps/ctrlProp130.xml><?xml version="1.0" encoding="utf-8"?>
<formControlPr xmlns="http://schemas.microsoft.com/office/spreadsheetml/2009/9/main" objectType="Drop" dropStyle="combo" dx="15" fmlaLink="B41" fmlaRange="Products" noThreeD="1" sel="0" val="0"/>
</file>

<file path=xl/ctrlProps/ctrlProp1300.xml><?xml version="1.0" encoding="utf-8"?>
<formControlPr xmlns="http://schemas.microsoft.com/office/spreadsheetml/2009/9/main" objectType="Drop" dropStyle="combo" dx="15" fmlaLink="B61" fmlaRange="Products" noThreeD="1" sel="0" val="0"/>
</file>

<file path=xl/ctrlProps/ctrlProp1301.xml><?xml version="1.0" encoding="utf-8"?>
<formControlPr xmlns="http://schemas.microsoft.com/office/spreadsheetml/2009/9/main" objectType="Drop" dropStyle="combo" dx="15" fmlaLink="B12" fmlaRange="Products" noThreeD="1" sel="0" val="48"/>
</file>

<file path=xl/ctrlProps/ctrlProp1302.xml><?xml version="1.0" encoding="utf-8"?>
<formControlPr xmlns="http://schemas.microsoft.com/office/spreadsheetml/2009/9/main" objectType="Drop" dropStyle="combo" dx="15" fmlaLink="B13" fmlaRange="Products" noThreeD="1" sel="0" val="0"/>
</file>

<file path=xl/ctrlProps/ctrlProp1303.xml><?xml version="1.0" encoding="utf-8"?>
<formControlPr xmlns="http://schemas.microsoft.com/office/spreadsheetml/2009/9/main" objectType="Drop" dropStyle="combo" dx="15" fmlaLink="B14" fmlaRange="Products" noThreeD="1" sel="0" val="0"/>
</file>

<file path=xl/ctrlProps/ctrlProp1304.xml><?xml version="1.0" encoding="utf-8"?>
<formControlPr xmlns="http://schemas.microsoft.com/office/spreadsheetml/2009/9/main" objectType="Drop" dropStyle="combo" dx="15" fmlaLink="B15" fmlaRange="Products" noThreeD="1" sel="0" val="0"/>
</file>

<file path=xl/ctrlProps/ctrlProp1305.xml><?xml version="1.0" encoding="utf-8"?>
<formControlPr xmlns="http://schemas.microsoft.com/office/spreadsheetml/2009/9/main" objectType="Drop" dropStyle="combo" dx="15" fmlaLink="B16" fmlaRange="Products" noThreeD="1" sel="0" val="0"/>
</file>

<file path=xl/ctrlProps/ctrlProp1306.xml><?xml version="1.0" encoding="utf-8"?>
<formControlPr xmlns="http://schemas.microsoft.com/office/spreadsheetml/2009/9/main" objectType="Drop" dropStyle="combo" dx="15" fmlaLink="B17" fmlaRange="Products" noThreeD="1" sel="0" val="0"/>
</file>

<file path=xl/ctrlProps/ctrlProp1307.xml><?xml version="1.0" encoding="utf-8"?>
<formControlPr xmlns="http://schemas.microsoft.com/office/spreadsheetml/2009/9/main" objectType="Drop" dropStyle="combo" dx="15" fmlaLink="B18" fmlaRange="Products" noThreeD="1" sel="0" val="0"/>
</file>

<file path=xl/ctrlProps/ctrlProp1308.xml><?xml version="1.0" encoding="utf-8"?>
<formControlPr xmlns="http://schemas.microsoft.com/office/spreadsheetml/2009/9/main" objectType="Drop" dropStyle="combo" dx="15" fmlaLink="B19" fmlaRange="Products" noThreeD="1" sel="0" val="0"/>
</file>

<file path=xl/ctrlProps/ctrlProp1309.xml><?xml version="1.0" encoding="utf-8"?>
<formControlPr xmlns="http://schemas.microsoft.com/office/spreadsheetml/2009/9/main" objectType="Drop" dropStyle="combo" dx="15" fmlaLink="B20" fmlaRange="Products" noThreeD="1" sel="0" val="0"/>
</file>

<file path=xl/ctrlProps/ctrlProp131.xml><?xml version="1.0" encoding="utf-8"?>
<formControlPr xmlns="http://schemas.microsoft.com/office/spreadsheetml/2009/9/main" objectType="Drop" dropStyle="combo" dx="15" fmlaLink="B42" fmlaRange="Products" noThreeD="1" sel="0" val="0"/>
</file>

<file path=xl/ctrlProps/ctrlProp1310.xml><?xml version="1.0" encoding="utf-8"?>
<formControlPr xmlns="http://schemas.microsoft.com/office/spreadsheetml/2009/9/main" objectType="Drop" dropStyle="combo" dx="15" fmlaLink="B21" fmlaRange="Products" noThreeD="1" sel="0" val="0"/>
</file>

<file path=xl/ctrlProps/ctrlProp1311.xml><?xml version="1.0" encoding="utf-8"?>
<formControlPr xmlns="http://schemas.microsoft.com/office/spreadsheetml/2009/9/main" objectType="Drop" dropStyle="combo" dx="15" fmlaLink="B22" fmlaRange="Products" noThreeD="1" sel="0" val="0"/>
</file>

<file path=xl/ctrlProps/ctrlProp1312.xml><?xml version="1.0" encoding="utf-8"?>
<formControlPr xmlns="http://schemas.microsoft.com/office/spreadsheetml/2009/9/main" objectType="Drop" dropStyle="combo" dx="15" fmlaLink="B23" fmlaRange="Products" noThreeD="1" sel="0" val="0"/>
</file>

<file path=xl/ctrlProps/ctrlProp1313.xml><?xml version="1.0" encoding="utf-8"?>
<formControlPr xmlns="http://schemas.microsoft.com/office/spreadsheetml/2009/9/main" objectType="Drop" dropStyle="combo" dx="15" fmlaLink="B24" fmlaRange="Products" noThreeD="1" sel="0" val="0"/>
</file>

<file path=xl/ctrlProps/ctrlProp1314.xml><?xml version="1.0" encoding="utf-8"?>
<formControlPr xmlns="http://schemas.microsoft.com/office/spreadsheetml/2009/9/main" objectType="Drop" dropStyle="combo" dx="15" fmlaLink="B25" fmlaRange="Products" noThreeD="1" sel="0" val="0"/>
</file>

<file path=xl/ctrlProps/ctrlProp1315.xml><?xml version="1.0" encoding="utf-8"?>
<formControlPr xmlns="http://schemas.microsoft.com/office/spreadsheetml/2009/9/main" objectType="Drop" dropStyle="combo" dx="15" fmlaLink="B26" fmlaRange="Products" noThreeD="1" sel="0" val="0"/>
</file>

<file path=xl/ctrlProps/ctrlProp1316.xml><?xml version="1.0" encoding="utf-8"?>
<formControlPr xmlns="http://schemas.microsoft.com/office/spreadsheetml/2009/9/main" objectType="Drop" dropStyle="combo" dx="15" fmlaLink="B27" fmlaRange="Products" noThreeD="1" sel="0" val="0"/>
</file>

<file path=xl/ctrlProps/ctrlProp1317.xml><?xml version="1.0" encoding="utf-8"?>
<formControlPr xmlns="http://schemas.microsoft.com/office/spreadsheetml/2009/9/main" objectType="Drop" dropStyle="combo" dx="15" fmlaLink="B28" fmlaRange="Products" noThreeD="1" sel="0" val="0"/>
</file>

<file path=xl/ctrlProps/ctrlProp1318.xml><?xml version="1.0" encoding="utf-8"?>
<formControlPr xmlns="http://schemas.microsoft.com/office/spreadsheetml/2009/9/main" objectType="Drop" dropStyle="combo" dx="15" fmlaLink="B29" fmlaRange="Products" noThreeD="1" sel="0" val="0"/>
</file>

<file path=xl/ctrlProps/ctrlProp1319.xml><?xml version="1.0" encoding="utf-8"?>
<formControlPr xmlns="http://schemas.microsoft.com/office/spreadsheetml/2009/9/main" objectType="Drop" dropStyle="combo" dx="15" fmlaLink="B30" fmlaRange="Products" noThreeD="1" sel="0" val="0"/>
</file>

<file path=xl/ctrlProps/ctrlProp132.xml><?xml version="1.0" encoding="utf-8"?>
<formControlPr xmlns="http://schemas.microsoft.com/office/spreadsheetml/2009/9/main" objectType="Drop" dropStyle="combo" dx="15" fmlaLink="B43" fmlaRange="Products" noThreeD="1" sel="0" val="0"/>
</file>

<file path=xl/ctrlProps/ctrlProp1320.xml><?xml version="1.0" encoding="utf-8"?>
<formControlPr xmlns="http://schemas.microsoft.com/office/spreadsheetml/2009/9/main" objectType="Drop" dropStyle="combo" dx="15" fmlaLink="B31" fmlaRange="Products" noThreeD="1" sel="0" val="0"/>
</file>

<file path=xl/ctrlProps/ctrlProp1321.xml><?xml version="1.0" encoding="utf-8"?>
<formControlPr xmlns="http://schemas.microsoft.com/office/spreadsheetml/2009/9/main" objectType="Drop" dropStyle="combo" dx="15" fmlaLink="B35" fmlaRange="Products" noThreeD="1" sel="0" val="0"/>
</file>

<file path=xl/ctrlProps/ctrlProp1322.xml><?xml version="1.0" encoding="utf-8"?>
<formControlPr xmlns="http://schemas.microsoft.com/office/spreadsheetml/2009/9/main" objectType="Drop" dropStyle="combo" dx="15" fmlaLink="B32" fmlaRange="Products" noThreeD="1" sel="0" val="0"/>
</file>

<file path=xl/ctrlProps/ctrlProp1323.xml><?xml version="1.0" encoding="utf-8"?>
<formControlPr xmlns="http://schemas.microsoft.com/office/spreadsheetml/2009/9/main" objectType="Drop" dropStyle="combo" dx="15" fmlaLink="B33" fmlaRange="Products" noThreeD="1" sel="0" val="0"/>
</file>

<file path=xl/ctrlProps/ctrlProp1324.xml><?xml version="1.0" encoding="utf-8"?>
<formControlPr xmlns="http://schemas.microsoft.com/office/spreadsheetml/2009/9/main" objectType="Drop" dropStyle="combo" dx="15" fmlaLink="B34" fmlaRange="Products" noThreeD="1" sel="0" val="0"/>
</file>

<file path=xl/ctrlProps/ctrlProp1325.xml><?xml version="1.0" encoding="utf-8"?>
<formControlPr xmlns="http://schemas.microsoft.com/office/spreadsheetml/2009/9/main" objectType="Drop" dropStyle="combo" dx="15" fmlaLink="B36" fmlaRange="Products" noThreeD="1" sel="0" val="0"/>
</file>

<file path=xl/ctrlProps/ctrlProp1326.xml><?xml version="1.0" encoding="utf-8"?>
<formControlPr xmlns="http://schemas.microsoft.com/office/spreadsheetml/2009/9/main" objectType="Drop" dropStyle="combo" dx="15" fmlaLink="B37" fmlaRange="Products" noThreeD="1" sel="0" val="0"/>
</file>

<file path=xl/ctrlProps/ctrlProp1327.xml><?xml version="1.0" encoding="utf-8"?>
<formControlPr xmlns="http://schemas.microsoft.com/office/spreadsheetml/2009/9/main" objectType="Drop" dropStyle="combo" dx="15" fmlaLink="B38" fmlaRange="Products" noThreeD="1" sel="0" val="0"/>
</file>

<file path=xl/ctrlProps/ctrlProp1328.xml><?xml version="1.0" encoding="utf-8"?>
<formControlPr xmlns="http://schemas.microsoft.com/office/spreadsheetml/2009/9/main" objectType="Drop" dropStyle="combo" dx="15" fmlaLink="B39" fmlaRange="Products" noThreeD="1" sel="0" val="0"/>
</file>

<file path=xl/ctrlProps/ctrlProp1329.xml><?xml version="1.0" encoding="utf-8"?>
<formControlPr xmlns="http://schemas.microsoft.com/office/spreadsheetml/2009/9/main" objectType="Drop" dropStyle="combo" dx="15" fmlaLink="B40" fmlaRange="Products" noThreeD="1" sel="0" val="0"/>
</file>

<file path=xl/ctrlProps/ctrlProp133.xml><?xml version="1.0" encoding="utf-8"?>
<formControlPr xmlns="http://schemas.microsoft.com/office/spreadsheetml/2009/9/main" objectType="Drop" dropStyle="combo" dx="15" fmlaLink="B44" fmlaRange="Products" noThreeD="1" sel="0" val="0"/>
</file>

<file path=xl/ctrlProps/ctrlProp1330.xml><?xml version="1.0" encoding="utf-8"?>
<formControlPr xmlns="http://schemas.microsoft.com/office/spreadsheetml/2009/9/main" objectType="Drop" dropStyle="combo" dx="15" fmlaLink="B41" fmlaRange="Products" noThreeD="1" sel="0" val="0"/>
</file>

<file path=xl/ctrlProps/ctrlProp1331.xml><?xml version="1.0" encoding="utf-8"?>
<formControlPr xmlns="http://schemas.microsoft.com/office/spreadsheetml/2009/9/main" objectType="Drop" dropStyle="combo" dx="15" fmlaLink="B42" fmlaRange="Products" noThreeD="1" sel="0" val="0"/>
</file>

<file path=xl/ctrlProps/ctrlProp1332.xml><?xml version="1.0" encoding="utf-8"?>
<formControlPr xmlns="http://schemas.microsoft.com/office/spreadsheetml/2009/9/main" objectType="Drop" dropStyle="combo" dx="15" fmlaLink="B43" fmlaRange="Products" noThreeD="1" sel="0" val="0"/>
</file>

<file path=xl/ctrlProps/ctrlProp1333.xml><?xml version="1.0" encoding="utf-8"?>
<formControlPr xmlns="http://schemas.microsoft.com/office/spreadsheetml/2009/9/main" objectType="Drop" dropStyle="combo" dx="15" fmlaLink="B44" fmlaRange="Products" noThreeD="1" sel="0" val="0"/>
</file>

<file path=xl/ctrlProps/ctrlProp1334.xml><?xml version="1.0" encoding="utf-8"?>
<formControlPr xmlns="http://schemas.microsoft.com/office/spreadsheetml/2009/9/main" objectType="Drop" dropStyle="combo" dx="15" fmlaLink="B45" fmlaRange="Products" noThreeD="1" sel="0" val="0"/>
</file>

<file path=xl/ctrlProps/ctrlProp1335.xml><?xml version="1.0" encoding="utf-8"?>
<formControlPr xmlns="http://schemas.microsoft.com/office/spreadsheetml/2009/9/main" objectType="Drop" dropStyle="combo" dx="15" fmlaLink="B46" fmlaRange="Products" noThreeD="1" sel="0" val="0"/>
</file>

<file path=xl/ctrlProps/ctrlProp1336.xml><?xml version="1.0" encoding="utf-8"?>
<formControlPr xmlns="http://schemas.microsoft.com/office/spreadsheetml/2009/9/main" objectType="Drop" dropStyle="combo" dx="15" fmlaLink="B47" fmlaRange="Products" noThreeD="1" sel="0" val="0"/>
</file>

<file path=xl/ctrlProps/ctrlProp1337.xml><?xml version="1.0" encoding="utf-8"?>
<formControlPr xmlns="http://schemas.microsoft.com/office/spreadsheetml/2009/9/main" objectType="Drop" dropStyle="combo" dx="15" fmlaLink="B48" fmlaRange="Products" noThreeD="1" sel="0" val="0"/>
</file>

<file path=xl/ctrlProps/ctrlProp1338.xml><?xml version="1.0" encoding="utf-8"?>
<formControlPr xmlns="http://schemas.microsoft.com/office/spreadsheetml/2009/9/main" objectType="Drop" dropStyle="combo" dx="15" fmlaLink="B49" fmlaRange="Products" noThreeD="1" sel="0" val="0"/>
</file>

<file path=xl/ctrlProps/ctrlProp1339.xml><?xml version="1.0" encoding="utf-8"?>
<formControlPr xmlns="http://schemas.microsoft.com/office/spreadsheetml/2009/9/main" objectType="Drop" dropStyle="combo" dx="15" fmlaLink="B50" fmlaRange="Products" noThreeD="1" sel="0" val="0"/>
</file>

<file path=xl/ctrlProps/ctrlProp134.xml><?xml version="1.0" encoding="utf-8"?>
<formControlPr xmlns="http://schemas.microsoft.com/office/spreadsheetml/2009/9/main" objectType="Drop" dropStyle="combo" dx="15" fmlaLink="B45" fmlaRange="Products" noThreeD="1" sel="0" val="0"/>
</file>

<file path=xl/ctrlProps/ctrlProp1340.xml><?xml version="1.0" encoding="utf-8"?>
<formControlPr xmlns="http://schemas.microsoft.com/office/spreadsheetml/2009/9/main" objectType="Drop" dropStyle="combo" dx="15" fmlaLink="B51" fmlaRange="Products" noThreeD="1" sel="0" val="0"/>
</file>

<file path=xl/ctrlProps/ctrlProp1341.xml><?xml version="1.0" encoding="utf-8"?>
<formControlPr xmlns="http://schemas.microsoft.com/office/spreadsheetml/2009/9/main" objectType="Drop" dropStyle="combo" dx="15" fmlaLink="B52" fmlaRange="Products" noThreeD="1" sel="0" val="0"/>
</file>

<file path=xl/ctrlProps/ctrlProp1342.xml><?xml version="1.0" encoding="utf-8"?>
<formControlPr xmlns="http://schemas.microsoft.com/office/spreadsheetml/2009/9/main" objectType="Drop" dropStyle="combo" dx="15" fmlaLink="B53" fmlaRange="Products" noThreeD="1" sel="0" val="0"/>
</file>

<file path=xl/ctrlProps/ctrlProp1343.xml><?xml version="1.0" encoding="utf-8"?>
<formControlPr xmlns="http://schemas.microsoft.com/office/spreadsheetml/2009/9/main" objectType="Drop" dropStyle="combo" dx="15" fmlaLink="B54" fmlaRange="Products" noThreeD="1" sel="0" val="0"/>
</file>

<file path=xl/ctrlProps/ctrlProp1344.xml><?xml version="1.0" encoding="utf-8"?>
<formControlPr xmlns="http://schemas.microsoft.com/office/spreadsheetml/2009/9/main" objectType="Drop" dropStyle="combo" dx="15" fmlaLink="B55" fmlaRange="Products" noThreeD="1" sel="0" val="0"/>
</file>

<file path=xl/ctrlProps/ctrlProp1345.xml><?xml version="1.0" encoding="utf-8"?>
<formControlPr xmlns="http://schemas.microsoft.com/office/spreadsheetml/2009/9/main" objectType="Drop" dropStyle="combo" dx="15" fmlaLink="B56" fmlaRange="Products" noThreeD="1" sel="0" val="0"/>
</file>

<file path=xl/ctrlProps/ctrlProp1346.xml><?xml version="1.0" encoding="utf-8"?>
<formControlPr xmlns="http://schemas.microsoft.com/office/spreadsheetml/2009/9/main" objectType="Drop" dropStyle="combo" dx="15" fmlaLink="B57" fmlaRange="Products" noThreeD="1" sel="0" val="0"/>
</file>

<file path=xl/ctrlProps/ctrlProp1347.xml><?xml version="1.0" encoding="utf-8"?>
<formControlPr xmlns="http://schemas.microsoft.com/office/spreadsheetml/2009/9/main" objectType="Drop" dropStyle="combo" dx="15" fmlaLink="B58" fmlaRange="Products" noThreeD="1" sel="0" val="0"/>
</file>

<file path=xl/ctrlProps/ctrlProp1348.xml><?xml version="1.0" encoding="utf-8"?>
<formControlPr xmlns="http://schemas.microsoft.com/office/spreadsheetml/2009/9/main" objectType="Drop" dropStyle="combo" dx="15" fmlaLink="B59" fmlaRange="Products" noThreeD="1" sel="0" val="0"/>
</file>

<file path=xl/ctrlProps/ctrlProp1349.xml><?xml version="1.0" encoding="utf-8"?>
<formControlPr xmlns="http://schemas.microsoft.com/office/spreadsheetml/2009/9/main" objectType="Drop" dropStyle="combo" dx="15" fmlaLink="B60" fmlaRange="Products" noThreeD="1" sel="0" val="0"/>
</file>

<file path=xl/ctrlProps/ctrlProp135.xml><?xml version="1.0" encoding="utf-8"?>
<formControlPr xmlns="http://schemas.microsoft.com/office/spreadsheetml/2009/9/main" objectType="Drop" dropStyle="combo" dx="15" fmlaLink="B46" fmlaRange="Products" noThreeD="1" sel="0" val="0"/>
</file>

<file path=xl/ctrlProps/ctrlProp1350.xml><?xml version="1.0" encoding="utf-8"?>
<formControlPr xmlns="http://schemas.microsoft.com/office/spreadsheetml/2009/9/main" objectType="Drop" dropStyle="combo" dx="15" fmlaLink="B61" fmlaRange="Products" noThreeD="1" sel="0" val="0"/>
</file>

<file path=xl/ctrlProps/ctrlProp136.xml><?xml version="1.0" encoding="utf-8"?>
<formControlPr xmlns="http://schemas.microsoft.com/office/spreadsheetml/2009/9/main" objectType="Drop" dropStyle="combo" dx="15" fmlaLink="B47" fmlaRange="Products" noThreeD="1" sel="0" val="0"/>
</file>

<file path=xl/ctrlProps/ctrlProp137.xml><?xml version="1.0" encoding="utf-8"?>
<formControlPr xmlns="http://schemas.microsoft.com/office/spreadsheetml/2009/9/main" objectType="Drop" dropStyle="combo" dx="15" fmlaLink="B48" fmlaRange="Products" noThreeD="1" sel="0" val="0"/>
</file>

<file path=xl/ctrlProps/ctrlProp138.xml><?xml version="1.0" encoding="utf-8"?>
<formControlPr xmlns="http://schemas.microsoft.com/office/spreadsheetml/2009/9/main" objectType="Drop" dropStyle="combo" dx="15" fmlaLink="B49" fmlaRange="Products" noThreeD="1" sel="0" val="0"/>
</file>

<file path=xl/ctrlProps/ctrlProp139.xml><?xml version="1.0" encoding="utf-8"?>
<formControlPr xmlns="http://schemas.microsoft.com/office/spreadsheetml/2009/9/main" objectType="Drop" dropStyle="combo" dx="15" fmlaLink="B50" fmlaRange="Products" noThreeD="1" sel="0" val="0"/>
</file>

<file path=xl/ctrlProps/ctrlProp14.xml><?xml version="1.0" encoding="utf-8"?>
<formControlPr xmlns="http://schemas.microsoft.com/office/spreadsheetml/2009/9/main" objectType="Drop" dropStyle="combo" dx="15" fmlaLink="B25" fmlaRange="Products" noThreeD="1" sel="0" val="0"/>
</file>

<file path=xl/ctrlProps/ctrlProp140.xml><?xml version="1.0" encoding="utf-8"?>
<formControlPr xmlns="http://schemas.microsoft.com/office/spreadsheetml/2009/9/main" objectType="Drop" dropStyle="combo" dx="15" fmlaLink="B51" fmlaRange="Products" noThreeD="1" sel="0" val="0"/>
</file>

<file path=xl/ctrlProps/ctrlProp141.xml><?xml version="1.0" encoding="utf-8"?>
<formControlPr xmlns="http://schemas.microsoft.com/office/spreadsheetml/2009/9/main" objectType="Drop" dropStyle="combo" dx="15" fmlaLink="B52" fmlaRange="Products" noThreeD="1" sel="0" val="0"/>
</file>

<file path=xl/ctrlProps/ctrlProp142.xml><?xml version="1.0" encoding="utf-8"?>
<formControlPr xmlns="http://schemas.microsoft.com/office/spreadsheetml/2009/9/main" objectType="Drop" dropStyle="combo" dx="15" fmlaLink="B53" fmlaRange="Products" noThreeD="1" sel="0" val="0"/>
</file>

<file path=xl/ctrlProps/ctrlProp143.xml><?xml version="1.0" encoding="utf-8"?>
<formControlPr xmlns="http://schemas.microsoft.com/office/spreadsheetml/2009/9/main" objectType="Drop" dropStyle="combo" dx="15" fmlaLink="B54" fmlaRange="Products" noThreeD="1" sel="0" val="0"/>
</file>

<file path=xl/ctrlProps/ctrlProp144.xml><?xml version="1.0" encoding="utf-8"?>
<formControlPr xmlns="http://schemas.microsoft.com/office/spreadsheetml/2009/9/main" objectType="Drop" dropStyle="combo" dx="15" fmlaLink="B55" fmlaRange="Products" noThreeD="1" sel="0" val="0"/>
</file>

<file path=xl/ctrlProps/ctrlProp145.xml><?xml version="1.0" encoding="utf-8"?>
<formControlPr xmlns="http://schemas.microsoft.com/office/spreadsheetml/2009/9/main" objectType="Drop" dropStyle="combo" dx="15" fmlaLink="B56" fmlaRange="Products" noThreeD="1" sel="0" val="0"/>
</file>

<file path=xl/ctrlProps/ctrlProp146.xml><?xml version="1.0" encoding="utf-8"?>
<formControlPr xmlns="http://schemas.microsoft.com/office/spreadsheetml/2009/9/main" objectType="Drop" dropStyle="combo" dx="15" fmlaLink="B57" fmlaRange="Products" noThreeD="1" sel="0" val="0"/>
</file>

<file path=xl/ctrlProps/ctrlProp147.xml><?xml version="1.0" encoding="utf-8"?>
<formControlPr xmlns="http://schemas.microsoft.com/office/spreadsheetml/2009/9/main" objectType="Drop" dropStyle="combo" dx="15" fmlaLink="B58" fmlaRange="Products" noThreeD="1" sel="0" val="0"/>
</file>

<file path=xl/ctrlProps/ctrlProp148.xml><?xml version="1.0" encoding="utf-8"?>
<formControlPr xmlns="http://schemas.microsoft.com/office/spreadsheetml/2009/9/main" objectType="Drop" dropStyle="combo" dx="15" fmlaLink="B59" fmlaRange="Products" noThreeD="1" sel="0" val="0"/>
</file>

<file path=xl/ctrlProps/ctrlProp149.xml><?xml version="1.0" encoding="utf-8"?>
<formControlPr xmlns="http://schemas.microsoft.com/office/spreadsheetml/2009/9/main" objectType="Drop" dropStyle="combo" dx="15" fmlaLink="B60" fmlaRange="Products" noThreeD="1" sel="0" val="0"/>
</file>

<file path=xl/ctrlProps/ctrlProp15.xml><?xml version="1.0" encoding="utf-8"?>
<formControlPr xmlns="http://schemas.microsoft.com/office/spreadsheetml/2009/9/main" objectType="Drop" dropStyle="combo" dx="15" fmlaLink="B26" fmlaRange="Products" noThreeD="1" sel="0" val="0"/>
</file>

<file path=xl/ctrlProps/ctrlProp150.xml><?xml version="1.0" encoding="utf-8"?>
<formControlPr xmlns="http://schemas.microsoft.com/office/spreadsheetml/2009/9/main" objectType="Drop" dropStyle="combo" dx="15" fmlaLink="B61" fmlaRange="Products" noThreeD="1" sel="0" val="0"/>
</file>

<file path=xl/ctrlProps/ctrlProp151.xml><?xml version="1.0" encoding="utf-8"?>
<formControlPr xmlns="http://schemas.microsoft.com/office/spreadsheetml/2009/9/main" objectType="Drop" dropStyle="combo" dx="15" fmlaLink="B12" fmlaRange="Products" noThreeD="1" sel="0" val="0"/>
</file>

<file path=xl/ctrlProps/ctrlProp152.xml><?xml version="1.0" encoding="utf-8"?>
<formControlPr xmlns="http://schemas.microsoft.com/office/spreadsheetml/2009/9/main" objectType="Drop" dropStyle="combo" dx="15" fmlaLink="B13" fmlaRange="Products" noThreeD="1" sel="0" val="0"/>
</file>

<file path=xl/ctrlProps/ctrlProp153.xml><?xml version="1.0" encoding="utf-8"?>
<formControlPr xmlns="http://schemas.microsoft.com/office/spreadsheetml/2009/9/main" objectType="Drop" dropStyle="combo" dx="15" fmlaLink="B14" fmlaRange="Products" noThreeD="1" sel="0" val="6"/>
</file>

<file path=xl/ctrlProps/ctrlProp154.xml><?xml version="1.0" encoding="utf-8"?>
<formControlPr xmlns="http://schemas.microsoft.com/office/spreadsheetml/2009/9/main" objectType="Drop" dropStyle="combo" dx="15" fmlaLink="B15" fmlaRange="Products" noThreeD="1" sel="0" val="0"/>
</file>

<file path=xl/ctrlProps/ctrlProp155.xml><?xml version="1.0" encoding="utf-8"?>
<formControlPr xmlns="http://schemas.microsoft.com/office/spreadsheetml/2009/9/main" objectType="Drop" dropStyle="combo" dx="15" fmlaLink="B16" fmlaRange="Products" noThreeD="1" sel="0" val="0"/>
</file>

<file path=xl/ctrlProps/ctrlProp156.xml><?xml version="1.0" encoding="utf-8"?>
<formControlPr xmlns="http://schemas.microsoft.com/office/spreadsheetml/2009/9/main" objectType="Drop" dropStyle="combo" dx="15" fmlaLink="B17" fmlaRange="Products" noThreeD="1" sel="0" val="0"/>
</file>

<file path=xl/ctrlProps/ctrlProp157.xml><?xml version="1.0" encoding="utf-8"?>
<formControlPr xmlns="http://schemas.microsoft.com/office/spreadsheetml/2009/9/main" objectType="Drop" dropStyle="combo" dx="15" fmlaLink="B18" fmlaRange="Products" noThreeD="1" sel="0" val="0"/>
</file>

<file path=xl/ctrlProps/ctrlProp158.xml><?xml version="1.0" encoding="utf-8"?>
<formControlPr xmlns="http://schemas.microsoft.com/office/spreadsheetml/2009/9/main" objectType="Drop" dropStyle="combo" dx="15" fmlaLink="B19" fmlaRange="Products" noThreeD="1" sel="0" val="0"/>
</file>

<file path=xl/ctrlProps/ctrlProp159.xml><?xml version="1.0" encoding="utf-8"?>
<formControlPr xmlns="http://schemas.microsoft.com/office/spreadsheetml/2009/9/main" objectType="Drop" dropStyle="combo" dx="15" fmlaLink="B20" fmlaRange="Products" noThreeD="1" sel="0" val="0"/>
</file>

<file path=xl/ctrlProps/ctrlProp16.xml><?xml version="1.0" encoding="utf-8"?>
<formControlPr xmlns="http://schemas.microsoft.com/office/spreadsheetml/2009/9/main" objectType="Drop" dropStyle="combo" dx="15" fmlaLink="B27" fmlaRange="Products" noThreeD="1" sel="0" val="0"/>
</file>

<file path=xl/ctrlProps/ctrlProp160.xml><?xml version="1.0" encoding="utf-8"?>
<formControlPr xmlns="http://schemas.microsoft.com/office/spreadsheetml/2009/9/main" objectType="Drop" dropStyle="combo" dx="15" fmlaLink="B21" fmlaRange="Products" noThreeD="1" sel="0" val="0"/>
</file>

<file path=xl/ctrlProps/ctrlProp161.xml><?xml version="1.0" encoding="utf-8"?>
<formControlPr xmlns="http://schemas.microsoft.com/office/spreadsheetml/2009/9/main" objectType="Drop" dropStyle="combo" dx="15" fmlaLink="B22" fmlaRange="Products" noThreeD="1" sel="0" val="0"/>
</file>

<file path=xl/ctrlProps/ctrlProp162.xml><?xml version="1.0" encoding="utf-8"?>
<formControlPr xmlns="http://schemas.microsoft.com/office/spreadsheetml/2009/9/main" objectType="Drop" dropStyle="combo" dx="15" fmlaLink="B23" fmlaRange="Products" noThreeD="1" sel="0" val="0"/>
</file>

<file path=xl/ctrlProps/ctrlProp163.xml><?xml version="1.0" encoding="utf-8"?>
<formControlPr xmlns="http://schemas.microsoft.com/office/spreadsheetml/2009/9/main" objectType="Drop" dropStyle="combo" dx="15" fmlaLink="B24" fmlaRange="Products" noThreeD="1" sel="0" val="0"/>
</file>

<file path=xl/ctrlProps/ctrlProp164.xml><?xml version="1.0" encoding="utf-8"?>
<formControlPr xmlns="http://schemas.microsoft.com/office/spreadsheetml/2009/9/main" objectType="Drop" dropStyle="combo" dx="15" fmlaLink="B25" fmlaRange="Products" noThreeD="1" sel="0" val="0"/>
</file>

<file path=xl/ctrlProps/ctrlProp165.xml><?xml version="1.0" encoding="utf-8"?>
<formControlPr xmlns="http://schemas.microsoft.com/office/spreadsheetml/2009/9/main" objectType="Drop" dropStyle="combo" dx="15" fmlaLink="B26" fmlaRange="Products" noThreeD="1" sel="0" val="0"/>
</file>

<file path=xl/ctrlProps/ctrlProp166.xml><?xml version="1.0" encoding="utf-8"?>
<formControlPr xmlns="http://schemas.microsoft.com/office/spreadsheetml/2009/9/main" objectType="Drop" dropStyle="combo" dx="15" fmlaLink="B27" fmlaRange="Products" noThreeD="1" sel="0" val="0"/>
</file>

<file path=xl/ctrlProps/ctrlProp167.xml><?xml version="1.0" encoding="utf-8"?>
<formControlPr xmlns="http://schemas.microsoft.com/office/spreadsheetml/2009/9/main" objectType="Drop" dropStyle="combo" dx="15" fmlaLink="B28" fmlaRange="Products" noThreeD="1" sel="0" val="0"/>
</file>

<file path=xl/ctrlProps/ctrlProp168.xml><?xml version="1.0" encoding="utf-8"?>
<formControlPr xmlns="http://schemas.microsoft.com/office/spreadsheetml/2009/9/main" objectType="Drop" dropStyle="combo" dx="15" fmlaLink="B29" fmlaRange="Products" noThreeD="1" sel="0" val="0"/>
</file>

<file path=xl/ctrlProps/ctrlProp169.xml><?xml version="1.0" encoding="utf-8"?>
<formControlPr xmlns="http://schemas.microsoft.com/office/spreadsheetml/2009/9/main" objectType="Drop" dropStyle="combo" dx="15" fmlaLink="B30" fmlaRange="Products" noThreeD="1" sel="0" val="0"/>
</file>

<file path=xl/ctrlProps/ctrlProp17.xml><?xml version="1.0" encoding="utf-8"?>
<formControlPr xmlns="http://schemas.microsoft.com/office/spreadsheetml/2009/9/main" objectType="Drop" dropStyle="combo" dx="15" fmlaLink="B28" fmlaRange="Products" noThreeD="1" sel="0" val="0"/>
</file>

<file path=xl/ctrlProps/ctrlProp170.xml><?xml version="1.0" encoding="utf-8"?>
<formControlPr xmlns="http://schemas.microsoft.com/office/spreadsheetml/2009/9/main" objectType="Drop" dropStyle="combo" dx="15" fmlaLink="B31" fmlaRange="Products" noThreeD="1" sel="0" val="0"/>
</file>

<file path=xl/ctrlProps/ctrlProp171.xml><?xml version="1.0" encoding="utf-8"?>
<formControlPr xmlns="http://schemas.microsoft.com/office/spreadsheetml/2009/9/main" objectType="Drop" dropStyle="combo" dx="15" fmlaLink="B35" fmlaRange="Products" noThreeD="1" sel="0" val="0"/>
</file>

<file path=xl/ctrlProps/ctrlProp172.xml><?xml version="1.0" encoding="utf-8"?>
<formControlPr xmlns="http://schemas.microsoft.com/office/spreadsheetml/2009/9/main" objectType="Drop" dropStyle="combo" dx="15" fmlaLink="B32" fmlaRange="Products" noThreeD="1" sel="0" val="0"/>
</file>

<file path=xl/ctrlProps/ctrlProp173.xml><?xml version="1.0" encoding="utf-8"?>
<formControlPr xmlns="http://schemas.microsoft.com/office/spreadsheetml/2009/9/main" objectType="Drop" dropStyle="combo" dx="15" fmlaLink="B33" fmlaRange="Products" noThreeD="1" sel="0" val="0"/>
</file>

<file path=xl/ctrlProps/ctrlProp174.xml><?xml version="1.0" encoding="utf-8"?>
<formControlPr xmlns="http://schemas.microsoft.com/office/spreadsheetml/2009/9/main" objectType="Drop" dropStyle="combo" dx="15" fmlaLink="B34" fmlaRange="Products" noThreeD="1" sel="0" val="0"/>
</file>

<file path=xl/ctrlProps/ctrlProp175.xml><?xml version="1.0" encoding="utf-8"?>
<formControlPr xmlns="http://schemas.microsoft.com/office/spreadsheetml/2009/9/main" objectType="Drop" dropStyle="combo" dx="15" fmlaLink="B36" fmlaRange="Products" noThreeD="1" sel="0" val="0"/>
</file>

<file path=xl/ctrlProps/ctrlProp176.xml><?xml version="1.0" encoding="utf-8"?>
<formControlPr xmlns="http://schemas.microsoft.com/office/spreadsheetml/2009/9/main" objectType="Drop" dropStyle="combo" dx="15" fmlaLink="B37" fmlaRange="Products" noThreeD="1" sel="0" val="0"/>
</file>

<file path=xl/ctrlProps/ctrlProp177.xml><?xml version="1.0" encoding="utf-8"?>
<formControlPr xmlns="http://schemas.microsoft.com/office/spreadsheetml/2009/9/main" objectType="Drop" dropStyle="combo" dx="15" fmlaLink="B38" fmlaRange="Products" noThreeD="1" sel="0" val="0"/>
</file>

<file path=xl/ctrlProps/ctrlProp178.xml><?xml version="1.0" encoding="utf-8"?>
<formControlPr xmlns="http://schemas.microsoft.com/office/spreadsheetml/2009/9/main" objectType="Drop" dropStyle="combo" dx="15" fmlaLink="B39" fmlaRange="Products" noThreeD="1" sel="0" val="0"/>
</file>

<file path=xl/ctrlProps/ctrlProp179.xml><?xml version="1.0" encoding="utf-8"?>
<formControlPr xmlns="http://schemas.microsoft.com/office/spreadsheetml/2009/9/main" objectType="Drop" dropStyle="combo" dx="15" fmlaLink="B40" fmlaRange="Products" noThreeD="1" sel="0" val="0"/>
</file>

<file path=xl/ctrlProps/ctrlProp18.xml><?xml version="1.0" encoding="utf-8"?>
<formControlPr xmlns="http://schemas.microsoft.com/office/spreadsheetml/2009/9/main" objectType="Drop" dropStyle="combo" dx="15" fmlaLink="B29" fmlaRange="Products" noThreeD="1" sel="0" val="0"/>
</file>

<file path=xl/ctrlProps/ctrlProp180.xml><?xml version="1.0" encoding="utf-8"?>
<formControlPr xmlns="http://schemas.microsoft.com/office/spreadsheetml/2009/9/main" objectType="Drop" dropStyle="combo" dx="15" fmlaLink="B41" fmlaRange="Products" noThreeD="1" sel="0" val="0"/>
</file>

<file path=xl/ctrlProps/ctrlProp181.xml><?xml version="1.0" encoding="utf-8"?>
<formControlPr xmlns="http://schemas.microsoft.com/office/spreadsheetml/2009/9/main" objectType="Drop" dropStyle="combo" dx="15" fmlaLink="B42" fmlaRange="Products" noThreeD="1" sel="0" val="0"/>
</file>

<file path=xl/ctrlProps/ctrlProp182.xml><?xml version="1.0" encoding="utf-8"?>
<formControlPr xmlns="http://schemas.microsoft.com/office/spreadsheetml/2009/9/main" objectType="Drop" dropStyle="combo" dx="15" fmlaLink="B43" fmlaRange="Products" noThreeD="1" sel="0" val="0"/>
</file>

<file path=xl/ctrlProps/ctrlProp183.xml><?xml version="1.0" encoding="utf-8"?>
<formControlPr xmlns="http://schemas.microsoft.com/office/spreadsheetml/2009/9/main" objectType="Drop" dropStyle="combo" dx="15" fmlaLink="B44" fmlaRange="Products" noThreeD="1" sel="0" val="0"/>
</file>

<file path=xl/ctrlProps/ctrlProp184.xml><?xml version="1.0" encoding="utf-8"?>
<formControlPr xmlns="http://schemas.microsoft.com/office/spreadsheetml/2009/9/main" objectType="Drop" dropStyle="combo" dx="15" fmlaLink="B45" fmlaRange="Products" noThreeD="1" sel="0" val="0"/>
</file>

<file path=xl/ctrlProps/ctrlProp185.xml><?xml version="1.0" encoding="utf-8"?>
<formControlPr xmlns="http://schemas.microsoft.com/office/spreadsheetml/2009/9/main" objectType="Drop" dropStyle="combo" dx="15" fmlaLink="B46" fmlaRange="Products" noThreeD="1" sel="0" val="0"/>
</file>

<file path=xl/ctrlProps/ctrlProp186.xml><?xml version="1.0" encoding="utf-8"?>
<formControlPr xmlns="http://schemas.microsoft.com/office/spreadsheetml/2009/9/main" objectType="Drop" dropStyle="combo" dx="15" fmlaLink="B47" fmlaRange="Products" noThreeD="1" sel="0" val="0"/>
</file>

<file path=xl/ctrlProps/ctrlProp187.xml><?xml version="1.0" encoding="utf-8"?>
<formControlPr xmlns="http://schemas.microsoft.com/office/spreadsheetml/2009/9/main" objectType="Drop" dropStyle="combo" dx="15" fmlaLink="B48" fmlaRange="Products" noThreeD="1" sel="0" val="0"/>
</file>

<file path=xl/ctrlProps/ctrlProp188.xml><?xml version="1.0" encoding="utf-8"?>
<formControlPr xmlns="http://schemas.microsoft.com/office/spreadsheetml/2009/9/main" objectType="Drop" dropStyle="combo" dx="15" fmlaLink="B49" fmlaRange="Products" noThreeD="1" sel="0" val="0"/>
</file>

<file path=xl/ctrlProps/ctrlProp189.xml><?xml version="1.0" encoding="utf-8"?>
<formControlPr xmlns="http://schemas.microsoft.com/office/spreadsheetml/2009/9/main" objectType="Drop" dropStyle="combo" dx="15" fmlaLink="B50" fmlaRange="Products" noThreeD="1" sel="0" val="0"/>
</file>

<file path=xl/ctrlProps/ctrlProp19.xml><?xml version="1.0" encoding="utf-8"?>
<formControlPr xmlns="http://schemas.microsoft.com/office/spreadsheetml/2009/9/main" objectType="Drop" dropStyle="combo" dx="15" fmlaLink="B30" fmlaRange="Products" noThreeD="1" sel="0" val="0"/>
</file>

<file path=xl/ctrlProps/ctrlProp190.xml><?xml version="1.0" encoding="utf-8"?>
<formControlPr xmlns="http://schemas.microsoft.com/office/spreadsheetml/2009/9/main" objectType="Drop" dropStyle="combo" dx="15" fmlaLink="B51" fmlaRange="Products" noThreeD="1" sel="0" val="0"/>
</file>

<file path=xl/ctrlProps/ctrlProp191.xml><?xml version="1.0" encoding="utf-8"?>
<formControlPr xmlns="http://schemas.microsoft.com/office/spreadsheetml/2009/9/main" objectType="Drop" dropStyle="combo" dx="15" fmlaLink="B52" fmlaRange="Products" noThreeD="1" sel="0" val="0"/>
</file>

<file path=xl/ctrlProps/ctrlProp192.xml><?xml version="1.0" encoding="utf-8"?>
<formControlPr xmlns="http://schemas.microsoft.com/office/spreadsheetml/2009/9/main" objectType="Drop" dropStyle="combo" dx="15" fmlaLink="B53" fmlaRange="Products" noThreeD="1" sel="0" val="0"/>
</file>

<file path=xl/ctrlProps/ctrlProp193.xml><?xml version="1.0" encoding="utf-8"?>
<formControlPr xmlns="http://schemas.microsoft.com/office/spreadsheetml/2009/9/main" objectType="Drop" dropStyle="combo" dx="15" fmlaLink="B54" fmlaRange="Products" noThreeD="1" sel="0" val="0"/>
</file>

<file path=xl/ctrlProps/ctrlProp194.xml><?xml version="1.0" encoding="utf-8"?>
<formControlPr xmlns="http://schemas.microsoft.com/office/spreadsheetml/2009/9/main" objectType="Drop" dropStyle="combo" dx="15" fmlaLink="B55" fmlaRange="Products" noThreeD="1" sel="0" val="0"/>
</file>

<file path=xl/ctrlProps/ctrlProp195.xml><?xml version="1.0" encoding="utf-8"?>
<formControlPr xmlns="http://schemas.microsoft.com/office/spreadsheetml/2009/9/main" objectType="Drop" dropStyle="combo" dx="15" fmlaLink="B56" fmlaRange="Products" noThreeD="1" sel="0" val="0"/>
</file>

<file path=xl/ctrlProps/ctrlProp196.xml><?xml version="1.0" encoding="utf-8"?>
<formControlPr xmlns="http://schemas.microsoft.com/office/spreadsheetml/2009/9/main" objectType="Drop" dropStyle="combo" dx="15" fmlaLink="B57" fmlaRange="Products" noThreeD="1" sel="0" val="0"/>
</file>

<file path=xl/ctrlProps/ctrlProp197.xml><?xml version="1.0" encoding="utf-8"?>
<formControlPr xmlns="http://schemas.microsoft.com/office/spreadsheetml/2009/9/main" objectType="Drop" dropStyle="combo" dx="15" fmlaLink="B58" fmlaRange="Products" noThreeD="1" sel="0" val="0"/>
</file>

<file path=xl/ctrlProps/ctrlProp198.xml><?xml version="1.0" encoding="utf-8"?>
<formControlPr xmlns="http://schemas.microsoft.com/office/spreadsheetml/2009/9/main" objectType="Drop" dropStyle="combo" dx="15" fmlaLink="B59" fmlaRange="Products" noThreeD="1" sel="0" val="0"/>
</file>

<file path=xl/ctrlProps/ctrlProp199.xml><?xml version="1.0" encoding="utf-8"?>
<formControlPr xmlns="http://schemas.microsoft.com/office/spreadsheetml/2009/9/main" objectType="Drop" dropStyle="combo" dx="15" fmlaLink="B60" fmlaRange="Products" noThreeD="1" sel="0" val="0"/>
</file>

<file path=xl/ctrlProps/ctrlProp2.xml><?xml version="1.0" encoding="utf-8"?>
<formControlPr xmlns="http://schemas.microsoft.com/office/spreadsheetml/2009/9/main" objectType="Drop" dropStyle="combo" dx="15" fmlaLink="B13" fmlaRange="Products" noThreeD="1" sel="0" val="0"/>
</file>

<file path=xl/ctrlProps/ctrlProp20.xml><?xml version="1.0" encoding="utf-8"?>
<formControlPr xmlns="http://schemas.microsoft.com/office/spreadsheetml/2009/9/main" objectType="Drop" dropStyle="combo" dx="15" fmlaLink="B31" fmlaRange="Products" noThreeD="1" sel="0" val="0"/>
</file>

<file path=xl/ctrlProps/ctrlProp200.xml><?xml version="1.0" encoding="utf-8"?>
<formControlPr xmlns="http://schemas.microsoft.com/office/spreadsheetml/2009/9/main" objectType="Drop" dropStyle="combo" dx="15" fmlaLink="B61" fmlaRange="Products" noThreeD="1" sel="0" val="0"/>
</file>

<file path=xl/ctrlProps/ctrlProp201.xml><?xml version="1.0" encoding="utf-8"?>
<formControlPr xmlns="http://schemas.microsoft.com/office/spreadsheetml/2009/9/main" objectType="Drop" dropStyle="combo" dx="15" fmlaLink="B12" fmlaRange="Products" noThreeD="1" sel="0" val="0"/>
</file>

<file path=xl/ctrlProps/ctrlProp202.xml><?xml version="1.0" encoding="utf-8"?>
<formControlPr xmlns="http://schemas.microsoft.com/office/spreadsheetml/2009/9/main" objectType="Drop" dropStyle="combo" dx="15" fmlaLink="B13" fmlaRange="Products" noThreeD="1" sel="0" val="48"/>
</file>

<file path=xl/ctrlProps/ctrlProp203.xml><?xml version="1.0" encoding="utf-8"?>
<formControlPr xmlns="http://schemas.microsoft.com/office/spreadsheetml/2009/9/main" objectType="Drop" dropStyle="combo" dx="15" fmlaLink="B14" fmlaRange="Products" noThreeD="1" sel="0" val="0"/>
</file>

<file path=xl/ctrlProps/ctrlProp204.xml><?xml version="1.0" encoding="utf-8"?>
<formControlPr xmlns="http://schemas.microsoft.com/office/spreadsheetml/2009/9/main" objectType="Drop" dropStyle="combo" dx="15" fmlaLink="B15" fmlaRange="Products" noThreeD="1" sel="0" val="0"/>
</file>

<file path=xl/ctrlProps/ctrlProp205.xml><?xml version="1.0" encoding="utf-8"?>
<formControlPr xmlns="http://schemas.microsoft.com/office/spreadsheetml/2009/9/main" objectType="Drop" dropStyle="combo" dx="15" fmlaLink="B16" fmlaRange="Products" noThreeD="1" sel="0" val="0"/>
</file>

<file path=xl/ctrlProps/ctrlProp206.xml><?xml version="1.0" encoding="utf-8"?>
<formControlPr xmlns="http://schemas.microsoft.com/office/spreadsheetml/2009/9/main" objectType="Drop" dropStyle="combo" dx="15" fmlaLink="B17" fmlaRange="Products" noThreeD="1" sel="0" val="0"/>
</file>

<file path=xl/ctrlProps/ctrlProp207.xml><?xml version="1.0" encoding="utf-8"?>
<formControlPr xmlns="http://schemas.microsoft.com/office/spreadsheetml/2009/9/main" objectType="Drop" dropStyle="combo" dx="15" fmlaLink="B18" fmlaRange="Products" noThreeD="1" sel="0" val="0"/>
</file>

<file path=xl/ctrlProps/ctrlProp208.xml><?xml version="1.0" encoding="utf-8"?>
<formControlPr xmlns="http://schemas.microsoft.com/office/spreadsheetml/2009/9/main" objectType="Drop" dropStyle="combo" dx="15" fmlaLink="B19" fmlaRange="Products" noThreeD="1" sel="0" val="0"/>
</file>

<file path=xl/ctrlProps/ctrlProp209.xml><?xml version="1.0" encoding="utf-8"?>
<formControlPr xmlns="http://schemas.microsoft.com/office/spreadsheetml/2009/9/main" objectType="Drop" dropStyle="combo" dx="15" fmlaLink="B20" fmlaRange="Products" noThreeD="1" sel="0" val="0"/>
</file>

<file path=xl/ctrlProps/ctrlProp21.xml><?xml version="1.0" encoding="utf-8"?>
<formControlPr xmlns="http://schemas.microsoft.com/office/spreadsheetml/2009/9/main" objectType="Drop" dropStyle="combo" dx="15" fmlaLink="B35" fmlaRange="Products" noThreeD="1" sel="0" val="0"/>
</file>

<file path=xl/ctrlProps/ctrlProp210.xml><?xml version="1.0" encoding="utf-8"?>
<formControlPr xmlns="http://schemas.microsoft.com/office/spreadsheetml/2009/9/main" objectType="Drop" dropStyle="combo" dx="15" fmlaLink="B21" fmlaRange="Products" noThreeD="1" sel="0" val="0"/>
</file>

<file path=xl/ctrlProps/ctrlProp211.xml><?xml version="1.0" encoding="utf-8"?>
<formControlPr xmlns="http://schemas.microsoft.com/office/spreadsheetml/2009/9/main" objectType="Drop" dropStyle="combo" dx="15" fmlaLink="B22" fmlaRange="Products" noThreeD="1" sel="0" val="0"/>
</file>

<file path=xl/ctrlProps/ctrlProp212.xml><?xml version="1.0" encoding="utf-8"?>
<formControlPr xmlns="http://schemas.microsoft.com/office/spreadsheetml/2009/9/main" objectType="Drop" dropStyle="combo" dx="15" fmlaLink="B23" fmlaRange="Products" noThreeD="1" sel="0" val="0"/>
</file>

<file path=xl/ctrlProps/ctrlProp213.xml><?xml version="1.0" encoding="utf-8"?>
<formControlPr xmlns="http://schemas.microsoft.com/office/spreadsheetml/2009/9/main" objectType="Drop" dropStyle="combo" dx="15" fmlaLink="B24" fmlaRange="Products" noThreeD="1" sel="0" val="0"/>
</file>

<file path=xl/ctrlProps/ctrlProp214.xml><?xml version="1.0" encoding="utf-8"?>
<formControlPr xmlns="http://schemas.microsoft.com/office/spreadsheetml/2009/9/main" objectType="Drop" dropStyle="combo" dx="15" fmlaLink="B25" fmlaRange="Products" noThreeD="1" sel="0" val="0"/>
</file>

<file path=xl/ctrlProps/ctrlProp215.xml><?xml version="1.0" encoding="utf-8"?>
<formControlPr xmlns="http://schemas.microsoft.com/office/spreadsheetml/2009/9/main" objectType="Drop" dropStyle="combo" dx="15" fmlaLink="B26" fmlaRange="Products" noThreeD="1" sel="0" val="0"/>
</file>

<file path=xl/ctrlProps/ctrlProp216.xml><?xml version="1.0" encoding="utf-8"?>
<formControlPr xmlns="http://schemas.microsoft.com/office/spreadsheetml/2009/9/main" objectType="Drop" dropStyle="combo" dx="15" fmlaLink="B27" fmlaRange="Products" noThreeD="1" sel="0" val="0"/>
</file>

<file path=xl/ctrlProps/ctrlProp217.xml><?xml version="1.0" encoding="utf-8"?>
<formControlPr xmlns="http://schemas.microsoft.com/office/spreadsheetml/2009/9/main" objectType="Drop" dropStyle="combo" dx="15" fmlaLink="B28" fmlaRange="Products" noThreeD="1" sel="0" val="0"/>
</file>

<file path=xl/ctrlProps/ctrlProp218.xml><?xml version="1.0" encoding="utf-8"?>
<formControlPr xmlns="http://schemas.microsoft.com/office/spreadsheetml/2009/9/main" objectType="Drop" dropStyle="combo" dx="15" fmlaLink="B29" fmlaRange="Products" noThreeD="1" sel="0" val="0"/>
</file>

<file path=xl/ctrlProps/ctrlProp219.xml><?xml version="1.0" encoding="utf-8"?>
<formControlPr xmlns="http://schemas.microsoft.com/office/spreadsheetml/2009/9/main" objectType="Drop" dropStyle="combo" dx="15" fmlaLink="B30" fmlaRange="Products" noThreeD="1" sel="0" val="0"/>
</file>

<file path=xl/ctrlProps/ctrlProp22.xml><?xml version="1.0" encoding="utf-8"?>
<formControlPr xmlns="http://schemas.microsoft.com/office/spreadsheetml/2009/9/main" objectType="Drop" dropStyle="combo" dx="15" fmlaLink="B32" fmlaRange="Products" noThreeD="1" sel="0" val="0"/>
</file>

<file path=xl/ctrlProps/ctrlProp220.xml><?xml version="1.0" encoding="utf-8"?>
<formControlPr xmlns="http://schemas.microsoft.com/office/spreadsheetml/2009/9/main" objectType="Drop" dropStyle="combo" dx="15" fmlaLink="B31" fmlaRange="Products" noThreeD="1" sel="0" val="0"/>
</file>

<file path=xl/ctrlProps/ctrlProp221.xml><?xml version="1.0" encoding="utf-8"?>
<formControlPr xmlns="http://schemas.microsoft.com/office/spreadsheetml/2009/9/main" objectType="Drop" dropStyle="combo" dx="15" fmlaLink="B35" fmlaRange="Products" noThreeD="1" sel="0" val="0"/>
</file>

<file path=xl/ctrlProps/ctrlProp222.xml><?xml version="1.0" encoding="utf-8"?>
<formControlPr xmlns="http://schemas.microsoft.com/office/spreadsheetml/2009/9/main" objectType="Drop" dropStyle="combo" dx="15" fmlaLink="B32" fmlaRange="Products" noThreeD="1" sel="0" val="0"/>
</file>

<file path=xl/ctrlProps/ctrlProp223.xml><?xml version="1.0" encoding="utf-8"?>
<formControlPr xmlns="http://schemas.microsoft.com/office/spreadsheetml/2009/9/main" objectType="Drop" dropStyle="combo" dx="15" fmlaLink="B33" fmlaRange="Products" noThreeD="1" sel="0" val="0"/>
</file>

<file path=xl/ctrlProps/ctrlProp224.xml><?xml version="1.0" encoding="utf-8"?>
<formControlPr xmlns="http://schemas.microsoft.com/office/spreadsheetml/2009/9/main" objectType="Drop" dropStyle="combo" dx="15" fmlaLink="B34" fmlaRange="Products" noThreeD="1" sel="0" val="0"/>
</file>

<file path=xl/ctrlProps/ctrlProp225.xml><?xml version="1.0" encoding="utf-8"?>
<formControlPr xmlns="http://schemas.microsoft.com/office/spreadsheetml/2009/9/main" objectType="Drop" dropStyle="combo" dx="15" fmlaLink="B36" fmlaRange="Products" noThreeD="1" sel="0" val="0"/>
</file>

<file path=xl/ctrlProps/ctrlProp226.xml><?xml version="1.0" encoding="utf-8"?>
<formControlPr xmlns="http://schemas.microsoft.com/office/spreadsheetml/2009/9/main" objectType="Drop" dropStyle="combo" dx="15" fmlaLink="B37" fmlaRange="Products" noThreeD="1" sel="0" val="0"/>
</file>

<file path=xl/ctrlProps/ctrlProp227.xml><?xml version="1.0" encoding="utf-8"?>
<formControlPr xmlns="http://schemas.microsoft.com/office/spreadsheetml/2009/9/main" objectType="Drop" dropStyle="combo" dx="15" fmlaLink="B38" fmlaRange="Products" noThreeD="1" sel="0" val="0"/>
</file>

<file path=xl/ctrlProps/ctrlProp228.xml><?xml version="1.0" encoding="utf-8"?>
<formControlPr xmlns="http://schemas.microsoft.com/office/spreadsheetml/2009/9/main" objectType="Drop" dropStyle="combo" dx="15" fmlaLink="B39" fmlaRange="Products" noThreeD="1" sel="0" val="0"/>
</file>

<file path=xl/ctrlProps/ctrlProp229.xml><?xml version="1.0" encoding="utf-8"?>
<formControlPr xmlns="http://schemas.microsoft.com/office/spreadsheetml/2009/9/main" objectType="Drop" dropStyle="combo" dx="15" fmlaLink="B40" fmlaRange="Products" noThreeD="1" sel="0" val="0"/>
</file>

<file path=xl/ctrlProps/ctrlProp23.xml><?xml version="1.0" encoding="utf-8"?>
<formControlPr xmlns="http://schemas.microsoft.com/office/spreadsheetml/2009/9/main" objectType="Drop" dropStyle="combo" dx="15" fmlaLink="B33" fmlaRange="Products" noThreeD="1" sel="0" val="0"/>
</file>

<file path=xl/ctrlProps/ctrlProp230.xml><?xml version="1.0" encoding="utf-8"?>
<formControlPr xmlns="http://schemas.microsoft.com/office/spreadsheetml/2009/9/main" objectType="Drop" dropStyle="combo" dx="15" fmlaLink="B41" fmlaRange="Products" noThreeD="1" sel="0" val="0"/>
</file>

<file path=xl/ctrlProps/ctrlProp231.xml><?xml version="1.0" encoding="utf-8"?>
<formControlPr xmlns="http://schemas.microsoft.com/office/spreadsheetml/2009/9/main" objectType="Drop" dropStyle="combo" dx="15" fmlaLink="B42" fmlaRange="Products" noThreeD="1" sel="0" val="0"/>
</file>

<file path=xl/ctrlProps/ctrlProp232.xml><?xml version="1.0" encoding="utf-8"?>
<formControlPr xmlns="http://schemas.microsoft.com/office/spreadsheetml/2009/9/main" objectType="Drop" dropStyle="combo" dx="15" fmlaLink="B43" fmlaRange="Products" noThreeD="1" sel="0" val="0"/>
</file>

<file path=xl/ctrlProps/ctrlProp233.xml><?xml version="1.0" encoding="utf-8"?>
<formControlPr xmlns="http://schemas.microsoft.com/office/spreadsheetml/2009/9/main" objectType="Drop" dropStyle="combo" dx="15" fmlaLink="B44" fmlaRange="Products" noThreeD="1" sel="0" val="0"/>
</file>

<file path=xl/ctrlProps/ctrlProp234.xml><?xml version="1.0" encoding="utf-8"?>
<formControlPr xmlns="http://schemas.microsoft.com/office/spreadsheetml/2009/9/main" objectType="Drop" dropStyle="combo" dx="15" fmlaLink="B45" fmlaRange="Products" noThreeD="1" sel="0" val="0"/>
</file>

<file path=xl/ctrlProps/ctrlProp235.xml><?xml version="1.0" encoding="utf-8"?>
<formControlPr xmlns="http://schemas.microsoft.com/office/spreadsheetml/2009/9/main" objectType="Drop" dropStyle="combo" dx="15" fmlaLink="B46" fmlaRange="Products" noThreeD="1" sel="0" val="0"/>
</file>

<file path=xl/ctrlProps/ctrlProp236.xml><?xml version="1.0" encoding="utf-8"?>
<formControlPr xmlns="http://schemas.microsoft.com/office/spreadsheetml/2009/9/main" objectType="Drop" dropStyle="combo" dx="15" fmlaLink="B47" fmlaRange="Products" noThreeD="1" sel="0" val="0"/>
</file>

<file path=xl/ctrlProps/ctrlProp237.xml><?xml version="1.0" encoding="utf-8"?>
<formControlPr xmlns="http://schemas.microsoft.com/office/spreadsheetml/2009/9/main" objectType="Drop" dropStyle="combo" dx="15" fmlaLink="B48" fmlaRange="Products" noThreeD="1" sel="0" val="0"/>
</file>

<file path=xl/ctrlProps/ctrlProp238.xml><?xml version="1.0" encoding="utf-8"?>
<formControlPr xmlns="http://schemas.microsoft.com/office/spreadsheetml/2009/9/main" objectType="Drop" dropStyle="combo" dx="15" fmlaLink="B49" fmlaRange="Products" noThreeD="1" sel="0" val="0"/>
</file>

<file path=xl/ctrlProps/ctrlProp239.xml><?xml version="1.0" encoding="utf-8"?>
<formControlPr xmlns="http://schemas.microsoft.com/office/spreadsheetml/2009/9/main" objectType="Drop" dropStyle="combo" dx="15" fmlaLink="B50" fmlaRange="Products" noThreeD="1" sel="0" val="0"/>
</file>

<file path=xl/ctrlProps/ctrlProp24.xml><?xml version="1.0" encoding="utf-8"?>
<formControlPr xmlns="http://schemas.microsoft.com/office/spreadsheetml/2009/9/main" objectType="Drop" dropStyle="combo" dx="15" fmlaLink="B34" fmlaRange="Products" noThreeD="1" sel="0" val="0"/>
</file>

<file path=xl/ctrlProps/ctrlProp240.xml><?xml version="1.0" encoding="utf-8"?>
<formControlPr xmlns="http://schemas.microsoft.com/office/spreadsheetml/2009/9/main" objectType="Drop" dropStyle="combo" dx="15" fmlaLink="B51" fmlaRange="Products" noThreeD="1" sel="0" val="0"/>
</file>

<file path=xl/ctrlProps/ctrlProp241.xml><?xml version="1.0" encoding="utf-8"?>
<formControlPr xmlns="http://schemas.microsoft.com/office/spreadsheetml/2009/9/main" objectType="Drop" dropStyle="combo" dx="15" fmlaLink="B52" fmlaRange="Products" noThreeD="1" sel="0" val="0"/>
</file>

<file path=xl/ctrlProps/ctrlProp242.xml><?xml version="1.0" encoding="utf-8"?>
<formControlPr xmlns="http://schemas.microsoft.com/office/spreadsheetml/2009/9/main" objectType="Drop" dropStyle="combo" dx="15" fmlaLink="B53" fmlaRange="Products" noThreeD="1" sel="0" val="0"/>
</file>

<file path=xl/ctrlProps/ctrlProp243.xml><?xml version="1.0" encoding="utf-8"?>
<formControlPr xmlns="http://schemas.microsoft.com/office/spreadsheetml/2009/9/main" objectType="Drop" dropStyle="combo" dx="15" fmlaLink="B54" fmlaRange="Products" noThreeD="1" sel="0" val="0"/>
</file>

<file path=xl/ctrlProps/ctrlProp244.xml><?xml version="1.0" encoding="utf-8"?>
<formControlPr xmlns="http://schemas.microsoft.com/office/spreadsheetml/2009/9/main" objectType="Drop" dropStyle="combo" dx="15" fmlaLink="B55" fmlaRange="Products" noThreeD="1" sel="0" val="0"/>
</file>

<file path=xl/ctrlProps/ctrlProp245.xml><?xml version="1.0" encoding="utf-8"?>
<formControlPr xmlns="http://schemas.microsoft.com/office/spreadsheetml/2009/9/main" objectType="Drop" dropStyle="combo" dx="15" fmlaLink="B56" fmlaRange="Products" noThreeD="1" sel="0" val="0"/>
</file>

<file path=xl/ctrlProps/ctrlProp246.xml><?xml version="1.0" encoding="utf-8"?>
<formControlPr xmlns="http://schemas.microsoft.com/office/spreadsheetml/2009/9/main" objectType="Drop" dropStyle="combo" dx="15" fmlaLink="B57" fmlaRange="Products" noThreeD="1" sel="0" val="0"/>
</file>

<file path=xl/ctrlProps/ctrlProp247.xml><?xml version="1.0" encoding="utf-8"?>
<formControlPr xmlns="http://schemas.microsoft.com/office/spreadsheetml/2009/9/main" objectType="Drop" dropStyle="combo" dx="15" fmlaLink="B58" fmlaRange="Products" noThreeD="1" sel="0" val="0"/>
</file>

<file path=xl/ctrlProps/ctrlProp248.xml><?xml version="1.0" encoding="utf-8"?>
<formControlPr xmlns="http://schemas.microsoft.com/office/spreadsheetml/2009/9/main" objectType="Drop" dropStyle="combo" dx="15" fmlaLink="B59" fmlaRange="Products" noThreeD="1" sel="0" val="0"/>
</file>

<file path=xl/ctrlProps/ctrlProp249.xml><?xml version="1.0" encoding="utf-8"?>
<formControlPr xmlns="http://schemas.microsoft.com/office/spreadsheetml/2009/9/main" objectType="Drop" dropStyle="combo" dx="15" fmlaLink="B60" fmlaRange="Products" noThreeD="1" sel="0" val="0"/>
</file>

<file path=xl/ctrlProps/ctrlProp25.xml><?xml version="1.0" encoding="utf-8"?>
<formControlPr xmlns="http://schemas.microsoft.com/office/spreadsheetml/2009/9/main" objectType="Drop" dropStyle="combo" dx="15" fmlaLink="B36" fmlaRange="Products" noThreeD="1" sel="0" val="0"/>
</file>

<file path=xl/ctrlProps/ctrlProp250.xml><?xml version="1.0" encoding="utf-8"?>
<formControlPr xmlns="http://schemas.microsoft.com/office/spreadsheetml/2009/9/main" objectType="Drop" dropStyle="combo" dx="15" fmlaLink="B61" fmlaRange="Products" noThreeD="1" sel="0" val="0"/>
</file>

<file path=xl/ctrlProps/ctrlProp251.xml><?xml version="1.0" encoding="utf-8"?>
<formControlPr xmlns="http://schemas.microsoft.com/office/spreadsheetml/2009/9/main" objectType="Drop" dropStyle="combo" dx="15" fmlaLink="B12" fmlaRange="Products" noThreeD="1" sel="0" val="0"/>
</file>

<file path=xl/ctrlProps/ctrlProp252.xml><?xml version="1.0" encoding="utf-8"?>
<formControlPr xmlns="http://schemas.microsoft.com/office/spreadsheetml/2009/9/main" objectType="Drop" dropStyle="combo" dx="15" fmlaLink="B13" fmlaRange="Products" noThreeD="1" sel="0" val="0"/>
</file>

<file path=xl/ctrlProps/ctrlProp253.xml><?xml version="1.0" encoding="utf-8"?>
<formControlPr xmlns="http://schemas.microsoft.com/office/spreadsheetml/2009/9/main" objectType="Drop" dropStyle="combo" dx="15" fmlaLink="B14" fmlaRange="Products" noThreeD="1" sel="0" val="0"/>
</file>

<file path=xl/ctrlProps/ctrlProp254.xml><?xml version="1.0" encoding="utf-8"?>
<formControlPr xmlns="http://schemas.microsoft.com/office/spreadsheetml/2009/9/main" objectType="Drop" dropStyle="combo" dx="15" fmlaLink="B15" fmlaRange="Products" noThreeD="1" sel="0" val="0"/>
</file>

<file path=xl/ctrlProps/ctrlProp255.xml><?xml version="1.0" encoding="utf-8"?>
<formControlPr xmlns="http://schemas.microsoft.com/office/spreadsheetml/2009/9/main" objectType="Drop" dropStyle="combo" dx="15" fmlaLink="B16" fmlaRange="Products" noThreeD="1" sel="0" val="0"/>
</file>

<file path=xl/ctrlProps/ctrlProp256.xml><?xml version="1.0" encoding="utf-8"?>
<formControlPr xmlns="http://schemas.microsoft.com/office/spreadsheetml/2009/9/main" objectType="Drop" dropStyle="combo" dx="15" fmlaLink="B17" fmlaRange="Products" noThreeD="1" sel="0" val="0"/>
</file>

<file path=xl/ctrlProps/ctrlProp257.xml><?xml version="1.0" encoding="utf-8"?>
<formControlPr xmlns="http://schemas.microsoft.com/office/spreadsheetml/2009/9/main" objectType="Drop" dropStyle="combo" dx="15" fmlaLink="B18" fmlaRange="Products" noThreeD="1" sel="0" val="0"/>
</file>

<file path=xl/ctrlProps/ctrlProp258.xml><?xml version="1.0" encoding="utf-8"?>
<formControlPr xmlns="http://schemas.microsoft.com/office/spreadsheetml/2009/9/main" objectType="Drop" dropStyle="combo" dx="15" fmlaLink="B19" fmlaRange="Products" noThreeD="1" sel="0" val="0"/>
</file>

<file path=xl/ctrlProps/ctrlProp259.xml><?xml version="1.0" encoding="utf-8"?>
<formControlPr xmlns="http://schemas.microsoft.com/office/spreadsheetml/2009/9/main" objectType="Drop" dropStyle="combo" dx="15" fmlaLink="B20" fmlaRange="Products" noThreeD="1" sel="0" val="0"/>
</file>

<file path=xl/ctrlProps/ctrlProp26.xml><?xml version="1.0" encoding="utf-8"?>
<formControlPr xmlns="http://schemas.microsoft.com/office/spreadsheetml/2009/9/main" objectType="Drop" dropStyle="combo" dx="15" fmlaLink="B37" fmlaRange="Products" noThreeD="1" sel="0" val="0"/>
</file>

<file path=xl/ctrlProps/ctrlProp260.xml><?xml version="1.0" encoding="utf-8"?>
<formControlPr xmlns="http://schemas.microsoft.com/office/spreadsheetml/2009/9/main" objectType="Drop" dropStyle="combo" dx="15" fmlaLink="B21" fmlaRange="Products" noThreeD="1" sel="0" val="0"/>
</file>

<file path=xl/ctrlProps/ctrlProp261.xml><?xml version="1.0" encoding="utf-8"?>
<formControlPr xmlns="http://schemas.microsoft.com/office/spreadsheetml/2009/9/main" objectType="Drop" dropStyle="combo" dx="15" fmlaLink="B22" fmlaRange="Products" noThreeD="1" sel="0" val="0"/>
</file>

<file path=xl/ctrlProps/ctrlProp262.xml><?xml version="1.0" encoding="utf-8"?>
<formControlPr xmlns="http://schemas.microsoft.com/office/spreadsheetml/2009/9/main" objectType="Drop" dropStyle="combo" dx="15" fmlaLink="B23" fmlaRange="Products" noThreeD="1" sel="0" val="0"/>
</file>

<file path=xl/ctrlProps/ctrlProp263.xml><?xml version="1.0" encoding="utf-8"?>
<formControlPr xmlns="http://schemas.microsoft.com/office/spreadsheetml/2009/9/main" objectType="Drop" dropStyle="combo" dx="15" fmlaLink="B24" fmlaRange="Products" noThreeD="1" sel="0" val="0"/>
</file>

<file path=xl/ctrlProps/ctrlProp264.xml><?xml version="1.0" encoding="utf-8"?>
<formControlPr xmlns="http://schemas.microsoft.com/office/spreadsheetml/2009/9/main" objectType="Drop" dropStyle="combo" dx="15" fmlaLink="B25" fmlaRange="Products" noThreeD="1" sel="0" val="0"/>
</file>

<file path=xl/ctrlProps/ctrlProp265.xml><?xml version="1.0" encoding="utf-8"?>
<formControlPr xmlns="http://schemas.microsoft.com/office/spreadsheetml/2009/9/main" objectType="Drop" dropStyle="combo" dx="15" fmlaLink="B26" fmlaRange="Products" noThreeD="1" sel="0" val="0"/>
</file>

<file path=xl/ctrlProps/ctrlProp266.xml><?xml version="1.0" encoding="utf-8"?>
<formControlPr xmlns="http://schemas.microsoft.com/office/spreadsheetml/2009/9/main" objectType="Drop" dropStyle="combo" dx="15" fmlaLink="B27" fmlaRange="Products" noThreeD="1" sel="0" val="0"/>
</file>

<file path=xl/ctrlProps/ctrlProp267.xml><?xml version="1.0" encoding="utf-8"?>
<formControlPr xmlns="http://schemas.microsoft.com/office/spreadsheetml/2009/9/main" objectType="Drop" dropStyle="combo" dx="15" fmlaLink="B28" fmlaRange="Products" noThreeD="1" sel="0" val="0"/>
</file>

<file path=xl/ctrlProps/ctrlProp268.xml><?xml version="1.0" encoding="utf-8"?>
<formControlPr xmlns="http://schemas.microsoft.com/office/spreadsheetml/2009/9/main" objectType="Drop" dropStyle="combo" dx="15" fmlaLink="B29" fmlaRange="Products" noThreeD="1" sel="0" val="0"/>
</file>

<file path=xl/ctrlProps/ctrlProp269.xml><?xml version="1.0" encoding="utf-8"?>
<formControlPr xmlns="http://schemas.microsoft.com/office/spreadsheetml/2009/9/main" objectType="Drop" dropStyle="combo" dx="15" fmlaLink="B30" fmlaRange="Products" noThreeD="1" sel="0" val="0"/>
</file>

<file path=xl/ctrlProps/ctrlProp27.xml><?xml version="1.0" encoding="utf-8"?>
<formControlPr xmlns="http://schemas.microsoft.com/office/spreadsheetml/2009/9/main" objectType="Drop" dropStyle="combo" dx="15" fmlaLink="B38" fmlaRange="Products" noThreeD="1" sel="0" val="0"/>
</file>

<file path=xl/ctrlProps/ctrlProp270.xml><?xml version="1.0" encoding="utf-8"?>
<formControlPr xmlns="http://schemas.microsoft.com/office/spreadsheetml/2009/9/main" objectType="Drop" dropStyle="combo" dx="15" fmlaLink="B31" fmlaRange="Products" noThreeD="1" sel="0" val="0"/>
</file>

<file path=xl/ctrlProps/ctrlProp271.xml><?xml version="1.0" encoding="utf-8"?>
<formControlPr xmlns="http://schemas.microsoft.com/office/spreadsheetml/2009/9/main" objectType="Drop" dropStyle="combo" dx="15" fmlaLink="B35" fmlaRange="Products" noThreeD="1" sel="0" val="0"/>
</file>

<file path=xl/ctrlProps/ctrlProp272.xml><?xml version="1.0" encoding="utf-8"?>
<formControlPr xmlns="http://schemas.microsoft.com/office/spreadsheetml/2009/9/main" objectType="Drop" dropStyle="combo" dx="15" fmlaLink="B32" fmlaRange="Products" noThreeD="1" sel="0" val="0"/>
</file>

<file path=xl/ctrlProps/ctrlProp273.xml><?xml version="1.0" encoding="utf-8"?>
<formControlPr xmlns="http://schemas.microsoft.com/office/spreadsheetml/2009/9/main" objectType="Drop" dropStyle="combo" dx="15" fmlaLink="B33" fmlaRange="Products" noThreeD="1" sel="0" val="0"/>
</file>

<file path=xl/ctrlProps/ctrlProp274.xml><?xml version="1.0" encoding="utf-8"?>
<formControlPr xmlns="http://schemas.microsoft.com/office/spreadsheetml/2009/9/main" objectType="Drop" dropStyle="combo" dx="15" fmlaLink="B34" fmlaRange="Products" noThreeD="1" sel="0" val="0"/>
</file>

<file path=xl/ctrlProps/ctrlProp275.xml><?xml version="1.0" encoding="utf-8"?>
<formControlPr xmlns="http://schemas.microsoft.com/office/spreadsheetml/2009/9/main" objectType="Drop" dropStyle="combo" dx="15" fmlaLink="B36" fmlaRange="Products" noThreeD="1" sel="0" val="0"/>
</file>

<file path=xl/ctrlProps/ctrlProp276.xml><?xml version="1.0" encoding="utf-8"?>
<formControlPr xmlns="http://schemas.microsoft.com/office/spreadsheetml/2009/9/main" objectType="Drop" dropStyle="combo" dx="15" fmlaLink="B37" fmlaRange="Products" noThreeD="1" sel="0" val="0"/>
</file>

<file path=xl/ctrlProps/ctrlProp277.xml><?xml version="1.0" encoding="utf-8"?>
<formControlPr xmlns="http://schemas.microsoft.com/office/spreadsheetml/2009/9/main" objectType="Drop" dropStyle="combo" dx="15" fmlaLink="B38" fmlaRange="Products" noThreeD="1" sel="0" val="0"/>
</file>

<file path=xl/ctrlProps/ctrlProp278.xml><?xml version="1.0" encoding="utf-8"?>
<formControlPr xmlns="http://schemas.microsoft.com/office/spreadsheetml/2009/9/main" objectType="Drop" dropStyle="combo" dx="15" fmlaLink="B39" fmlaRange="Products" noThreeD="1" sel="0" val="0"/>
</file>

<file path=xl/ctrlProps/ctrlProp279.xml><?xml version="1.0" encoding="utf-8"?>
<formControlPr xmlns="http://schemas.microsoft.com/office/spreadsheetml/2009/9/main" objectType="Drop" dropStyle="combo" dx="15" fmlaLink="B40" fmlaRange="Products" noThreeD="1" sel="0" val="0"/>
</file>

<file path=xl/ctrlProps/ctrlProp28.xml><?xml version="1.0" encoding="utf-8"?>
<formControlPr xmlns="http://schemas.microsoft.com/office/spreadsheetml/2009/9/main" objectType="Drop" dropStyle="combo" dx="15" fmlaLink="B39" fmlaRange="Products" noThreeD="1" sel="0" val="0"/>
</file>

<file path=xl/ctrlProps/ctrlProp280.xml><?xml version="1.0" encoding="utf-8"?>
<formControlPr xmlns="http://schemas.microsoft.com/office/spreadsheetml/2009/9/main" objectType="Drop" dropStyle="combo" dx="15" fmlaLink="B41" fmlaRange="Products" noThreeD="1" sel="0" val="0"/>
</file>

<file path=xl/ctrlProps/ctrlProp281.xml><?xml version="1.0" encoding="utf-8"?>
<formControlPr xmlns="http://schemas.microsoft.com/office/spreadsheetml/2009/9/main" objectType="Drop" dropStyle="combo" dx="15" fmlaLink="B42" fmlaRange="Products" noThreeD="1" sel="0" val="0"/>
</file>

<file path=xl/ctrlProps/ctrlProp282.xml><?xml version="1.0" encoding="utf-8"?>
<formControlPr xmlns="http://schemas.microsoft.com/office/spreadsheetml/2009/9/main" objectType="Drop" dropStyle="combo" dx="15" fmlaLink="B43" fmlaRange="Products" noThreeD="1" sel="0" val="0"/>
</file>

<file path=xl/ctrlProps/ctrlProp283.xml><?xml version="1.0" encoding="utf-8"?>
<formControlPr xmlns="http://schemas.microsoft.com/office/spreadsheetml/2009/9/main" objectType="Drop" dropStyle="combo" dx="15" fmlaLink="B44" fmlaRange="Products" noThreeD="1" sel="0" val="0"/>
</file>

<file path=xl/ctrlProps/ctrlProp284.xml><?xml version="1.0" encoding="utf-8"?>
<formControlPr xmlns="http://schemas.microsoft.com/office/spreadsheetml/2009/9/main" objectType="Drop" dropStyle="combo" dx="15" fmlaLink="B45" fmlaRange="Products" noThreeD="1" sel="0" val="0"/>
</file>

<file path=xl/ctrlProps/ctrlProp285.xml><?xml version="1.0" encoding="utf-8"?>
<formControlPr xmlns="http://schemas.microsoft.com/office/spreadsheetml/2009/9/main" objectType="Drop" dropStyle="combo" dx="15" fmlaLink="B46" fmlaRange="Products" noThreeD="1" sel="0" val="0"/>
</file>

<file path=xl/ctrlProps/ctrlProp286.xml><?xml version="1.0" encoding="utf-8"?>
<formControlPr xmlns="http://schemas.microsoft.com/office/spreadsheetml/2009/9/main" objectType="Drop" dropStyle="combo" dx="15" fmlaLink="B47" fmlaRange="Products" noThreeD="1" sel="0" val="0"/>
</file>

<file path=xl/ctrlProps/ctrlProp287.xml><?xml version="1.0" encoding="utf-8"?>
<formControlPr xmlns="http://schemas.microsoft.com/office/spreadsheetml/2009/9/main" objectType="Drop" dropStyle="combo" dx="15" fmlaLink="B48" fmlaRange="Products" noThreeD="1" sel="0" val="0"/>
</file>

<file path=xl/ctrlProps/ctrlProp288.xml><?xml version="1.0" encoding="utf-8"?>
<formControlPr xmlns="http://schemas.microsoft.com/office/spreadsheetml/2009/9/main" objectType="Drop" dropStyle="combo" dx="15" fmlaLink="B49" fmlaRange="Products" noThreeD="1" sel="0" val="0"/>
</file>

<file path=xl/ctrlProps/ctrlProp289.xml><?xml version="1.0" encoding="utf-8"?>
<formControlPr xmlns="http://schemas.microsoft.com/office/spreadsheetml/2009/9/main" objectType="Drop" dropStyle="combo" dx="15" fmlaLink="B50" fmlaRange="Products" noThreeD="1" sel="0" val="0"/>
</file>

<file path=xl/ctrlProps/ctrlProp29.xml><?xml version="1.0" encoding="utf-8"?>
<formControlPr xmlns="http://schemas.microsoft.com/office/spreadsheetml/2009/9/main" objectType="Drop" dropStyle="combo" dx="15" fmlaLink="B40" fmlaRange="Products" noThreeD="1" sel="0" val="0"/>
</file>

<file path=xl/ctrlProps/ctrlProp290.xml><?xml version="1.0" encoding="utf-8"?>
<formControlPr xmlns="http://schemas.microsoft.com/office/spreadsheetml/2009/9/main" objectType="Drop" dropStyle="combo" dx="15" fmlaLink="B51" fmlaRange="Products" noThreeD="1" sel="0" val="0"/>
</file>

<file path=xl/ctrlProps/ctrlProp291.xml><?xml version="1.0" encoding="utf-8"?>
<formControlPr xmlns="http://schemas.microsoft.com/office/spreadsheetml/2009/9/main" objectType="Drop" dropStyle="combo" dx="15" fmlaLink="B52" fmlaRange="Products" noThreeD="1" sel="0" val="0"/>
</file>

<file path=xl/ctrlProps/ctrlProp292.xml><?xml version="1.0" encoding="utf-8"?>
<formControlPr xmlns="http://schemas.microsoft.com/office/spreadsheetml/2009/9/main" objectType="Drop" dropStyle="combo" dx="15" fmlaLink="B53" fmlaRange="Products" noThreeD="1" sel="0" val="0"/>
</file>

<file path=xl/ctrlProps/ctrlProp293.xml><?xml version="1.0" encoding="utf-8"?>
<formControlPr xmlns="http://schemas.microsoft.com/office/spreadsheetml/2009/9/main" objectType="Drop" dropStyle="combo" dx="15" fmlaLink="B54" fmlaRange="Products" noThreeD="1" sel="0" val="0"/>
</file>

<file path=xl/ctrlProps/ctrlProp294.xml><?xml version="1.0" encoding="utf-8"?>
<formControlPr xmlns="http://schemas.microsoft.com/office/spreadsheetml/2009/9/main" objectType="Drop" dropStyle="combo" dx="15" fmlaLink="B55" fmlaRange="Products" noThreeD="1" sel="0" val="0"/>
</file>

<file path=xl/ctrlProps/ctrlProp295.xml><?xml version="1.0" encoding="utf-8"?>
<formControlPr xmlns="http://schemas.microsoft.com/office/spreadsheetml/2009/9/main" objectType="Drop" dropStyle="combo" dx="15" fmlaLink="B56" fmlaRange="Products" noThreeD="1" sel="0" val="0"/>
</file>

<file path=xl/ctrlProps/ctrlProp296.xml><?xml version="1.0" encoding="utf-8"?>
<formControlPr xmlns="http://schemas.microsoft.com/office/spreadsheetml/2009/9/main" objectType="Drop" dropStyle="combo" dx="15" fmlaLink="B57" fmlaRange="Products" noThreeD="1" sel="0" val="0"/>
</file>

<file path=xl/ctrlProps/ctrlProp297.xml><?xml version="1.0" encoding="utf-8"?>
<formControlPr xmlns="http://schemas.microsoft.com/office/spreadsheetml/2009/9/main" objectType="Drop" dropStyle="combo" dx="15" fmlaLink="B58" fmlaRange="Products" noThreeD="1" sel="0" val="0"/>
</file>

<file path=xl/ctrlProps/ctrlProp298.xml><?xml version="1.0" encoding="utf-8"?>
<formControlPr xmlns="http://schemas.microsoft.com/office/spreadsheetml/2009/9/main" objectType="Drop" dropStyle="combo" dx="15" fmlaLink="B59" fmlaRange="Products" noThreeD="1" sel="0" val="0"/>
</file>

<file path=xl/ctrlProps/ctrlProp299.xml><?xml version="1.0" encoding="utf-8"?>
<formControlPr xmlns="http://schemas.microsoft.com/office/spreadsheetml/2009/9/main" objectType="Drop" dropStyle="combo" dx="15" fmlaLink="B60" fmlaRange="Products" noThreeD="1" sel="0" val="0"/>
</file>

<file path=xl/ctrlProps/ctrlProp3.xml><?xml version="1.0" encoding="utf-8"?>
<formControlPr xmlns="http://schemas.microsoft.com/office/spreadsheetml/2009/9/main" objectType="Drop" dropStyle="combo" dx="15" fmlaLink="B14" fmlaRange="Products" noThreeD="1" sel="0" val="6"/>
</file>

<file path=xl/ctrlProps/ctrlProp30.xml><?xml version="1.0" encoding="utf-8"?>
<formControlPr xmlns="http://schemas.microsoft.com/office/spreadsheetml/2009/9/main" objectType="Drop" dropStyle="combo" dx="15" fmlaLink="B41" fmlaRange="Products" noThreeD="1" sel="0" val="0"/>
</file>

<file path=xl/ctrlProps/ctrlProp300.xml><?xml version="1.0" encoding="utf-8"?>
<formControlPr xmlns="http://schemas.microsoft.com/office/spreadsheetml/2009/9/main" objectType="Drop" dropStyle="combo" dx="15" fmlaLink="B61" fmlaRange="Products" noThreeD="1" sel="0" val="0"/>
</file>

<file path=xl/ctrlProps/ctrlProp301.xml><?xml version="1.0" encoding="utf-8"?>
<formControlPr xmlns="http://schemas.microsoft.com/office/spreadsheetml/2009/9/main" objectType="Drop" dropStyle="combo" dx="15" fmlaLink="B12" fmlaRange="Products" noThreeD="1" sel="0" val="0"/>
</file>

<file path=xl/ctrlProps/ctrlProp302.xml><?xml version="1.0" encoding="utf-8"?>
<formControlPr xmlns="http://schemas.microsoft.com/office/spreadsheetml/2009/9/main" objectType="Drop" dropStyle="combo" dx="15" fmlaLink="B13" fmlaRange="Products" noThreeD="1" sel="0" val="0"/>
</file>

<file path=xl/ctrlProps/ctrlProp303.xml><?xml version="1.0" encoding="utf-8"?>
<formControlPr xmlns="http://schemas.microsoft.com/office/spreadsheetml/2009/9/main" objectType="Drop" dropStyle="combo" dx="15" fmlaLink="B14" fmlaRange="Products" noThreeD="1" sel="0" val="0"/>
</file>

<file path=xl/ctrlProps/ctrlProp304.xml><?xml version="1.0" encoding="utf-8"?>
<formControlPr xmlns="http://schemas.microsoft.com/office/spreadsheetml/2009/9/main" objectType="Drop" dropStyle="combo" dx="15" fmlaLink="B15" fmlaRange="Products" noThreeD="1" sel="0" val="0"/>
</file>

<file path=xl/ctrlProps/ctrlProp305.xml><?xml version="1.0" encoding="utf-8"?>
<formControlPr xmlns="http://schemas.microsoft.com/office/spreadsheetml/2009/9/main" objectType="Drop" dropStyle="combo" dx="15" fmlaLink="B16" fmlaRange="Products" noThreeD="1" sel="0" val="0"/>
</file>

<file path=xl/ctrlProps/ctrlProp306.xml><?xml version="1.0" encoding="utf-8"?>
<formControlPr xmlns="http://schemas.microsoft.com/office/spreadsheetml/2009/9/main" objectType="Drop" dropStyle="combo" dx="15" fmlaLink="B17" fmlaRange="Products" noThreeD="1" sel="0" val="0"/>
</file>

<file path=xl/ctrlProps/ctrlProp307.xml><?xml version="1.0" encoding="utf-8"?>
<formControlPr xmlns="http://schemas.microsoft.com/office/spreadsheetml/2009/9/main" objectType="Drop" dropStyle="combo" dx="15" fmlaLink="B18" fmlaRange="Products" noThreeD="1" sel="0" val="0"/>
</file>

<file path=xl/ctrlProps/ctrlProp308.xml><?xml version="1.0" encoding="utf-8"?>
<formControlPr xmlns="http://schemas.microsoft.com/office/spreadsheetml/2009/9/main" objectType="Drop" dropStyle="combo" dx="15" fmlaLink="B19" fmlaRange="Products" noThreeD="1" sel="0" val="0"/>
</file>

<file path=xl/ctrlProps/ctrlProp309.xml><?xml version="1.0" encoding="utf-8"?>
<formControlPr xmlns="http://schemas.microsoft.com/office/spreadsheetml/2009/9/main" objectType="Drop" dropStyle="combo" dx="15" fmlaLink="B20" fmlaRange="Products" noThreeD="1" sel="0" val="0"/>
</file>

<file path=xl/ctrlProps/ctrlProp31.xml><?xml version="1.0" encoding="utf-8"?>
<formControlPr xmlns="http://schemas.microsoft.com/office/spreadsheetml/2009/9/main" objectType="Drop" dropStyle="combo" dx="15" fmlaLink="B42" fmlaRange="Products" noThreeD="1" sel="0" val="0"/>
</file>

<file path=xl/ctrlProps/ctrlProp310.xml><?xml version="1.0" encoding="utf-8"?>
<formControlPr xmlns="http://schemas.microsoft.com/office/spreadsheetml/2009/9/main" objectType="Drop" dropStyle="combo" dx="15" fmlaLink="B21" fmlaRange="Products" noThreeD="1" sel="0" val="0"/>
</file>

<file path=xl/ctrlProps/ctrlProp311.xml><?xml version="1.0" encoding="utf-8"?>
<formControlPr xmlns="http://schemas.microsoft.com/office/spreadsheetml/2009/9/main" objectType="Drop" dropStyle="combo" dx="15" fmlaLink="B22" fmlaRange="Products" noThreeD="1" sel="0" val="0"/>
</file>

<file path=xl/ctrlProps/ctrlProp312.xml><?xml version="1.0" encoding="utf-8"?>
<formControlPr xmlns="http://schemas.microsoft.com/office/spreadsheetml/2009/9/main" objectType="Drop" dropStyle="combo" dx="15" fmlaLink="B23" fmlaRange="Products" noThreeD="1" sel="0" val="0"/>
</file>

<file path=xl/ctrlProps/ctrlProp313.xml><?xml version="1.0" encoding="utf-8"?>
<formControlPr xmlns="http://schemas.microsoft.com/office/spreadsheetml/2009/9/main" objectType="Drop" dropStyle="combo" dx="15" fmlaLink="B24" fmlaRange="Products" noThreeD="1" sel="0" val="0"/>
</file>

<file path=xl/ctrlProps/ctrlProp314.xml><?xml version="1.0" encoding="utf-8"?>
<formControlPr xmlns="http://schemas.microsoft.com/office/spreadsheetml/2009/9/main" objectType="Drop" dropStyle="combo" dx="15" fmlaLink="B25" fmlaRange="Products" noThreeD="1" sel="0" val="0"/>
</file>

<file path=xl/ctrlProps/ctrlProp315.xml><?xml version="1.0" encoding="utf-8"?>
<formControlPr xmlns="http://schemas.microsoft.com/office/spreadsheetml/2009/9/main" objectType="Drop" dropStyle="combo" dx="15" fmlaLink="B26" fmlaRange="Products" noThreeD="1" sel="0" val="0"/>
</file>

<file path=xl/ctrlProps/ctrlProp316.xml><?xml version="1.0" encoding="utf-8"?>
<formControlPr xmlns="http://schemas.microsoft.com/office/spreadsheetml/2009/9/main" objectType="Drop" dropStyle="combo" dx="15" fmlaLink="B27" fmlaRange="Products" noThreeD="1" sel="0" val="0"/>
</file>

<file path=xl/ctrlProps/ctrlProp317.xml><?xml version="1.0" encoding="utf-8"?>
<formControlPr xmlns="http://schemas.microsoft.com/office/spreadsheetml/2009/9/main" objectType="Drop" dropStyle="combo" dx="15" fmlaLink="B28" fmlaRange="Products" noThreeD="1" sel="0" val="0"/>
</file>

<file path=xl/ctrlProps/ctrlProp318.xml><?xml version="1.0" encoding="utf-8"?>
<formControlPr xmlns="http://schemas.microsoft.com/office/spreadsheetml/2009/9/main" objectType="Drop" dropStyle="combo" dx="15" fmlaLink="B29" fmlaRange="Products" noThreeD="1" sel="0" val="0"/>
</file>

<file path=xl/ctrlProps/ctrlProp319.xml><?xml version="1.0" encoding="utf-8"?>
<formControlPr xmlns="http://schemas.microsoft.com/office/spreadsheetml/2009/9/main" objectType="Drop" dropStyle="combo" dx="15" fmlaLink="B30" fmlaRange="Products" noThreeD="1" sel="0" val="0"/>
</file>

<file path=xl/ctrlProps/ctrlProp32.xml><?xml version="1.0" encoding="utf-8"?>
<formControlPr xmlns="http://schemas.microsoft.com/office/spreadsheetml/2009/9/main" objectType="Drop" dropStyle="combo" dx="15" fmlaLink="B43" fmlaRange="Products" noThreeD="1" sel="0" val="0"/>
</file>

<file path=xl/ctrlProps/ctrlProp320.xml><?xml version="1.0" encoding="utf-8"?>
<formControlPr xmlns="http://schemas.microsoft.com/office/spreadsheetml/2009/9/main" objectType="Drop" dropStyle="combo" dx="15" fmlaLink="B31" fmlaRange="Products" noThreeD="1" sel="0" val="0"/>
</file>

<file path=xl/ctrlProps/ctrlProp321.xml><?xml version="1.0" encoding="utf-8"?>
<formControlPr xmlns="http://schemas.microsoft.com/office/spreadsheetml/2009/9/main" objectType="Drop" dropStyle="combo" dx="15" fmlaLink="B35" fmlaRange="Products" noThreeD="1" sel="0" val="0"/>
</file>

<file path=xl/ctrlProps/ctrlProp322.xml><?xml version="1.0" encoding="utf-8"?>
<formControlPr xmlns="http://schemas.microsoft.com/office/spreadsheetml/2009/9/main" objectType="Drop" dropStyle="combo" dx="15" fmlaLink="B32" fmlaRange="Products" noThreeD="1" sel="0" val="0"/>
</file>

<file path=xl/ctrlProps/ctrlProp323.xml><?xml version="1.0" encoding="utf-8"?>
<formControlPr xmlns="http://schemas.microsoft.com/office/spreadsheetml/2009/9/main" objectType="Drop" dropStyle="combo" dx="15" fmlaLink="B33" fmlaRange="Products" noThreeD="1" sel="0" val="0"/>
</file>

<file path=xl/ctrlProps/ctrlProp324.xml><?xml version="1.0" encoding="utf-8"?>
<formControlPr xmlns="http://schemas.microsoft.com/office/spreadsheetml/2009/9/main" objectType="Drop" dropStyle="combo" dx="15" fmlaLink="B34" fmlaRange="Products" noThreeD="1" sel="0" val="0"/>
</file>

<file path=xl/ctrlProps/ctrlProp325.xml><?xml version="1.0" encoding="utf-8"?>
<formControlPr xmlns="http://schemas.microsoft.com/office/spreadsheetml/2009/9/main" objectType="Drop" dropStyle="combo" dx="15" fmlaLink="B36" fmlaRange="Products" noThreeD="1" sel="0" val="0"/>
</file>

<file path=xl/ctrlProps/ctrlProp326.xml><?xml version="1.0" encoding="utf-8"?>
<formControlPr xmlns="http://schemas.microsoft.com/office/spreadsheetml/2009/9/main" objectType="Drop" dropStyle="combo" dx="15" fmlaLink="B37" fmlaRange="Products" noThreeD="1" sel="0" val="0"/>
</file>

<file path=xl/ctrlProps/ctrlProp327.xml><?xml version="1.0" encoding="utf-8"?>
<formControlPr xmlns="http://schemas.microsoft.com/office/spreadsheetml/2009/9/main" objectType="Drop" dropStyle="combo" dx="15" fmlaLink="B38" fmlaRange="Products" noThreeD="1" sel="0" val="0"/>
</file>

<file path=xl/ctrlProps/ctrlProp328.xml><?xml version="1.0" encoding="utf-8"?>
<formControlPr xmlns="http://schemas.microsoft.com/office/spreadsheetml/2009/9/main" objectType="Drop" dropStyle="combo" dx="15" fmlaLink="B39" fmlaRange="Products" noThreeD="1" sel="0" val="0"/>
</file>

<file path=xl/ctrlProps/ctrlProp329.xml><?xml version="1.0" encoding="utf-8"?>
<formControlPr xmlns="http://schemas.microsoft.com/office/spreadsheetml/2009/9/main" objectType="Drop" dropStyle="combo" dx="15" fmlaLink="B40" fmlaRange="Products" noThreeD="1" sel="0" val="0"/>
</file>

<file path=xl/ctrlProps/ctrlProp33.xml><?xml version="1.0" encoding="utf-8"?>
<formControlPr xmlns="http://schemas.microsoft.com/office/spreadsheetml/2009/9/main" objectType="Drop" dropStyle="combo" dx="15" fmlaLink="B44" fmlaRange="Products" noThreeD="1" sel="0" val="0"/>
</file>

<file path=xl/ctrlProps/ctrlProp330.xml><?xml version="1.0" encoding="utf-8"?>
<formControlPr xmlns="http://schemas.microsoft.com/office/spreadsheetml/2009/9/main" objectType="Drop" dropStyle="combo" dx="15" fmlaLink="B41" fmlaRange="Products" noThreeD="1" sel="0" val="0"/>
</file>

<file path=xl/ctrlProps/ctrlProp331.xml><?xml version="1.0" encoding="utf-8"?>
<formControlPr xmlns="http://schemas.microsoft.com/office/spreadsheetml/2009/9/main" objectType="Drop" dropStyle="combo" dx="15" fmlaLink="B42" fmlaRange="Products" noThreeD="1" sel="0" val="0"/>
</file>

<file path=xl/ctrlProps/ctrlProp332.xml><?xml version="1.0" encoding="utf-8"?>
<formControlPr xmlns="http://schemas.microsoft.com/office/spreadsheetml/2009/9/main" objectType="Drop" dropStyle="combo" dx="15" fmlaLink="B43" fmlaRange="Products" noThreeD="1" sel="0" val="0"/>
</file>

<file path=xl/ctrlProps/ctrlProp333.xml><?xml version="1.0" encoding="utf-8"?>
<formControlPr xmlns="http://schemas.microsoft.com/office/spreadsheetml/2009/9/main" objectType="Drop" dropStyle="combo" dx="15" fmlaLink="B44" fmlaRange="Products" noThreeD="1" sel="0" val="0"/>
</file>

<file path=xl/ctrlProps/ctrlProp334.xml><?xml version="1.0" encoding="utf-8"?>
<formControlPr xmlns="http://schemas.microsoft.com/office/spreadsheetml/2009/9/main" objectType="Drop" dropStyle="combo" dx="15" fmlaLink="B45" fmlaRange="Products" noThreeD="1" sel="0" val="0"/>
</file>

<file path=xl/ctrlProps/ctrlProp335.xml><?xml version="1.0" encoding="utf-8"?>
<formControlPr xmlns="http://schemas.microsoft.com/office/spreadsheetml/2009/9/main" objectType="Drop" dropStyle="combo" dx="15" fmlaLink="B46" fmlaRange="Products" noThreeD="1" sel="0" val="0"/>
</file>

<file path=xl/ctrlProps/ctrlProp336.xml><?xml version="1.0" encoding="utf-8"?>
<formControlPr xmlns="http://schemas.microsoft.com/office/spreadsheetml/2009/9/main" objectType="Drop" dropStyle="combo" dx="15" fmlaLink="B47" fmlaRange="Products" noThreeD="1" sel="0" val="0"/>
</file>

<file path=xl/ctrlProps/ctrlProp337.xml><?xml version="1.0" encoding="utf-8"?>
<formControlPr xmlns="http://schemas.microsoft.com/office/spreadsheetml/2009/9/main" objectType="Drop" dropStyle="combo" dx="15" fmlaLink="B48" fmlaRange="Products" noThreeD="1" sel="0" val="0"/>
</file>

<file path=xl/ctrlProps/ctrlProp338.xml><?xml version="1.0" encoding="utf-8"?>
<formControlPr xmlns="http://schemas.microsoft.com/office/spreadsheetml/2009/9/main" objectType="Drop" dropStyle="combo" dx="15" fmlaLink="B49" fmlaRange="Products" noThreeD="1" sel="0" val="0"/>
</file>

<file path=xl/ctrlProps/ctrlProp339.xml><?xml version="1.0" encoding="utf-8"?>
<formControlPr xmlns="http://schemas.microsoft.com/office/spreadsheetml/2009/9/main" objectType="Drop" dropStyle="combo" dx="15" fmlaLink="B50" fmlaRange="Products" noThreeD="1" sel="0" val="0"/>
</file>

<file path=xl/ctrlProps/ctrlProp34.xml><?xml version="1.0" encoding="utf-8"?>
<formControlPr xmlns="http://schemas.microsoft.com/office/spreadsheetml/2009/9/main" objectType="Drop" dropStyle="combo" dx="15" fmlaLink="B45" fmlaRange="Products" noThreeD="1" sel="0" val="0"/>
</file>

<file path=xl/ctrlProps/ctrlProp340.xml><?xml version="1.0" encoding="utf-8"?>
<formControlPr xmlns="http://schemas.microsoft.com/office/spreadsheetml/2009/9/main" objectType="Drop" dropStyle="combo" dx="15" fmlaLink="B51" fmlaRange="Products" noThreeD="1" sel="0" val="0"/>
</file>

<file path=xl/ctrlProps/ctrlProp341.xml><?xml version="1.0" encoding="utf-8"?>
<formControlPr xmlns="http://schemas.microsoft.com/office/spreadsheetml/2009/9/main" objectType="Drop" dropStyle="combo" dx="15" fmlaLink="B52" fmlaRange="Products" noThreeD="1" sel="0" val="0"/>
</file>

<file path=xl/ctrlProps/ctrlProp342.xml><?xml version="1.0" encoding="utf-8"?>
<formControlPr xmlns="http://schemas.microsoft.com/office/spreadsheetml/2009/9/main" objectType="Drop" dropStyle="combo" dx="15" fmlaLink="B53" fmlaRange="Products" noThreeD="1" sel="0" val="0"/>
</file>

<file path=xl/ctrlProps/ctrlProp343.xml><?xml version="1.0" encoding="utf-8"?>
<formControlPr xmlns="http://schemas.microsoft.com/office/spreadsheetml/2009/9/main" objectType="Drop" dropStyle="combo" dx="15" fmlaLink="B54" fmlaRange="Products" noThreeD="1" sel="0" val="0"/>
</file>

<file path=xl/ctrlProps/ctrlProp344.xml><?xml version="1.0" encoding="utf-8"?>
<formControlPr xmlns="http://schemas.microsoft.com/office/spreadsheetml/2009/9/main" objectType="Drop" dropStyle="combo" dx="15" fmlaLink="B55" fmlaRange="Products" noThreeD="1" sel="0" val="0"/>
</file>

<file path=xl/ctrlProps/ctrlProp345.xml><?xml version="1.0" encoding="utf-8"?>
<formControlPr xmlns="http://schemas.microsoft.com/office/spreadsheetml/2009/9/main" objectType="Drop" dropStyle="combo" dx="15" fmlaLink="B56" fmlaRange="Products" noThreeD="1" sel="0" val="0"/>
</file>

<file path=xl/ctrlProps/ctrlProp346.xml><?xml version="1.0" encoding="utf-8"?>
<formControlPr xmlns="http://schemas.microsoft.com/office/spreadsheetml/2009/9/main" objectType="Drop" dropStyle="combo" dx="15" fmlaLink="B57" fmlaRange="Products" noThreeD="1" sel="0" val="0"/>
</file>

<file path=xl/ctrlProps/ctrlProp347.xml><?xml version="1.0" encoding="utf-8"?>
<formControlPr xmlns="http://schemas.microsoft.com/office/spreadsheetml/2009/9/main" objectType="Drop" dropStyle="combo" dx="15" fmlaLink="B58" fmlaRange="Products" noThreeD="1" sel="0" val="0"/>
</file>

<file path=xl/ctrlProps/ctrlProp348.xml><?xml version="1.0" encoding="utf-8"?>
<formControlPr xmlns="http://schemas.microsoft.com/office/spreadsheetml/2009/9/main" objectType="Drop" dropStyle="combo" dx="15" fmlaLink="B59" fmlaRange="Products" noThreeD="1" sel="0" val="0"/>
</file>

<file path=xl/ctrlProps/ctrlProp349.xml><?xml version="1.0" encoding="utf-8"?>
<formControlPr xmlns="http://schemas.microsoft.com/office/spreadsheetml/2009/9/main" objectType="Drop" dropStyle="combo" dx="15" fmlaLink="B60" fmlaRange="Products" noThreeD="1" sel="0" val="0"/>
</file>

<file path=xl/ctrlProps/ctrlProp35.xml><?xml version="1.0" encoding="utf-8"?>
<formControlPr xmlns="http://schemas.microsoft.com/office/spreadsheetml/2009/9/main" objectType="Drop" dropStyle="combo" dx="15" fmlaLink="B46" fmlaRange="Products" noThreeD="1" sel="0" val="0"/>
</file>

<file path=xl/ctrlProps/ctrlProp350.xml><?xml version="1.0" encoding="utf-8"?>
<formControlPr xmlns="http://schemas.microsoft.com/office/spreadsheetml/2009/9/main" objectType="Drop" dropStyle="combo" dx="15" fmlaLink="B61" fmlaRange="Products" noThreeD="1" sel="0" val="0"/>
</file>

<file path=xl/ctrlProps/ctrlProp351.xml><?xml version="1.0" encoding="utf-8"?>
<formControlPr xmlns="http://schemas.microsoft.com/office/spreadsheetml/2009/9/main" objectType="Drop" dropStyle="combo" dx="15" fmlaLink="B12" fmlaRange="Products" noThreeD="1" sel="0" val="0"/>
</file>

<file path=xl/ctrlProps/ctrlProp352.xml><?xml version="1.0" encoding="utf-8"?>
<formControlPr xmlns="http://schemas.microsoft.com/office/spreadsheetml/2009/9/main" objectType="Drop" dropStyle="combo" dx="15" fmlaLink="B13" fmlaRange="Products" noThreeD="1" sel="0" val="0"/>
</file>

<file path=xl/ctrlProps/ctrlProp353.xml><?xml version="1.0" encoding="utf-8"?>
<formControlPr xmlns="http://schemas.microsoft.com/office/spreadsheetml/2009/9/main" objectType="Drop" dropStyle="combo" dx="15" fmlaLink="B14" fmlaRange="Products" noThreeD="1" sel="0" val="6"/>
</file>

<file path=xl/ctrlProps/ctrlProp354.xml><?xml version="1.0" encoding="utf-8"?>
<formControlPr xmlns="http://schemas.microsoft.com/office/spreadsheetml/2009/9/main" objectType="Drop" dropStyle="combo" dx="15" fmlaLink="B15" fmlaRange="Products" noThreeD="1" sel="0" val="0"/>
</file>

<file path=xl/ctrlProps/ctrlProp355.xml><?xml version="1.0" encoding="utf-8"?>
<formControlPr xmlns="http://schemas.microsoft.com/office/spreadsheetml/2009/9/main" objectType="Drop" dropStyle="combo" dx="15" fmlaLink="B16" fmlaRange="Products" noThreeD="1" sel="0" val="0"/>
</file>

<file path=xl/ctrlProps/ctrlProp356.xml><?xml version="1.0" encoding="utf-8"?>
<formControlPr xmlns="http://schemas.microsoft.com/office/spreadsheetml/2009/9/main" objectType="Drop" dropStyle="combo" dx="15" fmlaLink="B17" fmlaRange="Products" noThreeD="1" sel="0" val="0"/>
</file>

<file path=xl/ctrlProps/ctrlProp357.xml><?xml version="1.0" encoding="utf-8"?>
<formControlPr xmlns="http://schemas.microsoft.com/office/spreadsheetml/2009/9/main" objectType="Drop" dropStyle="combo" dx="15" fmlaLink="B18" fmlaRange="Products" noThreeD="1" sel="0" val="0"/>
</file>

<file path=xl/ctrlProps/ctrlProp358.xml><?xml version="1.0" encoding="utf-8"?>
<formControlPr xmlns="http://schemas.microsoft.com/office/spreadsheetml/2009/9/main" objectType="Drop" dropStyle="combo" dx="15" fmlaLink="B19" fmlaRange="Products" noThreeD="1" sel="0" val="0"/>
</file>

<file path=xl/ctrlProps/ctrlProp359.xml><?xml version="1.0" encoding="utf-8"?>
<formControlPr xmlns="http://schemas.microsoft.com/office/spreadsheetml/2009/9/main" objectType="Drop" dropStyle="combo" dx="15" fmlaLink="B20" fmlaRange="Products" noThreeD="1" sel="0" val="0"/>
</file>

<file path=xl/ctrlProps/ctrlProp36.xml><?xml version="1.0" encoding="utf-8"?>
<formControlPr xmlns="http://schemas.microsoft.com/office/spreadsheetml/2009/9/main" objectType="Drop" dropStyle="combo" dx="15" fmlaLink="B47" fmlaRange="Products" noThreeD="1" sel="0" val="0"/>
</file>

<file path=xl/ctrlProps/ctrlProp360.xml><?xml version="1.0" encoding="utf-8"?>
<formControlPr xmlns="http://schemas.microsoft.com/office/spreadsheetml/2009/9/main" objectType="Drop" dropStyle="combo" dx="15" fmlaLink="B21" fmlaRange="Products" noThreeD="1" sel="0" val="0"/>
</file>

<file path=xl/ctrlProps/ctrlProp361.xml><?xml version="1.0" encoding="utf-8"?>
<formControlPr xmlns="http://schemas.microsoft.com/office/spreadsheetml/2009/9/main" objectType="Drop" dropStyle="combo" dx="15" fmlaLink="B22" fmlaRange="Products" noThreeD="1" sel="0" val="0"/>
</file>

<file path=xl/ctrlProps/ctrlProp362.xml><?xml version="1.0" encoding="utf-8"?>
<formControlPr xmlns="http://schemas.microsoft.com/office/spreadsheetml/2009/9/main" objectType="Drop" dropStyle="combo" dx="15" fmlaLink="B23" fmlaRange="Products" noThreeD="1" sel="0" val="0"/>
</file>

<file path=xl/ctrlProps/ctrlProp363.xml><?xml version="1.0" encoding="utf-8"?>
<formControlPr xmlns="http://schemas.microsoft.com/office/spreadsheetml/2009/9/main" objectType="Drop" dropStyle="combo" dx="15" fmlaLink="B24" fmlaRange="Products" noThreeD="1" sel="0" val="0"/>
</file>

<file path=xl/ctrlProps/ctrlProp364.xml><?xml version="1.0" encoding="utf-8"?>
<formControlPr xmlns="http://schemas.microsoft.com/office/spreadsheetml/2009/9/main" objectType="Drop" dropStyle="combo" dx="15" fmlaLink="B25" fmlaRange="Products" noThreeD="1" sel="0" val="0"/>
</file>

<file path=xl/ctrlProps/ctrlProp365.xml><?xml version="1.0" encoding="utf-8"?>
<formControlPr xmlns="http://schemas.microsoft.com/office/spreadsheetml/2009/9/main" objectType="Drop" dropStyle="combo" dx="15" fmlaLink="B26" fmlaRange="Products" noThreeD="1" sel="0" val="0"/>
</file>

<file path=xl/ctrlProps/ctrlProp366.xml><?xml version="1.0" encoding="utf-8"?>
<formControlPr xmlns="http://schemas.microsoft.com/office/spreadsheetml/2009/9/main" objectType="Drop" dropStyle="combo" dx="15" fmlaLink="B27" fmlaRange="Products" noThreeD="1" sel="0" val="0"/>
</file>

<file path=xl/ctrlProps/ctrlProp367.xml><?xml version="1.0" encoding="utf-8"?>
<formControlPr xmlns="http://schemas.microsoft.com/office/spreadsheetml/2009/9/main" objectType="Drop" dropStyle="combo" dx="15" fmlaLink="B28" fmlaRange="Products" noThreeD="1" sel="0" val="0"/>
</file>

<file path=xl/ctrlProps/ctrlProp368.xml><?xml version="1.0" encoding="utf-8"?>
<formControlPr xmlns="http://schemas.microsoft.com/office/spreadsheetml/2009/9/main" objectType="Drop" dropStyle="combo" dx="15" fmlaLink="B29" fmlaRange="Products" noThreeD="1" sel="0" val="0"/>
</file>

<file path=xl/ctrlProps/ctrlProp369.xml><?xml version="1.0" encoding="utf-8"?>
<formControlPr xmlns="http://schemas.microsoft.com/office/spreadsheetml/2009/9/main" objectType="Drop" dropStyle="combo" dx="15" fmlaLink="B30" fmlaRange="Products" noThreeD="1" sel="0" val="0"/>
</file>

<file path=xl/ctrlProps/ctrlProp37.xml><?xml version="1.0" encoding="utf-8"?>
<formControlPr xmlns="http://schemas.microsoft.com/office/spreadsheetml/2009/9/main" objectType="Drop" dropStyle="combo" dx="15" fmlaLink="B48" fmlaRange="Products" noThreeD="1" sel="0" val="0"/>
</file>

<file path=xl/ctrlProps/ctrlProp370.xml><?xml version="1.0" encoding="utf-8"?>
<formControlPr xmlns="http://schemas.microsoft.com/office/spreadsheetml/2009/9/main" objectType="Drop" dropStyle="combo" dx="15" fmlaLink="B31" fmlaRange="Products" noThreeD="1" sel="0" val="0"/>
</file>

<file path=xl/ctrlProps/ctrlProp371.xml><?xml version="1.0" encoding="utf-8"?>
<formControlPr xmlns="http://schemas.microsoft.com/office/spreadsheetml/2009/9/main" objectType="Drop" dropStyle="combo" dx="15" fmlaLink="B35" fmlaRange="Products" noThreeD="1" sel="0" val="0"/>
</file>

<file path=xl/ctrlProps/ctrlProp372.xml><?xml version="1.0" encoding="utf-8"?>
<formControlPr xmlns="http://schemas.microsoft.com/office/spreadsheetml/2009/9/main" objectType="Drop" dropStyle="combo" dx="15" fmlaLink="B32" fmlaRange="Products" noThreeD="1" sel="0" val="0"/>
</file>

<file path=xl/ctrlProps/ctrlProp373.xml><?xml version="1.0" encoding="utf-8"?>
<formControlPr xmlns="http://schemas.microsoft.com/office/spreadsheetml/2009/9/main" objectType="Drop" dropStyle="combo" dx="15" fmlaLink="B33" fmlaRange="Products" noThreeD="1" sel="0" val="0"/>
</file>

<file path=xl/ctrlProps/ctrlProp374.xml><?xml version="1.0" encoding="utf-8"?>
<formControlPr xmlns="http://schemas.microsoft.com/office/spreadsheetml/2009/9/main" objectType="Drop" dropStyle="combo" dx="15" fmlaLink="B34" fmlaRange="Products" noThreeD="1" sel="0" val="0"/>
</file>

<file path=xl/ctrlProps/ctrlProp375.xml><?xml version="1.0" encoding="utf-8"?>
<formControlPr xmlns="http://schemas.microsoft.com/office/spreadsheetml/2009/9/main" objectType="Drop" dropStyle="combo" dx="15" fmlaLink="B36" fmlaRange="Products" noThreeD="1" sel="0" val="0"/>
</file>

<file path=xl/ctrlProps/ctrlProp376.xml><?xml version="1.0" encoding="utf-8"?>
<formControlPr xmlns="http://schemas.microsoft.com/office/spreadsheetml/2009/9/main" objectType="Drop" dropStyle="combo" dx="15" fmlaLink="B37" fmlaRange="Products" noThreeD="1" sel="0" val="0"/>
</file>

<file path=xl/ctrlProps/ctrlProp377.xml><?xml version="1.0" encoding="utf-8"?>
<formControlPr xmlns="http://schemas.microsoft.com/office/spreadsheetml/2009/9/main" objectType="Drop" dropStyle="combo" dx="15" fmlaLink="B38" fmlaRange="Products" noThreeD="1" sel="0" val="0"/>
</file>

<file path=xl/ctrlProps/ctrlProp378.xml><?xml version="1.0" encoding="utf-8"?>
<formControlPr xmlns="http://schemas.microsoft.com/office/spreadsheetml/2009/9/main" objectType="Drop" dropStyle="combo" dx="15" fmlaLink="B39" fmlaRange="Products" noThreeD="1" sel="0" val="0"/>
</file>

<file path=xl/ctrlProps/ctrlProp379.xml><?xml version="1.0" encoding="utf-8"?>
<formControlPr xmlns="http://schemas.microsoft.com/office/spreadsheetml/2009/9/main" objectType="Drop" dropStyle="combo" dx="15" fmlaLink="B40" fmlaRange="Products" noThreeD="1" sel="0" val="0"/>
</file>

<file path=xl/ctrlProps/ctrlProp38.xml><?xml version="1.0" encoding="utf-8"?>
<formControlPr xmlns="http://schemas.microsoft.com/office/spreadsheetml/2009/9/main" objectType="Drop" dropStyle="combo" dx="15" fmlaLink="B49" fmlaRange="Products" noThreeD="1" sel="0" val="0"/>
</file>

<file path=xl/ctrlProps/ctrlProp380.xml><?xml version="1.0" encoding="utf-8"?>
<formControlPr xmlns="http://schemas.microsoft.com/office/spreadsheetml/2009/9/main" objectType="Drop" dropStyle="combo" dx="15" fmlaLink="B41" fmlaRange="Products" noThreeD="1" sel="0" val="0"/>
</file>

<file path=xl/ctrlProps/ctrlProp381.xml><?xml version="1.0" encoding="utf-8"?>
<formControlPr xmlns="http://schemas.microsoft.com/office/spreadsheetml/2009/9/main" objectType="Drop" dropStyle="combo" dx="15" fmlaLink="B42" fmlaRange="Products" noThreeD="1" sel="0" val="0"/>
</file>

<file path=xl/ctrlProps/ctrlProp382.xml><?xml version="1.0" encoding="utf-8"?>
<formControlPr xmlns="http://schemas.microsoft.com/office/spreadsheetml/2009/9/main" objectType="Drop" dropStyle="combo" dx="15" fmlaLink="B43" fmlaRange="Products" noThreeD="1" sel="0" val="0"/>
</file>

<file path=xl/ctrlProps/ctrlProp383.xml><?xml version="1.0" encoding="utf-8"?>
<formControlPr xmlns="http://schemas.microsoft.com/office/spreadsheetml/2009/9/main" objectType="Drop" dropStyle="combo" dx="15" fmlaLink="B44" fmlaRange="Products" noThreeD="1" sel="0" val="0"/>
</file>

<file path=xl/ctrlProps/ctrlProp384.xml><?xml version="1.0" encoding="utf-8"?>
<formControlPr xmlns="http://schemas.microsoft.com/office/spreadsheetml/2009/9/main" objectType="Drop" dropStyle="combo" dx="15" fmlaLink="B45" fmlaRange="Products" noThreeD="1" sel="0" val="0"/>
</file>

<file path=xl/ctrlProps/ctrlProp385.xml><?xml version="1.0" encoding="utf-8"?>
<formControlPr xmlns="http://schemas.microsoft.com/office/spreadsheetml/2009/9/main" objectType="Drop" dropStyle="combo" dx="15" fmlaLink="B46" fmlaRange="Products" noThreeD="1" sel="0" val="0"/>
</file>

<file path=xl/ctrlProps/ctrlProp386.xml><?xml version="1.0" encoding="utf-8"?>
<formControlPr xmlns="http://schemas.microsoft.com/office/spreadsheetml/2009/9/main" objectType="Drop" dropStyle="combo" dx="15" fmlaLink="B47" fmlaRange="Products" noThreeD="1" sel="0" val="0"/>
</file>

<file path=xl/ctrlProps/ctrlProp387.xml><?xml version="1.0" encoding="utf-8"?>
<formControlPr xmlns="http://schemas.microsoft.com/office/spreadsheetml/2009/9/main" objectType="Drop" dropStyle="combo" dx="15" fmlaLink="B48" fmlaRange="Products" noThreeD="1" sel="0" val="0"/>
</file>

<file path=xl/ctrlProps/ctrlProp388.xml><?xml version="1.0" encoding="utf-8"?>
<formControlPr xmlns="http://schemas.microsoft.com/office/spreadsheetml/2009/9/main" objectType="Drop" dropStyle="combo" dx="15" fmlaLink="B49" fmlaRange="Products" noThreeD="1" sel="0" val="0"/>
</file>

<file path=xl/ctrlProps/ctrlProp389.xml><?xml version="1.0" encoding="utf-8"?>
<formControlPr xmlns="http://schemas.microsoft.com/office/spreadsheetml/2009/9/main" objectType="Drop" dropStyle="combo" dx="15" fmlaLink="B50" fmlaRange="Products" noThreeD="1" sel="0" val="0"/>
</file>

<file path=xl/ctrlProps/ctrlProp39.xml><?xml version="1.0" encoding="utf-8"?>
<formControlPr xmlns="http://schemas.microsoft.com/office/spreadsheetml/2009/9/main" objectType="Drop" dropStyle="combo" dx="15" fmlaLink="B50" fmlaRange="Products" noThreeD="1" sel="0" val="0"/>
</file>

<file path=xl/ctrlProps/ctrlProp390.xml><?xml version="1.0" encoding="utf-8"?>
<formControlPr xmlns="http://schemas.microsoft.com/office/spreadsheetml/2009/9/main" objectType="Drop" dropStyle="combo" dx="15" fmlaLink="B51" fmlaRange="Products" noThreeD="1" sel="0" val="0"/>
</file>

<file path=xl/ctrlProps/ctrlProp391.xml><?xml version="1.0" encoding="utf-8"?>
<formControlPr xmlns="http://schemas.microsoft.com/office/spreadsheetml/2009/9/main" objectType="Drop" dropStyle="combo" dx="15" fmlaLink="B52" fmlaRange="Products" noThreeD="1" sel="0" val="0"/>
</file>

<file path=xl/ctrlProps/ctrlProp392.xml><?xml version="1.0" encoding="utf-8"?>
<formControlPr xmlns="http://schemas.microsoft.com/office/spreadsheetml/2009/9/main" objectType="Drop" dropStyle="combo" dx="15" fmlaLink="B53" fmlaRange="Products" noThreeD="1" sel="0" val="0"/>
</file>

<file path=xl/ctrlProps/ctrlProp393.xml><?xml version="1.0" encoding="utf-8"?>
<formControlPr xmlns="http://schemas.microsoft.com/office/spreadsheetml/2009/9/main" objectType="Drop" dropStyle="combo" dx="15" fmlaLink="B54" fmlaRange="Products" noThreeD="1" sel="0" val="0"/>
</file>

<file path=xl/ctrlProps/ctrlProp394.xml><?xml version="1.0" encoding="utf-8"?>
<formControlPr xmlns="http://schemas.microsoft.com/office/spreadsheetml/2009/9/main" objectType="Drop" dropStyle="combo" dx="15" fmlaLink="B55" fmlaRange="Products" noThreeD="1" sel="0" val="0"/>
</file>

<file path=xl/ctrlProps/ctrlProp395.xml><?xml version="1.0" encoding="utf-8"?>
<formControlPr xmlns="http://schemas.microsoft.com/office/spreadsheetml/2009/9/main" objectType="Drop" dropStyle="combo" dx="15" fmlaLink="B56" fmlaRange="Products" noThreeD="1" sel="0" val="0"/>
</file>

<file path=xl/ctrlProps/ctrlProp396.xml><?xml version="1.0" encoding="utf-8"?>
<formControlPr xmlns="http://schemas.microsoft.com/office/spreadsheetml/2009/9/main" objectType="Drop" dropStyle="combo" dx="15" fmlaLink="B57" fmlaRange="Products" noThreeD="1" sel="0" val="0"/>
</file>

<file path=xl/ctrlProps/ctrlProp397.xml><?xml version="1.0" encoding="utf-8"?>
<formControlPr xmlns="http://schemas.microsoft.com/office/spreadsheetml/2009/9/main" objectType="Drop" dropStyle="combo" dx="15" fmlaLink="B58" fmlaRange="Products" noThreeD="1" sel="0" val="0"/>
</file>

<file path=xl/ctrlProps/ctrlProp398.xml><?xml version="1.0" encoding="utf-8"?>
<formControlPr xmlns="http://schemas.microsoft.com/office/spreadsheetml/2009/9/main" objectType="Drop" dropStyle="combo" dx="15" fmlaLink="B59" fmlaRange="Products" noThreeD="1" sel="0" val="0"/>
</file>

<file path=xl/ctrlProps/ctrlProp399.xml><?xml version="1.0" encoding="utf-8"?>
<formControlPr xmlns="http://schemas.microsoft.com/office/spreadsheetml/2009/9/main" objectType="Drop" dropStyle="combo" dx="15" fmlaLink="B60" fmlaRange="Products" noThreeD="1" sel="0" val="0"/>
</file>

<file path=xl/ctrlProps/ctrlProp4.xml><?xml version="1.0" encoding="utf-8"?>
<formControlPr xmlns="http://schemas.microsoft.com/office/spreadsheetml/2009/9/main" objectType="Drop" dropStyle="combo" dx="15" fmlaLink="B15" fmlaRange="Products" noThreeD="1" sel="0" val="0"/>
</file>

<file path=xl/ctrlProps/ctrlProp40.xml><?xml version="1.0" encoding="utf-8"?>
<formControlPr xmlns="http://schemas.microsoft.com/office/spreadsheetml/2009/9/main" objectType="Drop" dropStyle="combo" dx="15" fmlaLink="B51" fmlaRange="Products" noThreeD="1" sel="0" val="0"/>
</file>

<file path=xl/ctrlProps/ctrlProp400.xml><?xml version="1.0" encoding="utf-8"?>
<formControlPr xmlns="http://schemas.microsoft.com/office/spreadsheetml/2009/9/main" objectType="Drop" dropStyle="combo" dx="15" fmlaLink="B61" fmlaRange="Products" noThreeD="1" sel="0" val="0"/>
</file>

<file path=xl/ctrlProps/ctrlProp401.xml><?xml version="1.0" encoding="utf-8"?>
<formControlPr xmlns="http://schemas.microsoft.com/office/spreadsheetml/2009/9/main" objectType="Drop" dropStyle="combo" dx="15" fmlaLink="B12" fmlaRange="Products" noThreeD="1" sel="0" val="48"/>
</file>

<file path=xl/ctrlProps/ctrlProp402.xml><?xml version="1.0" encoding="utf-8"?>
<formControlPr xmlns="http://schemas.microsoft.com/office/spreadsheetml/2009/9/main" objectType="Drop" dropStyle="combo" dx="15" fmlaLink="B13" fmlaRange="Products" noThreeD="1" sel="0" val="48"/>
</file>

<file path=xl/ctrlProps/ctrlProp403.xml><?xml version="1.0" encoding="utf-8"?>
<formControlPr xmlns="http://schemas.microsoft.com/office/spreadsheetml/2009/9/main" objectType="Drop" dropStyle="combo" dx="15" fmlaLink="B14" fmlaRange="Products" noThreeD="1" sel="0" val="0"/>
</file>

<file path=xl/ctrlProps/ctrlProp404.xml><?xml version="1.0" encoding="utf-8"?>
<formControlPr xmlns="http://schemas.microsoft.com/office/spreadsheetml/2009/9/main" objectType="Drop" dropStyle="combo" dx="15" fmlaLink="B15" fmlaRange="Products" noThreeD="1" sel="0" val="0"/>
</file>

<file path=xl/ctrlProps/ctrlProp405.xml><?xml version="1.0" encoding="utf-8"?>
<formControlPr xmlns="http://schemas.microsoft.com/office/spreadsheetml/2009/9/main" objectType="Drop" dropStyle="combo" dx="15" fmlaLink="B16" fmlaRange="Products" noThreeD="1" sel="0" val="0"/>
</file>

<file path=xl/ctrlProps/ctrlProp406.xml><?xml version="1.0" encoding="utf-8"?>
<formControlPr xmlns="http://schemas.microsoft.com/office/spreadsheetml/2009/9/main" objectType="Drop" dropStyle="combo" dx="15" fmlaLink="B17" fmlaRange="Products" noThreeD="1" sel="0" val="0"/>
</file>

<file path=xl/ctrlProps/ctrlProp407.xml><?xml version="1.0" encoding="utf-8"?>
<formControlPr xmlns="http://schemas.microsoft.com/office/spreadsheetml/2009/9/main" objectType="Drop" dropStyle="combo" dx="15" fmlaLink="B18" fmlaRange="Products" noThreeD="1" sel="0" val="0"/>
</file>

<file path=xl/ctrlProps/ctrlProp408.xml><?xml version="1.0" encoding="utf-8"?>
<formControlPr xmlns="http://schemas.microsoft.com/office/spreadsheetml/2009/9/main" objectType="Drop" dropStyle="combo" dx="15" fmlaLink="B19" fmlaRange="Products" noThreeD="1" sel="0" val="0"/>
</file>

<file path=xl/ctrlProps/ctrlProp409.xml><?xml version="1.0" encoding="utf-8"?>
<formControlPr xmlns="http://schemas.microsoft.com/office/spreadsheetml/2009/9/main" objectType="Drop" dropStyle="combo" dx="15" fmlaLink="B20" fmlaRange="Products" noThreeD="1" sel="0" val="0"/>
</file>

<file path=xl/ctrlProps/ctrlProp41.xml><?xml version="1.0" encoding="utf-8"?>
<formControlPr xmlns="http://schemas.microsoft.com/office/spreadsheetml/2009/9/main" objectType="Drop" dropStyle="combo" dx="15" fmlaLink="B52" fmlaRange="Products" noThreeD="1" sel="0" val="0"/>
</file>

<file path=xl/ctrlProps/ctrlProp410.xml><?xml version="1.0" encoding="utf-8"?>
<formControlPr xmlns="http://schemas.microsoft.com/office/spreadsheetml/2009/9/main" objectType="Drop" dropStyle="combo" dx="15" fmlaLink="B21" fmlaRange="Products" noThreeD="1" sel="0" val="0"/>
</file>

<file path=xl/ctrlProps/ctrlProp411.xml><?xml version="1.0" encoding="utf-8"?>
<formControlPr xmlns="http://schemas.microsoft.com/office/spreadsheetml/2009/9/main" objectType="Drop" dropStyle="combo" dx="15" fmlaLink="B22" fmlaRange="Products" noThreeD="1" sel="0" val="0"/>
</file>

<file path=xl/ctrlProps/ctrlProp412.xml><?xml version="1.0" encoding="utf-8"?>
<formControlPr xmlns="http://schemas.microsoft.com/office/spreadsheetml/2009/9/main" objectType="Drop" dropStyle="combo" dx="15" fmlaLink="B23" fmlaRange="Products" noThreeD="1" sel="0" val="0"/>
</file>

<file path=xl/ctrlProps/ctrlProp413.xml><?xml version="1.0" encoding="utf-8"?>
<formControlPr xmlns="http://schemas.microsoft.com/office/spreadsheetml/2009/9/main" objectType="Drop" dropStyle="combo" dx="15" fmlaLink="B24" fmlaRange="Products" noThreeD="1" sel="0" val="0"/>
</file>

<file path=xl/ctrlProps/ctrlProp414.xml><?xml version="1.0" encoding="utf-8"?>
<formControlPr xmlns="http://schemas.microsoft.com/office/spreadsheetml/2009/9/main" objectType="Drop" dropStyle="combo" dx="15" fmlaLink="B25" fmlaRange="Products" noThreeD="1" sel="0" val="0"/>
</file>

<file path=xl/ctrlProps/ctrlProp415.xml><?xml version="1.0" encoding="utf-8"?>
<formControlPr xmlns="http://schemas.microsoft.com/office/spreadsheetml/2009/9/main" objectType="Drop" dropStyle="combo" dx="15" fmlaLink="B26" fmlaRange="Products" noThreeD="1" sel="0" val="0"/>
</file>

<file path=xl/ctrlProps/ctrlProp416.xml><?xml version="1.0" encoding="utf-8"?>
<formControlPr xmlns="http://schemas.microsoft.com/office/spreadsheetml/2009/9/main" objectType="Drop" dropStyle="combo" dx="15" fmlaLink="B27" fmlaRange="Products" noThreeD="1" sel="0" val="0"/>
</file>

<file path=xl/ctrlProps/ctrlProp417.xml><?xml version="1.0" encoding="utf-8"?>
<formControlPr xmlns="http://schemas.microsoft.com/office/spreadsheetml/2009/9/main" objectType="Drop" dropStyle="combo" dx="15" fmlaLink="B28" fmlaRange="Products" noThreeD="1" sel="0" val="0"/>
</file>

<file path=xl/ctrlProps/ctrlProp418.xml><?xml version="1.0" encoding="utf-8"?>
<formControlPr xmlns="http://schemas.microsoft.com/office/spreadsheetml/2009/9/main" objectType="Drop" dropStyle="combo" dx="15" fmlaLink="B29" fmlaRange="Products" noThreeD="1" sel="0" val="0"/>
</file>

<file path=xl/ctrlProps/ctrlProp419.xml><?xml version="1.0" encoding="utf-8"?>
<formControlPr xmlns="http://schemas.microsoft.com/office/spreadsheetml/2009/9/main" objectType="Drop" dropStyle="combo" dx="15" fmlaLink="B30" fmlaRange="Products" noThreeD="1" sel="0" val="0"/>
</file>

<file path=xl/ctrlProps/ctrlProp42.xml><?xml version="1.0" encoding="utf-8"?>
<formControlPr xmlns="http://schemas.microsoft.com/office/spreadsheetml/2009/9/main" objectType="Drop" dropStyle="combo" dx="15" fmlaLink="B53" fmlaRange="Products" noThreeD="1" sel="0" val="0"/>
</file>

<file path=xl/ctrlProps/ctrlProp420.xml><?xml version="1.0" encoding="utf-8"?>
<formControlPr xmlns="http://schemas.microsoft.com/office/spreadsheetml/2009/9/main" objectType="Drop" dropStyle="combo" dx="15" fmlaLink="B31" fmlaRange="Products" noThreeD="1" sel="0" val="0"/>
</file>

<file path=xl/ctrlProps/ctrlProp421.xml><?xml version="1.0" encoding="utf-8"?>
<formControlPr xmlns="http://schemas.microsoft.com/office/spreadsheetml/2009/9/main" objectType="Drop" dropStyle="combo" dx="15" fmlaLink="B35" fmlaRange="Products" noThreeD="1" sel="0" val="0"/>
</file>

<file path=xl/ctrlProps/ctrlProp422.xml><?xml version="1.0" encoding="utf-8"?>
<formControlPr xmlns="http://schemas.microsoft.com/office/spreadsheetml/2009/9/main" objectType="Drop" dropStyle="combo" dx="15" fmlaLink="B32" fmlaRange="Products" noThreeD="1" sel="0" val="0"/>
</file>

<file path=xl/ctrlProps/ctrlProp423.xml><?xml version="1.0" encoding="utf-8"?>
<formControlPr xmlns="http://schemas.microsoft.com/office/spreadsheetml/2009/9/main" objectType="Drop" dropStyle="combo" dx="15" fmlaLink="B33" fmlaRange="Products" noThreeD="1" sel="0" val="0"/>
</file>

<file path=xl/ctrlProps/ctrlProp424.xml><?xml version="1.0" encoding="utf-8"?>
<formControlPr xmlns="http://schemas.microsoft.com/office/spreadsheetml/2009/9/main" objectType="Drop" dropStyle="combo" dx="15" fmlaLink="B34" fmlaRange="Products" noThreeD="1" sel="0" val="0"/>
</file>

<file path=xl/ctrlProps/ctrlProp425.xml><?xml version="1.0" encoding="utf-8"?>
<formControlPr xmlns="http://schemas.microsoft.com/office/spreadsheetml/2009/9/main" objectType="Drop" dropStyle="combo" dx="15" fmlaLink="B36" fmlaRange="Products" noThreeD="1" sel="0" val="0"/>
</file>

<file path=xl/ctrlProps/ctrlProp426.xml><?xml version="1.0" encoding="utf-8"?>
<formControlPr xmlns="http://schemas.microsoft.com/office/spreadsheetml/2009/9/main" objectType="Drop" dropStyle="combo" dx="15" fmlaLink="B37" fmlaRange="Products" noThreeD="1" sel="0" val="0"/>
</file>

<file path=xl/ctrlProps/ctrlProp427.xml><?xml version="1.0" encoding="utf-8"?>
<formControlPr xmlns="http://schemas.microsoft.com/office/spreadsheetml/2009/9/main" objectType="Drop" dropStyle="combo" dx="15" fmlaLink="B38" fmlaRange="Products" noThreeD="1" sel="0" val="0"/>
</file>

<file path=xl/ctrlProps/ctrlProp428.xml><?xml version="1.0" encoding="utf-8"?>
<formControlPr xmlns="http://schemas.microsoft.com/office/spreadsheetml/2009/9/main" objectType="Drop" dropStyle="combo" dx="15" fmlaLink="B39" fmlaRange="Products" noThreeD="1" sel="0" val="0"/>
</file>

<file path=xl/ctrlProps/ctrlProp429.xml><?xml version="1.0" encoding="utf-8"?>
<formControlPr xmlns="http://schemas.microsoft.com/office/spreadsheetml/2009/9/main" objectType="Drop" dropStyle="combo" dx="15" fmlaLink="B40" fmlaRange="Products" noThreeD="1" sel="0" val="0"/>
</file>

<file path=xl/ctrlProps/ctrlProp43.xml><?xml version="1.0" encoding="utf-8"?>
<formControlPr xmlns="http://schemas.microsoft.com/office/spreadsheetml/2009/9/main" objectType="Drop" dropStyle="combo" dx="15" fmlaLink="B54" fmlaRange="Products" noThreeD="1" sel="0" val="0"/>
</file>

<file path=xl/ctrlProps/ctrlProp430.xml><?xml version="1.0" encoding="utf-8"?>
<formControlPr xmlns="http://schemas.microsoft.com/office/spreadsheetml/2009/9/main" objectType="Drop" dropStyle="combo" dx="15" fmlaLink="B41" fmlaRange="Products" noThreeD="1" sel="0" val="0"/>
</file>

<file path=xl/ctrlProps/ctrlProp431.xml><?xml version="1.0" encoding="utf-8"?>
<formControlPr xmlns="http://schemas.microsoft.com/office/spreadsheetml/2009/9/main" objectType="Drop" dropStyle="combo" dx="15" fmlaLink="B42" fmlaRange="Products" noThreeD="1" sel="0" val="0"/>
</file>

<file path=xl/ctrlProps/ctrlProp432.xml><?xml version="1.0" encoding="utf-8"?>
<formControlPr xmlns="http://schemas.microsoft.com/office/spreadsheetml/2009/9/main" objectType="Drop" dropStyle="combo" dx="15" fmlaLink="B43" fmlaRange="Products" noThreeD="1" sel="0" val="0"/>
</file>

<file path=xl/ctrlProps/ctrlProp433.xml><?xml version="1.0" encoding="utf-8"?>
<formControlPr xmlns="http://schemas.microsoft.com/office/spreadsheetml/2009/9/main" objectType="Drop" dropStyle="combo" dx="15" fmlaLink="B44" fmlaRange="Products" noThreeD="1" sel="0" val="0"/>
</file>

<file path=xl/ctrlProps/ctrlProp434.xml><?xml version="1.0" encoding="utf-8"?>
<formControlPr xmlns="http://schemas.microsoft.com/office/spreadsheetml/2009/9/main" objectType="Drop" dropStyle="combo" dx="15" fmlaLink="B45" fmlaRange="Products" noThreeD="1" sel="0" val="0"/>
</file>

<file path=xl/ctrlProps/ctrlProp435.xml><?xml version="1.0" encoding="utf-8"?>
<formControlPr xmlns="http://schemas.microsoft.com/office/spreadsheetml/2009/9/main" objectType="Drop" dropStyle="combo" dx="15" fmlaLink="B46" fmlaRange="Products" noThreeD="1" sel="0" val="0"/>
</file>

<file path=xl/ctrlProps/ctrlProp436.xml><?xml version="1.0" encoding="utf-8"?>
<formControlPr xmlns="http://schemas.microsoft.com/office/spreadsheetml/2009/9/main" objectType="Drop" dropStyle="combo" dx="15" fmlaLink="B47" fmlaRange="Products" noThreeD="1" sel="0" val="0"/>
</file>

<file path=xl/ctrlProps/ctrlProp437.xml><?xml version="1.0" encoding="utf-8"?>
<formControlPr xmlns="http://schemas.microsoft.com/office/spreadsheetml/2009/9/main" objectType="Drop" dropStyle="combo" dx="15" fmlaLink="B48" fmlaRange="Products" noThreeD="1" sel="0" val="0"/>
</file>

<file path=xl/ctrlProps/ctrlProp438.xml><?xml version="1.0" encoding="utf-8"?>
<formControlPr xmlns="http://schemas.microsoft.com/office/spreadsheetml/2009/9/main" objectType="Drop" dropStyle="combo" dx="15" fmlaLink="B49" fmlaRange="Products" noThreeD="1" sel="0" val="0"/>
</file>

<file path=xl/ctrlProps/ctrlProp439.xml><?xml version="1.0" encoding="utf-8"?>
<formControlPr xmlns="http://schemas.microsoft.com/office/spreadsheetml/2009/9/main" objectType="Drop" dropStyle="combo" dx="15" fmlaLink="B50" fmlaRange="Products" noThreeD="1" sel="0" val="0"/>
</file>

<file path=xl/ctrlProps/ctrlProp44.xml><?xml version="1.0" encoding="utf-8"?>
<formControlPr xmlns="http://schemas.microsoft.com/office/spreadsheetml/2009/9/main" objectType="Drop" dropStyle="combo" dx="15" fmlaLink="B55" fmlaRange="Products" noThreeD="1" sel="0" val="0"/>
</file>

<file path=xl/ctrlProps/ctrlProp440.xml><?xml version="1.0" encoding="utf-8"?>
<formControlPr xmlns="http://schemas.microsoft.com/office/spreadsheetml/2009/9/main" objectType="Drop" dropStyle="combo" dx="15" fmlaLink="B51" fmlaRange="Products" noThreeD="1" sel="0" val="0"/>
</file>

<file path=xl/ctrlProps/ctrlProp441.xml><?xml version="1.0" encoding="utf-8"?>
<formControlPr xmlns="http://schemas.microsoft.com/office/spreadsheetml/2009/9/main" objectType="Drop" dropStyle="combo" dx="15" fmlaLink="B52" fmlaRange="Products" noThreeD="1" sel="0" val="0"/>
</file>

<file path=xl/ctrlProps/ctrlProp442.xml><?xml version="1.0" encoding="utf-8"?>
<formControlPr xmlns="http://schemas.microsoft.com/office/spreadsheetml/2009/9/main" objectType="Drop" dropStyle="combo" dx="15" fmlaLink="B53" fmlaRange="Products" noThreeD="1" sel="0" val="0"/>
</file>

<file path=xl/ctrlProps/ctrlProp443.xml><?xml version="1.0" encoding="utf-8"?>
<formControlPr xmlns="http://schemas.microsoft.com/office/spreadsheetml/2009/9/main" objectType="Drop" dropStyle="combo" dx="15" fmlaLink="B54" fmlaRange="Products" noThreeD="1" sel="0" val="0"/>
</file>

<file path=xl/ctrlProps/ctrlProp444.xml><?xml version="1.0" encoding="utf-8"?>
<formControlPr xmlns="http://schemas.microsoft.com/office/spreadsheetml/2009/9/main" objectType="Drop" dropStyle="combo" dx="15" fmlaLink="B55" fmlaRange="Products" noThreeD="1" sel="0" val="0"/>
</file>

<file path=xl/ctrlProps/ctrlProp445.xml><?xml version="1.0" encoding="utf-8"?>
<formControlPr xmlns="http://schemas.microsoft.com/office/spreadsheetml/2009/9/main" objectType="Drop" dropStyle="combo" dx="15" fmlaLink="B56" fmlaRange="Products" noThreeD="1" sel="0" val="0"/>
</file>

<file path=xl/ctrlProps/ctrlProp446.xml><?xml version="1.0" encoding="utf-8"?>
<formControlPr xmlns="http://schemas.microsoft.com/office/spreadsheetml/2009/9/main" objectType="Drop" dropStyle="combo" dx="15" fmlaLink="B57" fmlaRange="Products" noThreeD="1" sel="0" val="0"/>
</file>

<file path=xl/ctrlProps/ctrlProp447.xml><?xml version="1.0" encoding="utf-8"?>
<formControlPr xmlns="http://schemas.microsoft.com/office/spreadsheetml/2009/9/main" objectType="Drop" dropStyle="combo" dx="15" fmlaLink="B58" fmlaRange="Products" noThreeD="1" sel="0" val="0"/>
</file>

<file path=xl/ctrlProps/ctrlProp448.xml><?xml version="1.0" encoding="utf-8"?>
<formControlPr xmlns="http://schemas.microsoft.com/office/spreadsheetml/2009/9/main" objectType="Drop" dropStyle="combo" dx="15" fmlaLink="B59" fmlaRange="Products" noThreeD="1" sel="0" val="0"/>
</file>

<file path=xl/ctrlProps/ctrlProp449.xml><?xml version="1.0" encoding="utf-8"?>
<formControlPr xmlns="http://schemas.microsoft.com/office/spreadsheetml/2009/9/main" objectType="Drop" dropStyle="combo" dx="15" fmlaLink="B60" fmlaRange="Products" noThreeD="1" sel="0" val="0"/>
</file>

<file path=xl/ctrlProps/ctrlProp45.xml><?xml version="1.0" encoding="utf-8"?>
<formControlPr xmlns="http://schemas.microsoft.com/office/spreadsheetml/2009/9/main" objectType="Drop" dropStyle="combo" dx="15" fmlaLink="B56" fmlaRange="Products" noThreeD="1" sel="0" val="0"/>
</file>

<file path=xl/ctrlProps/ctrlProp450.xml><?xml version="1.0" encoding="utf-8"?>
<formControlPr xmlns="http://schemas.microsoft.com/office/spreadsheetml/2009/9/main" objectType="Drop" dropStyle="combo" dx="15" fmlaLink="B61" fmlaRange="Products" noThreeD="1" sel="0" val="0"/>
</file>

<file path=xl/ctrlProps/ctrlProp451.xml><?xml version="1.0" encoding="utf-8"?>
<formControlPr xmlns="http://schemas.microsoft.com/office/spreadsheetml/2009/9/main" objectType="Drop" dropStyle="combo" dx="15" fmlaLink="B12" fmlaRange="Products" noThreeD="1" sel="0" val="0"/>
</file>

<file path=xl/ctrlProps/ctrlProp452.xml><?xml version="1.0" encoding="utf-8"?>
<formControlPr xmlns="http://schemas.microsoft.com/office/spreadsheetml/2009/9/main" objectType="Drop" dropStyle="combo" dx="15" fmlaLink="B13" fmlaRange="Products" noThreeD="1" sel="0" val="0"/>
</file>

<file path=xl/ctrlProps/ctrlProp453.xml><?xml version="1.0" encoding="utf-8"?>
<formControlPr xmlns="http://schemas.microsoft.com/office/spreadsheetml/2009/9/main" objectType="Drop" dropStyle="combo" dx="15" fmlaLink="B14" fmlaRange="Products" noThreeD="1" sel="0" val="0"/>
</file>

<file path=xl/ctrlProps/ctrlProp454.xml><?xml version="1.0" encoding="utf-8"?>
<formControlPr xmlns="http://schemas.microsoft.com/office/spreadsheetml/2009/9/main" objectType="Drop" dropStyle="combo" dx="15" fmlaLink="B15" fmlaRange="Products" noThreeD="1" sel="0" val="0"/>
</file>

<file path=xl/ctrlProps/ctrlProp455.xml><?xml version="1.0" encoding="utf-8"?>
<formControlPr xmlns="http://schemas.microsoft.com/office/spreadsheetml/2009/9/main" objectType="Drop" dropStyle="combo" dx="15" fmlaLink="B16" fmlaRange="Products" noThreeD="1" sel="0" val="0"/>
</file>

<file path=xl/ctrlProps/ctrlProp456.xml><?xml version="1.0" encoding="utf-8"?>
<formControlPr xmlns="http://schemas.microsoft.com/office/spreadsheetml/2009/9/main" objectType="Drop" dropStyle="combo" dx="15" fmlaLink="B17" fmlaRange="Products" noThreeD="1" sel="0" val="0"/>
</file>

<file path=xl/ctrlProps/ctrlProp457.xml><?xml version="1.0" encoding="utf-8"?>
<formControlPr xmlns="http://schemas.microsoft.com/office/spreadsheetml/2009/9/main" objectType="Drop" dropStyle="combo" dx="15" fmlaLink="B18" fmlaRange="Products" noThreeD="1" sel="0" val="0"/>
</file>

<file path=xl/ctrlProps/ctrlProp458.xml><?xml version="1.0" encoding="utf-8"?>
<formControlPr xmlns="http://schemas.microsoft.com/office/spreadsheetml/2009/9/main" objectType="Drop" dropStyle="combo" dx="15" fmlaLink="B19" fmlaRange="Products" noThreeD="1" sel="0" val="0"/>
</file>

<file path=xl/ctrlProps/ctrlProp459.xml><?xml version="1.0" encoding="utf-8"?>
<formControlPr xmlns="http://schemas.microsoft.com/office/spreadsheetml/2009/9/main" objectType="Drop" dropStyle="combo" dx="15" fmlaLink="B20" fmlaRange="Products" noThreeD="1" sel="0" val="0"/>
</file>

<file path=xl/ctrlProps/ctrlProp46.xml><?xml version="1.0" encoding="utf-8"?>
<formControlPr xmlns="http://schemas.microsoft.com/office/spreadsheetml/2009/9/main" objectType="Drop" dropStyle="combo" dx="15" fmlaLink="B57" fmlaRange="Products" noThreeD="1" sel="0" val="0"/>
</file>

<file path=xl/ctrlProps/ctrlProp460.xml><?xml version="1.0" encoding="utf-8"?>
<formControlPr xmlns="http://schemas.microsoft.com/office/spreadsheetml/2009/9/main" objectType="Drop" dropStyle="combo" dx="15" fmlaLink="B21" fmlaRange="Products" noThreeD="1" sel="0" val="0"/>
</file>

<file path=xl/ctrlProps/ctrlProp461.xml><?xml version="1.0" encoding="utf-8"?>
<formControlPr xmlns="http://schemas.microsoft.com/office/spreadsheetml/2009/9/main" objectType="Drop" dropStyle="combo" dx="15" fmlaLink="B22" fmlaRange="Products" noThreeD="1" sel="0" val="0"/>
</file>

<file path=xl/ctrlProps/ctrlProp462.xml><?xml version="1.0" encoding="utf-8"?>
<formControlPr xmlns="http://schemas.microsoft.com/office/spreadsheetml/2009/9/main" objectType="Drop" dropStyle="combo" dx="15" fmlaLink="B23" fmlaRange="Products" noThreeD="1" sel="0" val="0"/>
</file>

<file path=xl/ctrlProps/ctrlProp463.xml><?xml version="1.0" encoding="utf-8"?>
<formControlPr xmlns="http://schemas.microsoft.com/office/spreadsheetml/2009/9/main" objectType="Drop" dropStyle="combo" dx="15" fmlaLink="B24" fmlaRange="Products" noThreeD="1" sel="0" val="0"/>
</file>

<file path=xl/ctrlProps/ctrlProp464.xml><?xml version="1.0" encoding="utf-8"?>
<formControlPr xmlns="http://schemas.microsoft.com/office/spreadsheetml/2009/9/main" objectType="Drop" dropStyle="combo" dx="15" fmlaLink="B25" fmlaRange="Products" noThreeD="1" sel="0" val="0"/>
</file>

<file path=xl/ctrlProps/ctrlProp465.xml><?xml version="1.0" encoding="utf-8"?>
<formControlPr xmlns="http://schemas.microsoft.com/office/spreadsheetml/2009/9/main" objectType="Drop" dropStyle="combo" dx="15" fmlaLink="B26" fmlaRange="Products" noThreeD="1" sel="0" val="0"/>
</file>

<file path=xl/ctrlProps/ctrlProp466.xml><?xml version="1.0" encoding="utf-8"?>
<formControlPr xmlns="http://schemas.microsoft.com/office/spreadsheetml/2009/9/main" objectType="Drop" dropStyle="combo" dx="15" fmlaLink="B27" fmlaRange="Products" noThreeD="1" sel="0" val="0"/>
</file>

<file path=xl/ctrlProps/ctrlProp467.xml><?xml version="1.0" encoding="utf-8"?>
<formControlPr xmlns="http://schemas.microsoft.com/office/spreadsheetml/2009/9/main" objectType="Drop" dropStyle="combo" dx="15" fmlaLink="B28" fmlaRange="Products" noThreeD="1" sel="0" val="0"/>
</file>

<file path=xl/ctrlProps/ctrlProp468.xml><?xml version="1.0" encoding="utf-8"?>
<formControlPr xmlns="http://schemas.microsoft.com/office/spreadsheetml/2009/9/main" objectType="Drop" dropStyle="combo" dx="15" fmlaLink="B29" fmlaRange="Products" noThreeD="1" sel="0" val="0"/>
</file>

<file path=xl/ctrlProps/ctrlProp469.xml><?xml version="1.0" encoding="utf-8"?>
<formControlPr xmlns="http://schemas.microsoft.com/office/spreadsheetml/2009/9/main" objectType="Drop" dropStyle="combo" dx="15" fmlaLink="B30" fmlaRange="Products" noThreeD="1" sel="0" val="0"/>
</file>

<file path=xl/ctrlProps/ctrlProp47.xml><?xml version="1.0" encoding="utf-8"?>
<formControlPr xmlns="http://schemas.microsoft.com/office/spreadsheetml/2009/9/main" objectType="Drop" dropStyle="combo" dx="15" fmlaLink="B58" fmlaRange="Products" noThreeD="1" sel="0" val="0"/>
</file>

<file path=xl/ctrlProps/ctrlProp470.xml><?xml version="1.0" encoding="utf-8"?>
<formControlPr xmlns="http://schemas.microsoft.com/office/spreadsheetml/2009/9/main" objectType="Drop" dropStyle="combo" dx="15" fmlaLink="B31" fmlaRange="Products" noThreeD="1" sel="0" val="0"/>
</file>

<file path=xl/ctrlProps/ctrlProp471.xml><?xml version="1.0" encoding="utf-8"?>
<formControlPr xmlns="http://schemas.microsoft.com/office/spreadsheetml/2009/9/main" objectType="Drop" dropStyle="combo" dx="15" fmlaLink="B35" fmlaRange="Products" noThreeD="1" sel="0" val="0"/>
</file>

<file path=xl/ctrlProps/ctrlProp472.xml><?xml version="1.0" encoding="utf-8"?>
<formControlPr xmlns="http://schemas.microsoft.com/office/spreadsheetml/2009/9/main" objectType="Drop" dropStyle="combo" dx="15" fmlaLink="B32" fmlaRange="Products" noThreeD="1" sel="0" val="0"/>
</file>

<file path=xl/ctrlProps/ctrlProp473.xml><?xml version="1.0" encoding="utf-8"?>
<formControlPr xmlns="http://schemas.microsoft.com/office/spreadsheetml/2009/9/main" objectType="Drop" dropStyle="combo" dx="15" fmlaLink="B33" fmlaRange="Products" noThreeD="1" sel="0" val="0"/>
</file>

<file path=xl/ctrlProps/ctrlProp474.xml><?xml version="1.0" encoding="utf-8"?>
<formControlPr xmlns="http://schemas.microsoft.com/office/spreadsheetml/2009/9/main" objectType="Drop" dropStyle="combo" dx="15" fmlaLink="B34" fmlaRange="Products" noThreeD="1" sel="0" val="0"/>
</file>

<file path=xl/ctrlProps/ctrlProp475.xml><?xml version="1.0" encoding="utf-8"?>
<formControlPr xmlns="http://schemas.microsoft.com/office/spreadsheetml/2009/9/main" objectType="Drop" dropStyle="combo" dx="15" fmlaLink="B36" fmlaRange="Products" noThreeD="1" sel="0" val="0"/>
</file>

<file path=xl/ctrlProps/ctrlProp476.xml><?xml version="1.0" encoding="utf-8"?>
<formControlPr xmlns="http://schemas.microsoft.com/office/spreadsheetml/2009/9/main" objectType="Drop" dropStyle="combo" dx="15" fmlaLink="B37" fmlaRange="Products" noThreeD="1" sel="0" val="0"/>
</file>

<file path=xl/ctrlProps/ctrlProp477.xml><?xml version="1.0" encoding="utf-8"?>
<formControlPr xmlns="http://schemas.microsoft.com/office/spreadsheetml/2009/9/main" objectType="Drop" dropStyle="combo" dx="15" fmlaLink="B38" fmlaRange="Products" noThreeD="1" sel="0" val="0"/>
</file>

<file path=xl/ctrlProps/ctrlProp478.xml><?xml version="1.0" encoding="utf-8"?>
<formControlPr xmlns="http://schemas.microsoft.com/office/spreadsheetml/2009/9/main" objectType="Drop" dropStyle="combo" dx="15" fmlaLink="B39" fmlaRange="Products" noThreeD="1" sel="0" val="0"/>
</file>

<file path=xl/ctrlProps/ctrlProp479.xml><?xml version="1.0" encoding="utf-8"?>
<formControlPr xmlns="http://schemas.microsoft.com/office/spreadsheetml/2009/9/main" objectType="Drop" dropStyle="combo" dx="15" fmlaLink="B40" fmlaRange="Products" noThreeD="1" sel="0" val="0"/>
</file>

<file path=xl/ctrlProps/ctrlProp48.xml><?xml version="1.0" encoding="utf-8"?>
<formControlPr xmlns="http://schemas.microsoft.com/office/spreadsheetml/2009/9/main" objectType="Drop" dropStyle="combo" dx="15" fmlaLink="B59" fmlaRange="Products" noThreeD="1" sel="0" val="0"/>
</file>

<file path=xl/ctrlProps/ctrlProp480.xml><?xml version="1.0" encoding="utf-8"?>
<formControlPr xmlns="http://schemas.microsoft.com/office/spreadsheetml/2009/9/main" objectType="Drop" dropStyle="combo" dx="15" fmlaLink="B41" fmlaRange="Products" noThreeD="1" sel="0" val="0"/>
</file>

<file path=xl/ctrlProps/ctrlProp481.xml><?xml version="1.0" encoding="utf-8"?>
<formControlPr xmlns="http://schemas.microsoft.com/office/spreadsheetml/2009/9/main" objectType="Drop" dropStyle="combo" dx="15" fmlaLink="B42" fmlaRange="Products" noThreeD="1" sel="0" val="0"/>
</file>

<file path=xl/ctrlProps/ctrlProp482.xml><?xml version="1.0" encoding="utf-8"?>
<formControlPr xmlns="http://schemas.microsoft.com/office/spreadsheetml/2009/9/main" objectType="Drop" dropStyle="combo" dx="15" fmlaLink="B43" fmlaRange="Products" noThreeD="1" sel="0" val="0"/>
</file>

<file path=xl/ctrlProps/ctrlProp483.xml><?xml version="1.0" encoding="utf-8"?>
<formControlPr xmlns="http://schemas.microsoft.com/office/spreadsheetml/2009/9/main" objectType="Drop" dropStyle="combo" dx="15" fmlaLink="B44" fmlaRange="Products" noThreeD="1" sel="0" val="0"/>
</file>

<file path=xl/ctrlProps/ctrlProp484.xml><?xml version="1.0" encoding="utf-8"?>
<formControlPr xmlns="http://schemas.microsoft.com/office/spreadsheetml/2009/9/main" objectType="Drop" dropStyle="combo" dx="15" fmlaLink="B45" fmlaRange="Products" noThreeD="1" sel="0" val="0"/>
</file>

<file path=xl/ctrlProps/ctrlProp485.xml><?xml version="1.0" encoding="utf-8"?>
<formControlPr xmlns="http://schemas.microsoft.com/office/spreadsheetml/2009/9/main" objectType="Drop" dropStyle="combo" dx="15" fmlaLink="B46" fmlaRange="Products" noThreeD="1" sel="0" val="0"/>
</file>

<file path=xl/ctrlProps/ctrlProp486.xml><?xml version="1.0" encoding="utf-8"?>
<formControlPr xmlns="http://schemas.microsoft.com/office/spreadsheetml/2009/9/main" objectType="Drop" dropStyle="combo" dx="15" fmlaLink="B47" fmlaRange="Products" noThreeD="1" sel="0" val="0"/>
</file>

<file path=xl/ctrlProps/ctrlProp487.xml><?xml version="1.0" encoding="utf-8"?>
<formControlPr xmlns="http://schemas.microsoft.com/office/spreadsheetml/2009/9/main" objectType="Drop" dropStyle="combo" dx="15" fmlaLink="B48" fmlaRange="Products" noThreeD="1" sel="0" val="0"/>
</file>

<file path=xl/ctrlProps/ctrlProp488.xml><?xml version="1.0" encoding="utf-8"?>
<formControlPr xmlns="http://schemas.microsoft.com/office/spreadsheetml/2009/9/main" objectType="Drop" dropStyle="combo" dx="15" fmlaLink="B49" fmlaRange="Products" noThreeD="1" sel="0" val="0"/>
</file>

<file path=xl/ctrlProps/ctrlProp489.xml><?xml version="1.0" encoding="utf-8"?>
<formControlPr xmlns="http://schemas.microsoft.com/office/spreadsheetml/2009/9/main" objectType="Drop" dropStyle="combo" dx="15" fmlaLink="B50" fmlaRange="Products" noThreeD="1" sel="0" val="0"/>
</file>

<file path=xl/ctrlProps/ctrlProp49.xml><?xml version="1.0" encoding="utf-8"?>
<formControlPr xmlns="http://schemas.microsoft.com/office/spreadsheetml/2009/9/main" objectType="Drop" dropStyle="combo" dx="15" fmlaLink="B60" fmlaRange="Products" noThreeD="1" sel="0" val="0"/>
</file>

<file path=xl/ctrlProps/ctrlProp490.xml><?xml version="1.0" encoding="utf-8"?>
<formControlPr xmlns="http://schemas.microsoft.com/office/spreadsheetml/2009/9/main" objectType="Drop" dropStyle="combo" dx="15" fmlaLink="B51" fmlaRange="Products" noThreeD="1" sel="0" val="0"/>
</file>

<file path=xl/ctrlProps/ctrlProp491.xml><?xml version="1.0" encoding="utf-8"?>
<formControlPr xmlns="http://schemas.microsoft.com/office/spreadsheetml/2009/9/main" objectType="Drop" dropStyle="combo" dx="15" fmlaLink="B52" fmlaRange="Products" noThreeD="1" sel="0" val="0"/>
</file>

<file path=xl/ctrlProps/ctrlProp492.xml><?xml version="1.0" encoding="utf-8"?>
<formControlPr xmlns="http://schemas.microsoft.com/office/spreadsheetml/2009/9/main" objectType="Drop" dropStyle="combo" dx="15" fmlaLink="B53" fmlaRange="Products" noThreeD="1" sel="0" val="0"/>
</file>

<file path=xl/ctrlProps/ctrlProp493.xml><?xml version="1.0" encoding="utf-8"?>
<formControlPr xmlns="http://schemas.microsoft.com/office/spreadsheetml/2009/9/main" objectType="Drop" dropStyle="combo" dx="15" fmlaLink="B54" fmlaRange="Products" noThreeD="1" sel="0" val="0"/>
</file>

<file path=xl/ctrlProps/ctrlProp494.xml><?xml version="1.0" encoding="utf-8"?>
<formControlPr xmlns="http://schemas.microsoft.com/office/spreadsheetml/2009/9/main" objectType="Drop" dropStyle="combo" dx="15" fmlaLink="B55" fmlaRange="Products" noThreeD="1" sel="0" val="0"/>
</file>

<file path=xl/ctrlProps/ctrlProp495.xml><?xml version="1.0" encoding="utf-8"?>
<formControlPr xmlns="http://schemas.microsoft.com/office/spreadsheetml/2009/9/main" objectType="Drop" dropStyle="combo" dx="15" fmlaLink="B56" fmlaRange="Products" noThreeD="1" sel="0" val="0"/>
</file>

<file path=xl/ctrlProps/ctrlProp496.xml><?xml version="1.0" encoding="utf-8"?>
<formControlPr xmlns="http://schemas.microsoft.com/office/spreadsheetml/2009/9/main" objectType="Drop" dropStyle="combo" dx="15" fmlaLink="B57" fmlaRange="Products" noThreeD="1" sel="0" val="0"/>
</file>

<file path=xl/ctrlProps/ctrlProp497.xml><?xml version="1.0" encoding="utf-8"?>
<formControlPr xmlns="http://schemas.microsoft.com/office/spreadsheetml/2009/9/main" objectType="Drop" dropStyle="combo" dx="15" fmlaLink="B58" fmlaRange="Products" noThreeD="1" sel="0" val="0"/>
</file>

<file path=xl/ctrlProps/ctrlProp498.xml><?xml version="1.0" encoding="utf-8"?>
<formControlPr xmlns="http://schemas.microsoft.com/office/spreadsheetml/2009/9/main" objectType="Drop" dropStyle="combo" dx="15" fmlaLink="B59" fmlaRange="Products" noThreeD="1" sel="0" val="0"/>
</file>

<file path=xl/ctrlProps/ctrlProp499.xml><?xml version="1.0" encoding="utf-8"?>
<formControlPr xmlns="http://schemas.microsoft.com/office/spreadsheetml/2009/9/main" objectType="Drop" dropStyle="combo" dx="15" fmlaLink="B60" fmlaRange="Products" noThreeD="1" sel="0" val="0"/>
</file>

<file path=xl/ctrlProps/ctrlProp5.xml><?xml version="1.0" encoding="utf-8"?>
<formControlPr xmlns="http://schemas.microsoft.com/office/spreadsheetml/2009/9/main" objectType="Drop" dropStyle="combo" dx="15" fmlaLink="B16" fmlaRange="Products" noThreeD="1" sel="0" val="0"/>
</file>

<file path=xl/ctrlProps/ctrlProp50.xml><?xml version="1.0" encoding="utf-8"?>
<formControlPr xmlns="http://schemas.microsoft.com/office/spreadsheetml/2009/9/main" objectType="Drop" dropStyle="combo" dx="15" fmlaLink="B61" fmlaRange="Products" noThreeD="1" sel="0" val="0"/>
</file>

<file path=xl/ctrlProps/ctrlProp500.xml><?xml version="1.0" encoding="utf-8"?>
<formControlPr xmlns="http://schemas.microsoft.com/office/spreadsheetml/2009/9/main" objectType="Drop" dropStyle="combo" dx="15" fmlaLink="B61" fmlaRange="Products" noThreeD="1" sel="0" val="0"/>
</file>

<file path=xl/ctrlProps/ctrlProp501.xml><?xml version="1.0" encoding="utf-8"?>
<formControlPr xmlns="http://schemas.microsoft.com/office/spreadsheetml/2009/9/main" objectType="Drop" dropStyle="combo" dx="15" fmlaLink="B12" fmlaRange="Products" noThreeD="1" sel="0" val="0"/>
</file>

<file path=xl/ctrlProps/ctrlProp502.xml><?xml version="1.0" encoding="utf-8"?>
<formControlPr xmlns="http://schemas.microsoft.com/office/spreadsheetml/2009/9/main" objectType="Drop" dropStyle="combo" dx="15" fmlaLink="B13" fmlaRange="Products" noThreeD="1" sel="0" val="0"/>
</file>

<file path=xl/ctrlProps/ctrlProp503.xml><?xml version="1.0" encoding="utf-8"?>
<formControlPr xmlns="http://schemas.microsoft.com/office/spreadsheetml/2009/9/main" objectType="Drop" dropStyle="combo" dx="15" fmlaLink="B14" fmlaRange="Products" noThreeD="1" sel="0" val="0"/>
</file>

<file path=xl/ctrlProps/ctrlProp504.xml><?xml version="1.0" encoding="utf-8"?>
<formControlPr xmlns="http://schemas.microsoft.com/office/spreadsheetml/2009/9/main" objectType="Drop" dropStyle="combo" dx="15" fmlaLink="B15" fmlaRange="Products" noThreeD="1" sel="0" val="0"/>
</file>

<file path=xl/ctrlProps/ctrlProp505.xml><?xml version="1.0" encoding="utf-8"?>
<formControlPr xmlns="http://schemas.microsoft.com/office/spreadsheetml/2009/9/main" objectType="Drop" dropStyle="combo" dx="15" fmlaLink="B16" fmlaRange="Products" noThreeD="1" sel="0" val="0"/>
</file>

<file path=xl/ctrlProps/ctrlProp506.xml><?xml version="1.0" encoding="utf-8"?>
<formControlPr xmlns="http://schemas.microsoft.com/office/spreadsheetml/2009/9/main" objectType="Drop" dropStyle="combo" dx="15" fmlaLink="B17" fmlaRange="Products" noThreeD="1" sel="0" val="0"/>
</file>

<file path=xl/ctrlProps/ctrlProp507.xml><?xml version="1.0" encoding="utf-8"?>
<formControlPr xmlns="http://schemas.microsoft.com/office/spreadsheetml/2009/9/main" objectType="Drop" dropStyle="combo" dx="15" fmlaLink="B18" fmlaRange="Products" noThreeD="1" sel="0" val="0"/>
</file>

<file path=xl/ctrlProps/ctrlProp508.xml><?xml version="1.0" encoding="utf-8"?>
<formControlPr xmlns="http://schemas.microsoft.com/office/spreadsheetml/2009/9/main" objectType="Drop" dropStyle="combo" dx="15" fmlaLink="B19" fmlaRange="Products" noThreeD="1" sel="0" val="0"/>
</file>

<file path=xl/ctrlProps/ctrlProp509.xml><?xml version="1.0" encoding="utf-8"?>
<formControlPr xmlns="http://schemas.microsoft.com/office/spreadsheetml/2009/9/main" objectType="Drop" dropStyle="combo" dx="15" fmlaLink="B20" fmlaRange="Products" noThreeD="1" sel="0" val="0"/>
</file>

<file path=xl/ctrlProps/ctrlProp51.xml><?xml version="1.0" encoding="utf-8"?>
<formControlPr xmlns="http://schemas.microsoft.com/office/spreadsheetml/2009/9/main" objectType="Drop" dropStyle="combo" dx="15" fmlaLink="B12" fmlaRange="Products" noThreeD="1" sel="0" val="0"/>
</file>

<file path=xl/ctrlProps/ctrlProp510.xml><?xml version="1.0" encoding="utf-8"?>
<formControlPr xmlns="http://schemas.microsoft.com/office/spreadsheetml/2009/9/main" objectType="Drop" dropStyle="combo" dx="15" fmlaLink="B21" fmlaRange="Products" noThreeD="1" sel="0" val="0"/>
</file>

<file path=xl/ctrlProps/ctrlProp511.xml><?xml version="1.0" encoding="utf-8"?>
<formControlPr xmlns="http://schemas.microsoft.com/office/spreadsheetml/2009/9/main" objectType="Drop" dropStyle="combo" dx="15" fmlaLink="B22" fmlaRange="Products" noThreeD="1" sel="0" val="0"/>
</file>

<file path=xl/ctrlProps/ctrlProp512.xml><?xml version="1.0" encoding="utf-8"?>
<formControlPr xmlns="http://schemas.microsoft.com/office/spreadsheetml/2009/9/main" objectType="Drop" dropStyle="combo" dx="15" fmlaLink="B23" fmlaRange="Products" noThreeD="1" sel="0" val="0"/>
</file>

<file path=xl/ctrlProps/ctrlProp513.xml><?xml version="1.0" encoding="utf-8"?>
<formControlPr xmlns="http://schemas.microsoft.com/office/spreadsheetml/2009/9/main" objectType="Drop" dropStyle="combo" dx="15" fmlaLink="B24" fmlaRange="Products" noThreeD="1" sel="0" val="0"/>
</file>

<file path=xl/ctrlProps/ctrlProp514.xml><?xml version="1.0" encoding="utf-8"?>
<formControlPr xmlns="http://schemas.microsoft.com/office/spreadsheetml/2009/9/main" objectType="Drop" dropStyle="combo" dx="15" fmlaLink="B25" fmlaRange="Products" noThreeD="1" sel="0" val="0"/>
</file>

<file path=xl/ctrlProps/ctrlProp515.xml><?xml version="1.0" encoding="utf-8"?>
<formControlPr xmlns="http://schemas.microsoft.com/office/spreadsheetml/2009/9/main" objectType="Drop" dropStyle="combo" dx="15" fmlaLink="B26" fmlaRange="Products" noThreeD="1" sel="0" val="0"/>
</file>

<file path=xl/ctrlProps/ctrlProp516.xml><?xml version="1.0" encoding="utf-8"?>
<formControlPr xmlns="http://schemas.microsoft.com/office/spreadsheetml/2009/9/main" objectType="Drop" dropStyle="combo" dx="15" fmlaLink="B27" fmlaRange="Products" noThreeD="1" sel="0" val="0"/>
</file>

<file path=xl/ctrlProps/ctrlProp517.xml><?xml version="1.0" encoding="utf-8"?>
<formControlPr xmlns="http://schemas.microsoft.com/office/spreadsheetml/2009/9/main" objectType="Drop" dropStyle="combo" dx="15" fmlaLink="B28" fmlaRange="Products" noThreeD="1" sel="0" val="0"/>
</file>

<file path=xl/ctrlProps/ctrlProp518.xml><?xml version="1.0" encoding="utf-8"?>
<formControlPr xmlns="http://schemas.microsoft.com/office/spreadsheetml/2009/9/main" objectType="Drop" dropStyle="combo" dx="15" fmlaLink="B29" fmlaRange="Products" noThreeD="1" sel="0" val="0"/>
</file>

<file path=xl/ctrlProps/ctrlProp519.xml><?xml version="1.0" encoding="utf-8"?>
<formControlPr xmlns="http://schemas.microsoft.com/office/spreadsheetml/2009/9/main" objectType="Drop" dropStyle="combo" dx="15" fmlaLink="B30" fmlaRange="Products" noThreeD="1" sel="0" val="0"/>
</file>

<file path=xl/ctrlProps/ctrlProp52.xml><?xml version="1.0" encoding="utf-8"?>
<formControlPr xmlns="http://schemas.microsoft.com/office/spreadsheetml/2009/9/main" objectType="Drop" dropStyle="combo" dx="15" fmlaLink="B13" fmlaRange="Products" noThreeD="1" sel="0" val="0"/>
</file>

<file path=xl/ctrlProps/ctrlProp520.xml><?xml version="1.0" encoding="utf-8"?>
<formControlPr xmlns="http://schemas.microsoft.com/office/spreadsheetml/2009/9/main" objectType="Drop" dropStyle="combo" dx="15" fmlaLink="B31" fmlaRange="Products" noThreeD="1" sel="0" val="0"/>
</file>

<file path=xl/ctrlProps/ctrlProp521.xml><?xml version="1.0" encoding="utf-8"?>
<formControlPr xmlns="http://schemas.microsoft.com/office/spreadsheetml/2009/9/main" objectType="Drop" dropStyle="combo" dx="15" fmlaLink="B35" fmlaRange="Products" noThreeD="1" sel="0" val="0"/>
</file>

<file path=xl/ctrlProps/ctrlProp522.xml><?xml version="1.0" encoding="utf-8"?>
<formControlPr xmlns="http://schemas.microsoft.com/office/spreadsheetml/2009/9/main" objectType="Drop" dropStyle="combo" dx="15" fmlaLink="B32" fmlaRange="Products" noThreeD="1" sel="0" val="0"/>
</file>

<file path=xl/ctrlProps/ctrlProp523.xml><?xml version="1.0" encoding="utf-8"?>
<formControlPr xmlns="http://schemas.microsoft.com/office/spreadsheetml/2009/9/main" objectType="Drop" dropStyle="combo" dx="15" fmlaLink="B33" fmlaRange="Products" noThreeD="1" sel="0" val="0"/>
</file>

<file path=xl/ctrlProps/ctrlProp524.xml><?xml version="1.0" encoding="utf-8"?>
<formControlPr xmlns="http://schemas.microsoft.com/office/spreadsheetml/2009/9/main" objectType="Drop" dropStyle="combo" dx="15" fmlaLink="B34" fmlaRange="Products" noThreeD="1" sel="0" val="0"/>
</file>

<file path=xl/ctrlProps/ctrlProp525.xml><?xml version="1.0" encoding="utf-8"?>
<formControlPr xmlns="http://schemas.microsoft.com/office/spreadsheetml/2009/9/main" objectType="Drop" dropStyle="combo" dx="15" fmlaLink="B36" fmlaRange="Products" noThreeD="1" sel="0" val="0"/>
</file>

<file path=xl/ctrlProps/ctrlProp526.xml><?xml version="1.0" encoding="utf-8"?>
<formControlPr xmlns="http://schemas.microsoft.com/office/spreadsheetml/2009/9/main" objectType="Drop" dropStyle="combo" dx="15" fmlaLink="B37" fmlaRange="Products" noThreeD="1" sel="0" val="0"/>
</file>

<file path=xl/ctrlProps/ctrlProp527.xml><?xml version="1.0" encoding="utf-8"?>
<formControlPr xmlns="http://schemas.microsoft.com/office/spreadsheetml/2009/9/main" objectType="Drop" dropStyle="combo" dx="15" fmlaLink="B38" fmlaRange="Products" noThreeD="1" sel="0" val="0"/>
</file>

<file path=xl/ctrlProps/ctrlProp528.xml><?xml version="1.0" encoding="utf-8"?>
<formControlPr xmlns="http://schemas.microsoft.com/office/spreadsheetml/2009/9/main" objectType="Drop" dropStyle="combo" dx="15" fmlaLink="B39" fmlaRange="Products" noThreeD="1" sel="0" val="0"/>
</file>

<file path=xl/ctrlProps/ctrlProp529.xml><?xml version="1.0" encoding="utf-8"?>
<formControlPr xmlns="http://schemas.microsoft.com/office/spreadsheetml/2009/9/main" objectType="Drop" dropStyle="combo" dx="15" fmlaLink="B40" fmlaRange="Products" noThreeD="1" sel="0" val="0"/>
</file>

<file path=xl/ctrlProps/ctrlProp53.xml><?xml version="1.0" encoding="utf-8"?>
<formControlPr xmlns="http://schemas.microsoft.com/office/spreadsheetml/2009/9/main" objectType="Drop" dropStyle="combo" dx="15" fmlaLink="B14" fmlaRange="Products" noThreeD="1" sel="0" val="48"/>
</file>

<file path=xl/ctrlProps/ctrlProp530.xml><?xml version="1.0" encoding="utf-8"?>
<formControlPr xmlns="http://schemas.microsoft.com/office/spreadsheetml/2009/9/main" objectType="Drop" dropStyle="combo" dx="15" fmlaLink="B41" fmlaRange="Products" noThreeD="1" sel="0" val="0"/>
</file>

<file path=xl/ctrlProps/ctrlProp531.xml><?xml version="1.0" encoding="utf-8"?>
<formControlPr xmlns="http://schemas.microsoft.com/office/spreadsheetml/2009/9/main" objectType="Drop" dropStyle="combo" dx="15" fmlaLink="B42" fmlaRange="Products" noThreeD="1" sel="0" val="0"/>
</file>

<file path=xl/ctrlProps/ctrlProp532.xml><?xml version="1.0" encoding="utf-8"?>
<formControlPr xmlns="http://schemas.microsoft.com/office/spreadsheetml/2009/9/main" objectType="Drop" dropStyle="combo" dx="15" fmlaLink="B43" fmlaRange="Products" noThreeD="1" sel="0" val="0"/>
</file>

<file path=xl/ctrlProps/ctrlProp533.xml><?xml version="1.0" encoding="utf-8"?>
<formControlPr xmlns="http://schemas.microsoft.com/office/spreadsheetml/2009/9/main" objectType="Drop" dropStyle="combo" dx="15" fmlaLink="B44" fmlaRange="Products" noThreeD="1" sel="0" val="0"/>
</file>

<file path=xl/ctrlProps/ctrlProp534.xml><?xml version="1.0" encoding="utf-8"?>
<formControlPr xmlns="http://schemas.microsoft.com/office/spreadsheetml/2009/9/main" objectType="Drop" dropStyle="combo" dx="15" fmlaLink="B45" fmlaRange="Products" noThreeD="1" sel="0" val="0"/>
</file>

<file path=xl/ctrlProps/ctrlProp535.xml><?xml version="1.0" encoding="utf-8"?>
<formControlPr xmlns="http://schemas.microsoft.com/office/spreadsheetml/2009/9/main" objectType="Drop" dropStyle="combo" dx="15" fmlaLink="B46" fmlaRange="Products" noThreeD="1" sel="0" val="0"/>
</file>

<file path=xl/ctrlProps/ctrlProp536.xml><?xml version="1.0" encoding="utf-8"?>
<formControlPr xmlns="http://schemas.microsoft.com/office/spreadsheetml/2009/9/main" objectType="Drop" dropStyle="combo" dx="15" fmlaLink="B47" fmlaRange="Products" noThreeD="1" sel="0" val="0"/>
</file>

<file path=xl/ctrlProps/ctrlProp537.xml><?xml version="1.0" encoding="utf-8"?>
<formControlPr xmlns="http://schemas.microsoft.com/office/spreadsheetml/2009/9/main" objectType="Drop" dropStyle="combo" dx="15" fmlaLink="B48" fmlaRange="Products" noThreeD="1" sel="0" val="0"/>
</file>

<file path=xl/ctrlProps/ctrlProp538.xml><?xml version="1.0" encoding="utf-8"?>
<formControlPr xmlns="http://schemas.microsoft.com/office/spreadsheetml/2009/9/main" objectType="Drop" dropStyle="combo" dx="15" fmlaLink="B49" fmlaRange="Products" noThreeD="1" sel="0" val="0"/>
</file>

<file path=xl/ctrlProps/ctrlProp539.xml><?xml version="1.0" encoding="utf-8"?>
<formControlPr xmlns="http://schemas.microsoft.com/office/spreadsheetml/2009/9/main" objectType="Drop" dropStyle="combo" dx="15" fmlaLink="B50" fmlaRange="Products" noThreeD="1" sel="0" val="0"/>
</file>

<file path=xl/ctrlProps/ctrlProp54.xml><?xml version="1.0" encoding="utf-8"?>
<formControlPr xmlns="http://schemas.microsoft.com/office/spreadsheetml/2009/9/main" objectType="Drop" dropStyle="combo" dx="15" fmlaLink="B15" fmlaRange="Products" noThreeD="1" sel="0" val="48"/>
</file>

<file path=xl/ctrlProps/ctrlProp540.xml><?xml version="1.0" encoding="utf-8"?>
<formControlPr xmlns="http://schemas.microsoft.com/office/spreadsheetml/2009/9/main" objectType="Drop" dropStyle="combo" dx="15" fmlaLink="B51" fmlaRange="Products" noThreeD="1" sel="0" val="0"/>
</file>

<file path=xl/ctrlProps/ctrlProp541.xml><?xml version="1.0" encoding="utf-8"?>
<formControlPr xmlns="http://schemas.microsoft.com/office/spreadsheetml/2009/9/main" objectType="Drop" dropStyle="combo" dx="15" fmlaLink="B52" fmlaRange="Products" noThreeD="1" sel="0" val="0"/>
</file>

<file path=xl/ctrlProps/ctrlProp542.xml><?xml version="1.0" encoding="utf-8"?>
<formControlPr xmlns="http://schemas.microsoft.com/office/spreadsheetml/2009/9/main" objectType="Drop" dropStyle="combo" dx="15" fmlaLink="B53" fmlaRange="Products" noThreeD="1" sel="0" val="0"/>
</file>

<file path=xl/ctrlProps/ctrlProp543.xml><?xml version="1.0" encoding="utf-8"?>
<formControlPr xmlns="http://schemas.microsoft.com/office/spreadsheetml/2009/9/main" objectType="Drop" dropStyle="combo" dx="15" fmlaLink="B54" fmlaRange="Products" noThreeD="1" sel="0" val="0"/>
</file>

<file path=xl/ctrlProps/ctrlProp544.xml><?xml version="1.0" encoding="utf-8"?>
<formControlPr xmlns="http://schemas.microsoft.com/office/spreadsheetml/2009/9/main" objectType="Drop" dropStyle="combo" dx="15" fmlaLink="B55" fmlaRange="Products" noThreeD="1" sel="0" val="0"/>
</file>

<file path=xl/ctrlProps/ctrlProp545.xml><?xml version="1.0" encoding="utf-8"?>
<formControlPr xmlns="http://schemas.microsoft.com/office/spreadsheetml/2009/9/main" objectType="Drop" dropStyle="combo" dx="15" fmlaLink="B56" fmlaRange="Products" noThreeD="1" sel="0" val="0"/>
</file>

<file path=xl/ctrlProps/ctrlProp546.xml><?xml version="1.0" encoding="utf-8"?>
<formControlPr xmlns="http://schemas.microsoft.com/office/spreadsheetml/2009/9/main" objectType="Drop" dropStyle="combo" dx="15" fmlaLink="B57" fmlaRange="Products" noThreeD="1" sel="0" val="0"/>
</file>

<file path=xl/ctrlProps/ctrlProp547.xml><?xml version="1.0" encoding="utf-8"?>
<formControlPr xmlns="http://schemas.microsoft.com/office/spreadsheetml/2009/9/main" objectType="Drop" dropStyle="combo" dx="15" fmlaLink="B58" fmlaRange="Products" noThreeD="1" sel="0" val="0"/>
</file>

<file path=xl/ctrlProps/ctrlProp548.xml><?xml version="1.0" encoding="utf-8"?>
<formControlPr xmlns="http://schemas.microsoft.com/office/spreadsheetml/2009/9/main" objectType="Drop" dropStyle="combo" dx="15" fmlaLink="B59" fmlaRange="Products" noThreeD="1" sel="0" val="0"/>
</file>

<file path=xl/ctrlProps/ctrlProp549.xml><?xml version="1.0" encoding="utf-8"?>
<formControlPr xmlns="http://schemas.microsoft.com/office/spreadsheetml/2009/9/main" objectType="Drop" dropStyle="combo" dx="15" fmlaLink="B60" fmlaRange="Products" noThreeD="1" sel="0" val="0"/>
</file>

<file path=xl/ctrlProps/ctrlProp55.xml><?xml version="1.0" encoding="utf-8"?>
<formControlPr xmlns="http://schemas.microsoft.com/office/spreadsheetml/2009/9/main" objectType="Drop" dropStyle="combo" dx="15" fmlaLink="B16" fmlaRange="Products" noThreeD="1" sel="0" val="0"/>
</file>

<file path=xl/ctrlProps/ctrlProp550.xml><?xml version="1.0" encoding="utf-8"?>
<formControlPr xmlns="http://schemas.microsoft.com/office/spreadsheetml/2009/9/main" objectType="Drop" dropStyle="combo" dx="15" fmlaLink="B61" fmlaRange="Products" noThreeD="1" sel="0" val="0"/>
</file>

<file path=xl/ctrlProps/ctrlProp551.xml><?xml version="1.0" encoding="utf-8"?>
<formControlPr xmlns="http://schemas.microsoft.com/office/spreadsheetml/2009/9/main" objectType="Drop" dropStyle="combo" dx="15" fmlaLink="B12" fmlaRange="Products" noThreeD="1" sel="0" val="0"/>
</file>

<file path=xl/ctrlProps/ctrlProp552.xml><?xml version="1.0" encoding="utf-8"?>
<formControlPr xmlns="http://schemas.microsoft.com/office/spreadsheetml/2009/9/main" objectType="Drop" dropStyle="combo" dx="15" fmlaLink="B13" fmlaRange="Products" noThreeD="1" sel="0" val="0"/>
</file>

<file path=xl/ctrlProps/ctrlProp553.xml><?xml version="1.0" encoding="utf-8"?>
<formControlPr xmlns="http://schemas.microsoft.com/office/spreadsheetml/2009/9/main" objectType="Drop" dropStyle="combo" dx="15" fmlaLink="B14" fmlaRange="Products" noThreeD="1" sel="0" val="0"/>
</file>

<file path=xl/ctrlProps/ctrlProp554.xml><?xml version="1.0" encoding="utf-8"?>
<formControlPr xmlns="http://schemas.microsoft.com/office/spreadsheetml/2009/9/main" objectType="Drop" dropStyle="combo" dx="15" fmlaLink="B15" fmlaRange="Products" noThreeD="1" sel="0" val="0"/>
</file>

<file path=xl/ctrlProps/ctrlProp555.xml><?xml version="1.0" encoding="utf-8"?>
<formControlPr xmlns="http://schemas.microsoft.com/office/spreadsheetml/2009/9/main" objectType="Drop" dropStyle="combo" dx="15" fmlaLink="B16" fmlaRange="Products" noThreeD="1" sel="0" val="0"/>
</file>

<file path=xl/ctrlProps/ctrlProp556.xml><?xml version="1.0" encoding="utf-8"?>
<formControlPr xmlns="http://schemas.microsoft.com/office/spreadsheetml/2009/9/main" objectType="Drop" dropStyle="combo" dx="15" fmlaLink="B17" fmlaRange="Products" noThreeD="1" sel="0" val="0"/>
</file>

<file path=xl/ctrlProps/ctrlProp557.xml><?xml version="1.0" encoding="utf-8"?>
<formControlPr xmlns="http://schemas.microsoft.com/office/spreadsheetml/2009/9/main" objectType="Drop" dropStyle="combo" dx="15" fmlaLink="B18" fmlaRange="Products" noThreeD="1" sel="0" val="0"/>
</file>

<file path=xl/ctrlProps/ctrlProp558.xml><?xml version="1.0" encoding="utf-8"?>
<formControlPr xmlns="http://schemas.microsoft.com/office/spreadsheetml/2009/9/main" objectType="Drop" dropStyle="combo" dx="15" fmlaLink="B19" fmlaRange="Products" noThreeD="1" sel="0" val="0"/>
</file>

<file path=xl/ctrlProps/ctrlProp559.xml><?xml version="1.0" encoding="utf-8"?>
<formControlPr xmlns="http://schemas.microsoft.com/office/spreadsheetml/2009/9/main" objectType="Drop" dropStyle="combo" dx="15" fmlaLink="B20" fmlaRange="Products" noThreeD="1" sel="0" val="0"/>
</file>

<file path=xl/ctrlProps/ctrlProp56.xml><?xml version="1.0" encoding="utf-8"?>
<formControlPr xmlns="http://schemas.microsoft.com/office/spreadsheetml/2009/9/main" objectType="Drop" dropStyle="combo" dx="15" fmlaLink="B17" fmlaRange="Products" noThreeD="1" sel="0" val="0"/>
</file>

<file path=xl/ctrlProps/ctrlProp560.xml><?xml version="1.0" encoding="utf-8"?>
<formControlPr xmlns="http://schemas.microsoft.com/office/spreadsheetml/2009/9/main" objectType="Drop" dropStyle="combo" dx="15" fmlaLink="B21" fmlaRange="Products" noThreeD="1" sel="0" val="0"/>
</file>

<file path=xl/ctrlProps/ctrlProp561.xml><?xml version="1.0" encoding="utf-8"?>
<formControlPr xmlns="http://schemas.microsoft.com/office/spreadsheetml/2009/9/main" objectType="Drop" dropStyle="combo" dx="15" fmlaLink="B22" fmlaRange="Products" noThreeD="1" sel="0" val="0"/>
</file>

<file path=xl/ctrlProps/ctrlProp562.xml><?xml version="1.0" encoding="utf-8"?>
<formControlPr xmlns="http://schemas.microsoft.com/office/spreadsheetml/2009/9/main" objectType="Drop" dropStyle="combo" dx="15" fmlaLink="B23" fmlaRange="Products" noThreeD="1" sel="0" val="0"/>
</file>

<file path=xl/ctrlProps/ctrlProp563.xml><?xml version="1.0" encoding="utf-8"?>
<formControlPr xmlns="http://schemas.microsoft.com/office/spreadsheetml/2009/9/main" objectType="Drop" dropStyle="combo" dx="15" fmlaLink="B24" fmlaRange="Products" noThreeD="1" sel="0" val="0"/>
</file>

<file path=xl/ctrlProps/ctrlProp564.xml><?xml version="1.0" encoding="utf-8"?>
<formControlPr xmlns="http://schemas.microsoft.com/office/spreadsheetml/2009/9/main" objectType="Drop" dropStyle="combo" dx="15" fmlaLink="B25" fmlaRange="Products" noThreeD="1" sel="0" val="0"/>
</file>

<file path=xl/ctrlProps/ctrlProp565.xml><?xml version="1.0" encoding="utf-8"?>
<formControlPr xmlns="http://schemas.microsoft.com/office/spreadsheetml/2009/9/main" objectType="Drop" dropStyle="combo" dx="15" fmlaLink="B26" fmlaRange="Products" noThreeD="1" sel="0" val="0"/>
</file>

<file path=xl/ctrlProps/ctrlProp566.xml><?xml version="1.0" encoding="utf-8"?>
<formControlPr xmlns="http://schemas.microsoft.com/office/spreadsheetml/2009/9/main" objectType="Drop" dropStyle="combo" dx="15" fmlaLink="B27" fmlaRange="Products" noThreeD="1" sel="0" val="0"/>
</file>

<file path=xl/ctrlProps/ctrlProp567.xml><?xml version="1.0" encoding="utf-8"?>
<formControlPr xmlns="http://schemas.microsoft.com/office/spreadsheetml/2009/9/main" objectType="Drop" dropStyle="combo" dx="15" fmlaLink="B28" fmlaRange="Products" noThreeD="1" sel="0" val="0"/>
</file>

<file path=xl/ctrlProps/ctrlProp568.xml><?xml version="1.0" encoding="utf-8"?>
<formControlPr xmlns="http://schemas.microsoft.com/office/spreadsheetml/2009/9/main" objectType="Drop" dropStyle="combo" dx="15" fmlaLink="B29" fmlaRange="Products" noThreeD="1" sel="0" val="0"/>
</file>

<file path=xl/ctrlProps/ctrlProp569.xml><?xml version="1.0" encoding="utf-8"?>
<formControlPr xmlns="http://schemas.microsoft.com/office/spreadsheetml/2009/9/main" objectType="Drop" dropStyle="combo" dx="15" fmlaLink="B30" fmlaRange="Products" noThreeD="1" sel="0" val="0"/>
</file>

<file path=xl/ctrlProps/ctrlProp57.xml><?xml version="1.0" encoding="utf-8"?>
<formControlPr xmlns="http://schemas.microsoft.com/office/spreadsheetml/2009/9/main" objectType="Drop" dropStyle="combo" dx="15" fmlaLink="B18" fmlaRange="Products" noThreeD="1" sel="0" val="0"/>
</file>

<file path=xl/ctrlProps/ctrlProp570.xml><?xml version="1.0" encoding="utf-8"?>
<formControlPr xmlns="http://schemas.microsoft.com/office/spreadsheetml/2009/9/main" objectType="Drop" dropStyle="combo" dx="15" fmlaLink="B31" fmlaRange="Products" noThreeD="1" sel="0" val="0"/>
</file>

<file path=xl/ctrlProps/ctrlProp571.xml><?xml version="1.0" encoding="utf-8"?>
<formControlPr xmlns="http://schemas.microsoft.com/office/spreadsheetml/2009/9/main" objectType="Drop" dropStyle="combo" dx="15" fmlaLink="B35" fmlaRange="Products" noThreeD="1" sel="0" val="0"/>
</file>

<file path=xl/ctrlProps/ctrlProp572.xml><?xml version="1.0" encoding="utf-8"?>
<formControlPr xmlns="http://schemas.microsoft.com/office/spreadsheetml/2009/9/main" objectType="Drop" dropStyle="combo" dx="15" fmlaLink="B32" fmlaRange="Products" noThreeD="1" sel="0" val="0"/>
</file>

<file path=xl/ctrlProps/ctrlProp573.xml><?xml version="1.0" encoding="utf-8"?>
<formControlPr xmlns="http://schemas.microsoft.com/office/spreadsheetml/2009/9/main" objectType="Drop" dropStyle="combo" dx="15" fmlaLink="B33" fmlaRange="Products" noThreeD="1" sel="0" val="0"/>
</file>

<file path=xl/ctrlProps/ctrlProp574.xml><?xml version="1.0" encoding="utf-8"?>
<formControlPr xmlns="http://schemas.microsoft.com/office/spreadsheetml/2009/9/main" objectType="Drop" dropStyle="combo" dx="15" fmlaLink="B34" fmlaRange="Products" noThreeD="1" sel="0" val="0"/>
</file>

<file path=xl/ctrlProps/ctrlProp575.xml><?xml version="1.0" encoding="utf-8"?>
<formControlPr xmlns="http://schemas.microsoft.com/office/spreadsheetml/2009/9/main" objectType="Drop" dropStyle="combo" dx="15" fmlaLink="B36" fmlaRange="Products" noThreeD="1" sel="0" val="0"/>
</file>

<file path=xl/ctrlProps/ctrlProp576.xml><?xml version="1.0" encoding="utf-8"?>
<formControlPr xmlns="http://schemas.microsoft.com/office/spreadsheetml/2009/9/main" objectType="Drop" dropStyle="combo" dx="15" fmlaLink="B37" fmlaRange="Products" noThreeD="1" sel="0" val="0"/>
</file>

<file path=xl/ctrlProps/ctrlProp577.xml><?xml version="1.0" encoding="utf-8"?>
<formControlPr xmlns="http://schemas.microsoft.com/office/spreadsheetml/2009/9/main" objectType="Drop" dropStyle="combo" dx="15" fmlaLink="B38" fmlaRange="Products" noThreeD="1" sel="0" val="0"/>
</file>

<file path=xl/ctrlProps/ctrlProp578.xml><?xml version="1.0" encoding="utf-8"?>
<formControlPr xmlns="http://schemas.microsoft.com/office/spreadsheetml/2009/9/main" objectType="Drop" dropStyle="combo" dx="15" fmlaLink="B39" fmlaRange="Products" noThreeD="1" sel="0" val="0"/>
</file>

<file path=xl/ctrlProps/ctrlProp579.xml><?xml version="1.0" encoding="utf-8"?>
<formControlPr xmlns="http://schemas.microsoft.com/office/spreadsheetml/2009/9/main" objectType="Drop" dropStyle="combo" dx="15" fmlaLink="B40" fmlaRange="Products" noThreeD="1" sel="0" val="0"/>
</file>

<file path=xl/ctrlProps/ctrlProp58.xml><?xml version="1.0" encoding="utf-8"?>
<formControlPr xmlns="http://schemas.microsoft.com/office/spreadsheetml/2009/9/main" objectType="Drop" dropStyle="combo" dx="15" fmlaLink="B19" fmlaRange="Products" noThreeD="1" sel="0" val="0"/>
</file>

<file path=xl/ctrlProps/ctrlProp580.xml><?xml version="1.0" encoding="utf-8"?>
<formControlPr xmlns="http://schemas.microsoft.com/office/spreadsheetml/2009/9/main" objectType="Drop" dropStyle="combo" dx="15" fmlaLink="B41" fmlaRange="Products" noThreeD="1" sel="0" val="0"/>
</file>

<file path=xl/ctrlProps/ctrlProp581.xml><?xml version="1.0" encoding="utf-8"?>
<formControlPr xmlns="http://schemas.microsoft.com/office/spreadsheetml/2009/9/main" objectType="Drop" dropStyle="combo" dx="15" fmlaLink="B42" fmlaRange="Products" noThreeD="1" sel="0" val="0"/>
</file>

<file path=xl/ctrlProps/ctrlProp582.xml><?xml version="1.0" encoding="utf-8"?>
<formControlPr xmlns="http://schemas.microsoft.com/office/spreadsheetml/2009/9/main" objectType="Drop" dropStyle="combo" dx="15" fmlaLink="B43" fmlaRange="Products" noThreeD="1" sel="0" val="0"/>
</file>

<file path=xl/ctrlProps/ctrlProp583.xml><?xml version="1.0" encoding="utf-8"?>
<formControlPr xmlns="http://schemas.microsoft.com/office/spreadsheetml/2009/9/main" objectType="Drop" dropStyle="combo" dx="15" fmlaLink="B44" fmlaRange="Products" noThreeD="1" sel="0" val="0"/>
</file>

<file path=xl/ctrlProps/ctrlProp584.xml><?xml version="1.0" encoding="utf-8"?>
<formControlPr xmlns="http://schemas.microsoft.com/office/spreadsheetml/2009/9/main" objectType="Drop" dropStyle="combo" dx="15" fmlaLink="B45" fmlaRange="Products" noThreeD="1" sel="0" val="0"/>
</file>

<file path=xl/ctrlProps/ctrlProp585.xml><?xml version="1.0" encoding="utf-8"?>
<formControlPr xmlns="http://schemas.microsoft.com/office/spreadsheetml/2009/9/main" objectType="Drop" dropStyle="combo" dx="15" fmlaLink="B46" fmlaRange="Products" noThreeD="1" sel="0" val="0"/>
</file>

<file path=xl/ctrlProps/ctrlProp586.xml><?xml version="1.0" encoding="utf-8"?>
<formControlPr xmlns="http://schemas.microsoft.com/office/spreadsheetml/2009/9/main" objectType="Drop" dropStyle="combo" dx="15" fmlaLink="B47" fmlaRange="Products" noThreeD="1" sel="0" val="0"/>
</file>

<file path=xl/ctrlProps/ctrlProp587.xml><?xml version="1.0" encoding="utf-8"?>
<formControlPr xmlns="http://schemas.microsoft.com/office/spreadsheetml/2009/9/main" objectType="Drop" dropStyle="combo" dx="15" fmlaLink="B48" fmlaRange="Products" noThreeD="1" sel="0" val="0"/>
</file>

<file path=xl/ctrlProps/ctrlProp588.xml><?xml version="1.0" encoding="utf-8"?>
<formControlPr xmlns="http://schemas.microsoft.com/office/spreadsheetml/2009/9/main" objectType="Drop" dropStyle="combo" dx="15" fmlaLink="B49" fmlaRange="Products" noThreeD="1" sel="0" val="0"/>
</file>

<file path=xl/ctrlProps/ctrlProp589.xml><?xml version="1.0" encoding="utf-8"?>
<formControlPr xmlns="http://schemas.microsoft.com/office/spreadsheetml/2009/9/main" objectType="Drop" dropStyle="combo" dx="15" fmlaLink="B50" fmlaRange="Products" noThreeD="1" sel="0" val="0"/>
</file>

<file path=xl/ctrlProps/ctrlProp59.xml><?xml version="1.0" encoding="utf-8"?>
<formControlPr xmlns="http://schemas.microsoft.com/office/spreadsheetml/2009/9/main" objectType="Drop" dropStyle="combo" dx="15" fmlaLink="B20" fmlaRange="Products" noThreeD="1" sel="0" val="0"/>
</file>

<file path=xl/ctrlProps/ctrlProp590.xml><?xml version="1.0" encoding="utf-8"?>
<formControlPr xmlns="http://schemas.microsoft.com/office/spreadsheetml/2009/9/main" objectType="Drop" dropStyle="combo" dx="15" fmlaLink="B51" fmlaRange="Products" noThreeD="1" sel="0" val="0"/>
</file>

<file path=xl/ctrlProps/ctrlProp591.xml><?xml version="1.0" encoding="utf-8"?>
<formControlPr xmlns="http://schemas.microsoft.com/office/spreadsheetml/2009/9/main" objectType="Drop" dropStyle="combo" dx="15" fmlaLink="B52" fmlaRange="Products" noThreeD="1" sel="0" val="0"/>
</file>

<file path=xl/ctrlProps/ctrlProp592.xml><?xml version="1.0" encoding="utf-8"?>
<formControlPr xmlns="http://schemas.microsoft.com/office/spreadsheetml/2009/9/main" objectType="Drop" dropStyle="combo" dx="15" fmlaLink="B53" fmlaRange="Products" noThreeD="1" sel="0" val="0"/>
</file>

<file path=xl/ctrlProps/ctrlProp593.xml><?xml version="1.0" encoding="utf-8"?>
<formControlPr xmlns="http://schemas.microsoft.com/office/spreadsheetml/2009/9/main" objectType="Drop" dropStyle="combo" dx="15" fmlaLink="B54" fmlaRange="Products" noThreeD="1" sel="0" val="0"/>
</file>

<file path=xl/ctrlProps/ctrlProp594.xml><?xml version="1.0" encoding="utf-8"?>
<formControlPr xmlns="http://schemas.microsoft.com/office/spreadsheetml/2009/9/main" objectType="Drop" dropStyle="combo" dx="15" fmlaLink="B55" fmlaRange="Products" noThreeD="1" sel="0" val="0"/>
</file>

<file path=xl/ctrlProps/ctrlProp595.xml><?xml version="1.0" encoding="utf-8"?>
<formControlPr xmlns="http://schemas.microsoft.com/office/spreadsheetml/2009/9/main" objectType="Drop" dropStyle="combo" dx="15" fmlaLink="B56" fmlaRange="Products" noThreeD="1" sel="0" val="0"/>
</file>

<file path=xl/ctrlProps/ctrlProp596.xml><?xml version="1.0" encoding="utf-8"?>
<formControlPr xmlns="http://schemas.microsoft.com/office/spreadsheetml/2009/9/main" objectType="Drop" dropStyle="combo" dx="15" fmlaLink="B57" fmlaRange="Products" noThreeD="1" sel="0" val="0"/>
</file>

<file path=xl/ctrlProps/ctrlProp597.xml><?xml version="1.0" encoding="utf-8"?>
<formControlPr xmlns="http://schemas.microsoft.com/office/spreadsheetml/2009/9/main" objectType="Drop" dropStyle="combo" dx="15" fmlaLink="B58" fmlaRange="Products" noThreeD="1" sel="0" val="0"/>
</file>

<file path=xl/ctrlProps/ctrlProp598.xml><?xml version="1.0" encoding="utf-8"?>
<formControlPr xmlns="http://schemas.microsoft.com/office/spreadsheetml/2009/9/main" objectType="Drop" dropStyle="combo" dx="15" fmlaLink="B59" fmlaRange="Products" noThreeD="1" sel="0" val="0"/>
</file>

<file path=xl/ctrlProps/ctrlProp599.xml><?xml version="1.0" encoding="utf-8"?>
<formControlPr xmlns="http://schemas.microsoft.com/office/spreadsheetml/2009/9/main" objectType="Drop" dropStyle="combo" dx="15" fmlaLink="B60" fmlaRange="Products" noThreeD="1" sel="0" val="0"/>
</file>

<file path=xl/ctrlProps/ctrlProp6.xml><?xml version="1.0" encoding="utf-8"?>
<formControlPr xmlns="http://schemas.microsoft.com/office/spreadsheetml/2009/9/main" objectType="Drop" dropStyle="combo" dx="15" fmlaLink="B17" fmlaRange="Products" noThreeD="1" sel="0" val="0"/>
</file>

<file path=xl/ctrlProps/ctrlProp60.xml><?xml version="1.0" encoding="utf-8"?>
<formControlPr xmlns="http://schemas.microsoft.com/office/spreadsheetml/2009/9/main" objectType="Drop" dropStyle="combo" dx="15" fmlaLink="B21" fmlaRange="Products" noThreeD="1" sel="0" val="0"/>
</file>

<file path=xl/ctrlProps/ctrlProp600.xml><?xml version="1.0" encoding="utf-8"?>
<formControlPr xmlns="http://schemas.microsoft.com/office/spreadsheetml/2009/9/main" objectType="Drop" dropStyle="combo" dx="15" fmlaLink="B61" fmlaRange="Products" noThreeD="1" sel="0" val="0"/>
</file>

<file path=xl/ctrlProps/ctrlProp601.xml><?xml version="1.0" encoding="utf-8"?>
<formControlPr xmlns="http://schemas.microsoft.com/office/spreadsheetml/2009/9/main" objectType="Drop" dropStyle="combo" dx="15" fmlaLink="B12" fmlaRange="Products" noThreeD="1" sel="0" val="0"/>
</file>

<file path=xl/ctrlProps/ctrlProp602.xml><?xml version="1.0" encoding="utf-8"?>
<formControlPr xmlns="http://schemas.microsoft.com/office/spreadsheetml/2009/9/main" objectType="Drop" dropStyle="combo" dx="15" fmlaLink="B13" fmlaRange="Products" noThreeD="1" sel="0" val="0"/>
</file>

<file path=xl/ctrlProps/ctrlProp603.xml><?xml version="1.0" encoding="utf-8"?>
<formControlPr xmlns="http://schemas.microsoft.com/office/spreadsheetml/2009/9/main" objectType="Drop" dropStyle="combo" dx="15" fmlaLink="B14" fmlaRange="Products" noThreeD="1" sel="0" val="6"/>
</file>

<file path=xl/ctrlProps/ctrlProp604.xml><?xml version="1.0" encoding="utf-8"?>
<formControlPr xmlns="http://schemas.microsoft.com/office/spreadsheetml/2009/9/main" objectType="Drop" dropStyle="combo" dx="15" fmlaLink="B15" fmlaRange="Products" noThreeD="1" sel="0" val="0"/>
</file>

<file path=xl/ctrlProps/ctrlProp605.xml><?xml version="1.0" encoding="utf-8"?>
<formControlPr xmlns="http://schemas.microsoft.com/office/spreadsheetml/2009/9/main" objectType="Drop" dropStyle="combo" dx="15" fmlaLink="B16" fmlaRange="Products" noThreeD="1" sel="0" val="0"/>
</file>

<file path=xl/ctrlProps/ctrlProp606.xml><?xml version="1.0" encoding="utf-8"?>
<formControlPr xmlns="http://schemas.microsoft.com/office/spreadsheetml/2009/9/main" objectType="Drop" dropStyle="combo" dx="15" fmlaLink="B17" fmlaRange="Products" noThreeD="1" sel="0" val="0"/>
</file>

<file path=xl/ctrlProps/ctrlProp607.xml><?xml version="1.0" encoding="utf-8"?>
<formControlPr xmlns="http://schemas.microsoft.com/office/spreadsheetml/2009/9/main" objectType="Drop" dropStyle="combo" dx="15" fmlaLink="B18" fmlaRange="Products" noThreeD="1" sel="0" val="0"/>
</file>

<file path=xl/ctrlProps/ctrlProp608.xml><?xml version="1.0" encoding="utf-8"?>
<formControlPr xmlns="http://schemas.microsoft.com/office/spreadsheetml/2009/9/main" objectType="Drop" dropStyle="combo" dx="15" fmlaLink="B19" fmlaRange="Products" noThreeD="1" sel="0" val="0"/>
</file>

<file path=xl/ctrlProps/ctrlProp609.xml><?xml version="1.0" encoding="utf-8"?>
<formControlPr xmlns="http://schemas.microsoft.com/office/spreadsheetml/2009/9/main" objectType="Drop" dropStyle="combo" dx="15" fmlaLink="B20" fmlaRange="Products" noThreeD="1" sel="0" val="0"/>
</file>

<file path=xl/ctrlProps/ctrlProp61.xml><?xml version="1.0" encoding="utf-8"?>
<formControlPr xmlns="http://schemas.microsoft.com/office/spreadsheetml/2009/9/main" objectType="Drop" dropStyle="combo" dx="15" fmlaLink="B22" fmlaRange="Products" noThreeD="1" sel="0" val="0"/>
</file>

<file path=xl/ctrlProps/ctrlProp610.xml><?xml version="1.0" encoding="utf-8"?>
<formControlPr xmlns="http://schemas.microsoft.com/office/spreadsheetml/2009/9/main" objectType="Drop" dropStyle="combo" dx="15" fmlaLink="B21" fmlaRange="Products" noThreeD="1" sel="0" val="0"/>
</file>

<file path=xl/ctrlProps/ctrlProp611.xml><?xml version="1.0" encoding="utf-8"?>
<formControlPr xmlns="http://schemas.microsoft.com/office/spreadsheetml/2009/9/main" objectType="Drop" dropStyle="combo" dx="15" fmlaLink="B22" fmlaRange="Products" noThreeD="1" sel="0" val="0"/>
</file>

<file path=xl/ctrlProps/ctrlProp612.xml><?xml version="1.0" encoding="utf-8"?>
<formControlPr xmlns="http://schemas.microsoft.com/office/spreadsheetml/2009/9/main" objectType="Drop" dropStyle="combo" dx="15" fmlaLink="B23" fmlaRange="Products" noThreeD="1" sel="0" val="0"/>
</file>

<file path=xl/ctrlProps/ctrlProp613.xml><?xml version="1.0" encoding="utf-8"?>
<formControlPr xmlns="http://schemas.microsoft.com/office/spreadsheetml/2009/9/main" objectType="Drop" dropStyle="combo" dx="15" fmlaLink="B24" fmlaRange="Products" noThreeD="1" sel="0" val="0"/>
</file>

<file path=xl/ctrlProps/ctrlProp614.xml><?xml version="1.0" encoding="utf-8"?>
<formControlPr xmlns="http://schemas.microsoft.com/office/spreadsheetml/2009/9/main" objectType="Drop" dropStyle="combo" dx="15" fmlaLink="B25" fmlaRange="Products" noThreeD="1" sel="0" val="0"/>
</file>

<file path=xl/ctrlProps/ctrlProp615.xml><?xml version="1.0" encoding="utf-8"?>
<formControlPr xmlns="http://schemas.microsoft.com/office/spreadsheetml/2009/9/main" objectType="Drop" dropStyle="combo" dx="15" fmlaLink="B26" fmlaRange="Products" noThreeD="1" sel="0" val="0"/>
</file>

<file path=xl/ctrlProps/ctrlProp616.xml><?xml version="1.0" encoding="utf-8"?>
<formControlPr xmlns="http://schemas.microsoft.com/office/spreadsheetml/2009/9/main" objectType="Drop" dropStyle="combo" dx="15" fmlaLink="B27" fmlaRange="Products" noThreeD="1" sel="0" val="0"/>
</file>

<file path=xl/ctrlProps/ctrlProp617.xml><?xml version="1.0" encoding="utf-8"?>
<formControlPr xmlns="http://schemas.microsoft.com/office/spreadsheetml/2009/9/main" objectType="Drop" dropStyle="combo" dx="15" fmlaLink="B28" fmlaRange="Products" noThreeD="1" sel="0" val="0"/>
</file>

<file path=xl/ctrlProps/ctrlProp618.xml><?xml version="1.0" encoding="utf-8"?>
<formControlPr xmlns="http://schemas.microsoft.com/office/spreadsheetml/2009/9/main" objectType="Drop" dropStyle="combo" dx="15" fmlaLink="B29" fmlaRange="Products" noThreeD="1" sel="0" val="0"/>
</file>

<file path=xl/ctrlProps/ctrlProp619.xml><?xml version="1.0" encoding="utf-8"?>
<formControlPr xmlns="http://schemas.microsoft.com/office/spreadsheetml/2009/9/main" objectType="Drop" dropStyle="combo" dx="15" fmlaLink="B30" fmlaRange="Products" noThreeD="1" sel="0" val="0"/>
</file>

<file path=xl/ctrlProps/ctrlProp62.xml><?xml version="1.0" encoding="utf-8"?>
<formControlPr xmlns="http://schemas.microsoft.com/office/spreadsheetml/2009/9/main" objectType="Drop" dropStyle="combo" dx="15" fmlaLink="B23" fmlaRange="Products" noThreeD="1" sel="0" val="0"/>
</file>

<file path=xl/ctrlProps/ctrlProp620.xml><?xml version="1.0" encoding="utf-8"?>
<formControlPr xmlns="http://schemas.microsoft.com/office/spreadsheetml/2009/9/main" objectType="Drop" dropStyle="combo" dx="15" fmlaLink="B31" fmlaRange="Products" noThreeD="1" sel="0" val="0"/>
</file>

<file path=xl/ctrlProps/ctrlProp621.xml><?xml version="1.0" encoding="utf-8"?>
<formControlPr xmlns="http://schemas.microsoft.com/office/spreadsheetml/2009/9/main" objectType="Drop" dropStyle="combo" dx="15" fmlaLink="B35" fmlaRange="Products" noThreeD="1" sel="0" val="0"/>
</file>

<file path=xl/ctrlProps/ctrlProp622.xml><?xml version="1.0" encoding="utf-8"?>
<formControlPr xmlns="http://schemas.microsoft.com/office/spreadsheetml/2009/9/main" objectType="Drop" dropStyle="combo" dx="15" fmlaLink="B32" fmlaRange="Products" noThreeD="1" sel="0" val="0"/>
</file>

<file path=xl/ctrlProps/ctrlProp623.xml><?xml version="1.0" encoding="utf-8"?>
<formControlPr xmlns="http://schemas.microsoft.com/office/spreadsheetml/2009/9/main" objectType="Drop" dropStyle="combo" dx="15" fmlaLink="B33" fmlaRange="Products" noThreeD="1" sel="0" val="0"/>
</file>

<file path=xl/ctrlProps/ctrlProp624.xml><?xml version="1.0" encoding="utf-8"?>
<formControlPr xmlns="http://schemas.microsoft.com/office/spreadsheetml/2009/9/main" objectType="Drop" dropStyle="combo" dx="15" fmlaLink="B34" fmlaRange="Products" noThreeD="1" sel="0" val="0"/>
</file>

<file path=xl/ctrlProps/ctrlProp625.xml><?xml version="1.0" encoding="utf-8"?>
<formControlPr xmlns="http://schemas.microsoft.com/office/spreadsheetml/2009/9/main" objectType="Drop" dropStyle="combo" dx="15" fmlaLink="B36" fmlaRange="Products" noThreeD="1" sel="0" val="0"/>
</file>

<file path=xl/ctrlProps/ctrlProp626.xml><?xml version="1.0" encoding="utf-8"?>
<formControlPr xmlns="http://schemas.microsoft.com/office/spreadsheetml/2009/9/main" objectType="Drop" dropStyle="combo" dx="15" fmlaLink="B37" fmlaRange="Products" noThreeD="1" sel="0" val="0"/>
</file>

<file path=xl/ctrlProps/ctrlProp627.xml><?xml version="1.0" encoding="utf-8"?>
<formControlPr xmlns="http://schemas.microsoft.com/office/spreadsheetml/2009/9/main" objectType="Drop" dropStyle="combo" dx="15" fmlaLink="B38" fmlaRange="Products" noThreeD="1" sel="0" val="0"/>
</file>

<file path=xl/ctrlProps/ctrlProp628.xml><?xml version="1.0" encoding="utf-8"?>
<formControlPr xmlns="http://schemas.microsoft.com/office/spreadsheetml/2009/9/main" objectType="Drop" dropStyle="combo" dx="15" fmlaLink="B39" fmlaRange="Products" noThreeD="1" sel="0" val="0"/>
</file>

<file path=xl/ctrlProps/ctrlProp629.xml><?xml version="1.0" encoding="utf-8"?>
<formControlPr xmlns="http://schemas.microsoft.com/office/spreadsheetml/2009/9/main" objectType="Drop" dropStyle="combo" dx="15" fmlaLink="B40" fmlaRange="Products" noThreeD="1" sel="0" val="0"/>
</file>

<file path=xl/ctrlProps/ctrlProp63.xml><?xml version="1.0" encoding="utf-8"?>
<formControlPr xmlns="http://schemas.microsoft.com/office/spreadsheetml/2009/9/main" objectType="Drop" dropStyle="combo" dx="15" fmlaLink="B24" fmlaRange="Products" noThreeD="1" sel="0" val="0"/>
</file>

<file path=xl/ctrlProps/ctrlProp630.xml><?xml version="1.0" encoding="utf-8"?>
<formControlPr xmlns="http://schemas.microsoft.com/office/spreadsheetml/2009/9/main" objectType="Drop" dropStyle="combo" dx="15" fmlaLink="B41" fmlaRange="Products" noThreeD="1" sel="0" val="0"/>
</file>

<file path=xl/ctrlProps/ctrlProp631.xml><?xml version="1.0" encoding="utf-8"?>
<formControlPr xmlns="http://schemas.microsoft.com/office/spreadsheetml/2009/9/main" objectType="Drop" dropStyle="combo" dx="15" fmlaLink="B42" fmlaRange="Products" noThreeD="1" sel="0" val="0"/>
</file>

<file path=xl/ctrlProps/ctrlProp632.xml><?xml version="1.0" encoding="utf-8"?>
<formControlPr xmlns="http://schemas.microsoft.com/office/spreadsheetml/2009/9/main" objectType="Drop" dropStyle="combo" dx="15" fmlaLink="B43" fmlaRange="Products" noThreeD="1" sel="0" val="0"/>
</file>

<file path=xl/ctrlProps/ctrlProp633.xml><?xml version="1.0" encoding="utf-8"?>
<formControlPr xmlns="http://schemas.microsoft.com/office/spreadsheetml/2009/9/main" objectType="Drop" dropStyle="combo" dx="15" fmlaLink="B44" fmlaRange="Products" noThreeD="1" sel="0" val="0"/>
</file>

<file path=xl/ctrlProps/ctrlProp634.xml><?xml version="1.0" encoding="utf-8"?>
<formControlPr xmlns="http://schemas.microsoft.com/office/spreadsheetml/2009/9/main" objectType="Drop" dropStyle="combo" dx="15" fmlaLink="B45" fmlaRange="Products" noThreeD="1" sel="0" val="0"/>
</file>

<file path=xl/ctrlProps/ctrlProp635.xml><?xml version="1.0" encoding="utf-8"?>
<formControlPr xmlns="http://schemas.microsoft.com/office/spreadsheetml/2009/9/main" objectType="Drop" dropStyle="combo" dx="15" fmlaLink="B46" fmlaRange="Products" noThreeD="1" sel="0" val="0"/>
</file>

<file path=xl/ctrlProps/ctrlProp636.xml><?xml version="1.0" encoding="utf-8"?>
<formControlPr xmlns="http://schemas.microsoft.com/office/spreadsheetml/2009/9/main" objectType="Drop" dropStyle="combo" dx="15" fmlaLink="B47" fmlaRange="Products" noThreeD="1" sel="0" val="0"/>
</file>

<file path=xl/ctrlProps/ctrlProp637.xml><?xml version="1.0" encoding="utf-8"?>
<formControlPr xmlns="http://schemas.microsoft.com/office/spreadsheetml/2009/9/main" objectType="Drop" dropStyle="combo" dx="15" fmlaLink="B48" fmlaRange="Products" noThreeD="1" sel="0" val="0"/>
</file>

<file path=xl/ctrlProps/ctrlProp638.xml><?xml version="1.0" encoding="utf-8"?>
<formControlPr xmlns="http://schemas.microsoft.com/office/spreadsheetml/2009/9/main" objectType="Drop" dropStyle="combo" dx="15" fmlaLink="B49" fmlaRange="Products" noThreeD="1" sel="0" val="0"/>
</file>

<file path=xl/ctrlProps/ctrlProp639.xml><?xml version="1.0" encoding="utf-8"?>
<formControlPr xmlns="http://schemas.microsoft.com/office/spreadsheetml/2009/9/main" objectType="Drop" dropStyle="combo" dx="15" fmlaLink="B50" fmlaRange="Products" noThreeD="1" sel="0" val="0"/>
</file>

<file path=xl/ctrlProps/ctrlProp64.xml><?xml version="1.0" encoding="utf-8"?>
<formControlPr xmlns="http://schemas.microsoft.com/office/spreadsheetml/2009/9/main" objectType="Drop" dropStyle="combo" dx="15" fmlaLink="B25" fmlaRange="Products" noThreeD="1" sel="0" val="0"/>
</file>

<file path=xl/ctrlProps/ctrlProp640.xml><?xml version="1.0" encoding="utf-8"?>
<formControlPr xmlns="http://schemas.microsoft.com/office/spreadsheetml/2009/9/main" objectType="Drop" dropStyle="combo" dx="15" fmlaLink="B51" fmlaRange="Products" noThreeD="1" sel="0" val="0"/>
</file>

<file path=xl/ctrlProps/ctrlProp641.xml><?xml version="1.0" encoding="utf-8"?>
<formControlPr xmlns="http://schemas.microsoft.com/office/spreadsheetml/2009/9/main" objectType="Drop" dropStyle="combo" dx="15" fmlaLink="B52" fmlaRange="Products" noThreeD="1" sel="0" val="0"/>
</file>

<file path=xl/ctrlProps/ctrlProp642.xml><?xml version="1.0" encoding="utf-8"?>
<formControlPr xmlns="http://schemas.microsoft.com/office/spreadsheetml/2009/9/main" objectType="Drop" dropStyle="combo" dx="15" fmlaLink="B53" fmlaRange="Products" noThreeD="1" sel="0" val="0"/>
</file>

<file path=xl/ctrlProps/ctrlProp643.xml><?xml version="1.0" encoding="utf-8"?>
<formControlPr xmlns="http://schemas.microsoft.com/office/spreadsheetml/2009/9/main" objectType="Drop" dropStyle="combo" dx="15" fmlaLink="B54" fmlaRange="Products" noThreeD="1" sel="0" val="0"/>
</file>

<file path=xl/ctrlProps/ctrlProp644.xml><?xml version="1.0" encoding="utf-8"?>
<formControlPr xmlns="http://schemas.microsoft.com/office/spreadsheetml/2009/9/main" objectType="Drop" dropStyle="combo" dx="15" fmlaLink="B55" fmlaRange="Products" noThreeD="1" sel="0" val="0"/>
</file>

<file path=xl/ctrlProps/ctrlProp645.xml><?xml version="1.0" encoding="utf-8"?>
<formControlPr xmlns="http://schemas.microsoft.com/office/spreadsheetml/2009/9/main" objectType="Drop" dropStyle="combo" dx="15" fmlaLink="B56" fmlaRange="Products" noThreeD="1" sel="0" val="0"/>
</file>

<file path=xl/ctrlProps/ctrlProp646.xml><?xml version="1.0" encoding="utf-8"?>
<formControlPr xmlns="http://schemas.microsoft.com/office/spreadsheetml/2009/9/main" objectType="Drop" dropStyle="combo" dx="15" fmlaLink="B57" fmlaRange="Products" noThreeD="1" sel="0" val="0"/>
</file>

<file path=xl/ctrlProps/ctrlProp647.xml><?xml version="1.0" encoding="utf-8"?>
<formControlPr xmlns="http://schemas.microsoft.com/office/spreadsheetml/2009/9/main" objectType="Drop" dropStyle="combo" dx="15" fmlaLink="B58" fmlaRange="Products" noThreeD="1" sel="0" val="0"/>
</file>

<file path=xl/ctrlProps/ctrlProp648.xml><?xml version="1.0" encoding="utf-8"?>
<formControlPr xmlns="http://schemas.microsoft.com/office/spreadsheetml/2009/9/main" objectType="Drop" dropStyle="combo" dx="15" fmlaLink="B59" fmlaRange="Products" noThreeD="1" sel="0" val="0"/>
</file>

<file path=xl/ctrlProps/ctrlProp649.xml><?xml version="1.0" encoding="utf-8"?>
<formControlPr xmlns="http://schemas.microsoft.com/office/spreadsheetml/2009/9/main" objectType="Drop" dropStyle="combo" dx="15" fmlaLink="B60" fmlaRange="Products" noThreeD="1" sel="0" val="0"/>
</file>

<file path=xl/ctrlProps/ctrlProp65.xml><?xml version="1.0" encoding="utf-8"?>
<formControlPr xmlns="http://schemas.microsoft.com/office/spreadsheetml/2009/9/main" objectType="Drop" dropStyle="combo" dx="15" fmlaLink="B26" fmlaRange="Products" noThreeD="1" sel="0" val="0"/>
</file>

<file path=xl/ctrlProps/ctrlProp650.xml><?xml version="1.0" encoding="utf-8"?>
<formControlPr xmlns="http://schemas.microsoft.com/office/spreadsheetml/2009/9/main" objectType="Drop" dropStyle="combo" dx="15" fmlaLink="B61" fmlaRange="Products" noThreeD="1" sel="0" val="0"/>
</file>

<file path=xl/ctrlProps/ctrlProp651.xml><?xml version="1.0" encoding="utf-8"?>
<formControlPr xmlns="http://schemas.microsoft.com/office/spreadsheetml/2009/9/main" objectType="Drop" dropStyle="combo" dx="15" fmlaLink="B12" fmlaRange="Products" noThreeD="1" sel="0" val="48"/>
</file>

<file path=xl/ctrlProps/ctrlProp652.xml><?xml version="1.0" encoding="utf-8"?>
<formControlPr xmlns="http://schemas.microsoft.com/office/spreadsheetml/2009/9/main" objectType="Drop" dropStyle="combo" dx="15" fmlaLink="B13" fmlaRange="Products" noThreeD="1" sel="0" val="48"/>
</file>

<file path=xl/ctrlProps/ctrlProp653.xml><?xml version="1.0" encoding="utf-8"?>
<formControlPr xmlns="http://schemas.microsoft.com/office/spreadsheetml/2009/9/main" objectType="Drop" dropStyle="combo" dx="15" fmlaLink="B14" fmlaRange="Products" noThreeD="1" sel="0" val="0"/>
</file>

<file path=xl/ctrlProps/ctrlProp654.xml><?xml version="1.0" encoding="utf-8"?>
<formControlPr xmlns="http://schemas.microsoft.com/office/spreadsheetml/2009/9/main" objectType="Drop" dropStyle="combo" dx="15" fmlaLink="B15" fmlaRange="Products" noThreeD="1" sel="0" val="0"/>
</file>

<file path=xl/ctrlProps/ctrlProp655.xml><?xml version="1.0" encoding="utf-8"?>
<formControlPr xmlns="http://schemas.microsoft.com/office/spreadsheetml/2009/9/main" objectType="Drop" dropStyle="combo" dx="15" fmlaLink="B16" fmlaRange="Products" noThreeD="1" sel="0" val="0"/>
</file>

<file path=xl/ctrlProps/ctrlProp656.xml><?xml version="1.0" encoding="utf-8"?>
<formControlPr xmlns="http://schemas.microsoft.com/office/spreadsheetml/2009/9/main" objectType="Drop" dropStyle="combo" dx="15" fmlaLink="B17" fmlaRange="Products" noThreeD="1" sel="0" val="0"/>
</file>

<file path=xl/ctrlProps/ctrlProp657.xml><?xml version="1.0" encoding="utf-8"?>
<formControlPr xmlns="http://schemas.microsoft.com/office/spreadsheetml/2009/9/main" objectType="Drop" dropStyle="combo" dx="15" fmlaLink="B18" fmlaRange="Products" noThreeD="1" sel="0" val="0"/>
</file>

<file path=xl/ctrlProps/ctrlProp658.xml><?xml version="1.0" encoding="utf-8"?>
<formControlPr xmlns="http://schemas.microsoft.com/office/spreadsheetml/2009/9/main" objectType="Drop" dropStyle="combo" dx="15" fmlaLink="B19" fmlaRange="Products" noThreeD="1" sel="0" val="0"/>
</file>

<file path=xl/ctrlProps/ctrlProp659.xml><?xml version="1.0" encoding="utf-8"?>
<formControlPr xmlns="http://schemas.microsoft.com/office/spreadsheetml/2009/9/main" objectType="Drop" dropStyle="combo" dx="15" fmlaLink="B20" fmlaRange="Products" noThreeD="1" sel="0" val="0"/>
</file>

<file path=xl/ctrlProps/ctrlProp66.xml><?xml version="1.0" encoding="utf-8"?>
<formControlPr xmlns="http://schemas.microsoft.com/office/spreadsheetml/2009/9/main" objectType="Drop" dropStyle="combo" dx="15" fmlaLink="B27" fmlaRange="Products" noThreeD="1" sel="0" val="0"/>
</file>

<file path=xl/ctrlProps/ctrlProp660.xml><?xml version="1.0" encoding="utf-8"?>
<formControlPr xmlns="http://schemas.microsoft.com/office/spreadsheetml/2009/9/main" objectType="Drop" dropStyle="combo" dx="15" fmlaLink="B21" fmlaRange="Products" noThreeD="1" sel="0" val="0"/>
</file>

<file path=xl/ctrlProps/ctrlProp661.xml><?xml version="1.0" encoding="utf-8"?>
<formControlPr xmlns="http://schemas.microsoft.com/office/spreadsheetml/2009/9/main" objectType="Drop" dropStyle="combo" dx="15" fmlaLink="B22" fmlaRange="Products" noThreeD="1" sel="0" val="0"/>
</file>

<file path=xl/ctrlProps/ctrlProp662.xml><?xml version="1.0" encoding="utf-8"?>
<formControlPr xmlns="http://schemas.microsoft.com/office/spreadsheetml/2009/9/main" objectType="Drop" dropStyle="combo" dx="15" fmlaLink="B23" fmlaRange="Products" noThreeD="1" sel="0" val="0"/>
</file>

<file path=xl/ctrlProps/ctrlProp663.xml><?xml version="1.0" encoding="utf-8"?>
<formControlPr xmlns="http://schemas.microsoft.com/office/spreadsheetml/2009/9/main" objectType="Drop" dropStyle="combo" dx="15" fmlaLink="B24" fmlaRange="Products" noThreeD="1" sel="0" val="0"/>
</file>

<file path=xl/ctrlProps/ctrlProp664.xml><?xml version="1.0" encoding="utf-8"?>
<formControlPr xmlns="http://schemas.microsoft.com/office/spreadsheetml/2009/9/main" objectType="Drop" dropStyle="combo" dx="15" fmlaLink="B25" fmlaRange="Products" noThreeD="1" sel="0" val="0"/>
</file>

<file path=xl/ctrlProps/ctrlProp665.xml><?xml version="1.0" encoding="utf-8"?>
<formControlPr xmlns="http://schemas.microsoft.com/office/spreadsheetml/2009/9/main" objectType="Drop" dropStyle="combo" dx="15" fmlaLink="B26" fmlaRange="Products" noThreeD="1" sel="0" val="0"/>
</file>

<file path=xl/ctrlProps/ctrlProp666.xml><?xml version="1.0" encoding="utf-8"?>
<formControlPr xmlns="http://schemas.microsoft.com/office/spreadsheetml/2009/9/main" objectType="Drop" dropStyle="combo" dx="15" fmlaLink="B27" fmlaRange="Products" noThreeD="1" sel="0" val="0"/>
</file>

<file path=xl/ctrlProps/ctrlProp667.xml><?xml version="1.0" encoding="utf-8"?>
<formControlPr xmlns="http://schemas.microsoft.com/office/spreadsheetml/2009/9/main" objectType="Drop" dropStyle="combo" dx="15" fmlaLink="B28" fmlaRange="Products" noThreeD="1" sel="0" val="0"/>
</file>

<file path=xl/ctrlProps/ctrlProp668.xml><?xml version="1.0" encoding="utf-8"?>
<formControlPr xmlns="http://schemas.microsoft.com/office/spreadsheetml/2009/9/main" objectType="Drop" dropStyle="combo" dx="15" fmlaLink="B29" fmlaRange="Products" noThreeD="1" sel="0" val="0"/>
</file>

<file path=xl/ctrlProps/ctrlProp669.xml><?xml version="1.0" encoding="utf-8"?>
<formControlPr xmlns="http://schemas.microsoft.com/office/spreadsheetml/2009/9/main" objectType="Drop" dropStyle="combo" dx="15" fmlaLink="B30" fmlaRange="Products" noThreeD="1" sel="0" val="0"/>
</file>

<file path=xl/ctrlProps/ctrlProp67.xml><?xml version="1.0" encoding="utf-8"?>
<formControlPr xmlns="http://schemas.microsoft.com/office/spreadsheetml/2009/9/main" objectType="Drop" dropStyle="combo" dx="15" fmlaLink="B28" fmlaRange="Products" noThreeD="1" sel="0" val="0"/>
</file>

<file path=xl/ctrlProps/ctrlProp670.xml><?xml version="1.0" encoding="utf-8"?>
<formControlPr xmlns="http://schemas.microsoft.com/office/spreadsheetml/2009/9/main" objectType="Drop" dropStyle="combo" dx="15" fmlaLink="B31" fmlaRange="Products" noThreeD="1" sel="0" val="0"/>
</file>

<file path=xl/ctrlProps/ctrlProp671.xml><?xml version="1.0" encoding="utf-8"?>
<formControlPr xmlns="http://schemas.microsoft.com/office/spreadsheetml/2009/9/main" objectType="Drop" dropStyle="combo" dx="15" fmlaLink="B35" fmlaRange="Products" noThreeD="1" sel="0" val="0"/>
</file>

<file path=xl/ctrlProps/ctrlProp672.xml><?xml version="1.0" encoding="utf-8"?>
<formControlPr xmlns="http://schemas.microsoft.com/office/spreadsheetml/2009/9/main" objectType="Drop" dropStyle="combo" dx="15" fmlaLink="B32" fmlaRange="Products" noThreeD="1" sel="0" val="0"/>
</file>

<file path=xl/ctrlProps/ctrlProp673.xml><?xml version="1.0" encoding="utf-8"?>
<formControlPr xmlns="http://schemas.microsoft.com/office/spreadsheetml/2009/9/main" objectType="Drop" dropStyle="combo" dx="15" fmlaLink="B33" fmlaRange="Products" noThreeD="1" sel="0" val="0"/>
</file>

<file path=xl/ctrlProps/ctrlProp674.xml><?xml version="1.0" encoding="utf-8"?>
<formControlPr xmlns="http://schemas.microsoft.com/office/spreadsheetml/2009/9/main" objectType="Drop" dropStyle="combo" dx="15" fmlaLink="B34" fmlaRange="Products" noThreeD="1" sel="0" val="0"/>
</file>

<file path=xl/ctrlProps/ctrlProp675.xml><?xml version="1.0" encoding="utf-8"?>
<formControlPr xmlns="http://schemas.microsoft.com/office/spreadsheetml/2009/9/main" objectType="Drop" dropStyle="combo" dx="15" fmlaLink="B36" fmlaRange="Products" noThreeD="1" sel="0" val="0"/>
</file>

<file path=xl/ctrlProps/ctrlProp676.xml><?xml version="1.0" encoding="utf-8"?>
<formControlPr xmlns="http://schemas.microsoft.com/office/spreadsheetml/2009/9/main" objectType="Drop" dropStyle="combo" dx="15" fmlaLink="B37" fmlaRange="Products" noThreeD="1" sel="0" val="0"/>
</file>

<file path=xl/ctrlProps/ctrlProp677.xml><?xml version="1.0" encoding="utf-8"?>
<formControlPr xmlns="http://schemas.microsoft.com/office/spreadsheetml/2009/9/main" objectType="Drop" dropStyle="combo" dx="15" fmlaLink="B38" fmlaRange="Products" noThreeD="1" sel="0" val="0"/>
</file>

<file path=xl/ctrlProps/ctrlProp678.xml><?xml version="1.0" encoding="utf-8"?>
<formControlPr xmlns="http://schemas.microsoft.com/office/spreadsheetml/2009/9/main" objectType="Drop" dropStyle="combo" dx="15" fmlaLink="B39" fmlaRange="Products" noThreeD="1" sel="0" val="0"/>
</file>

<file path=xl/ctrlProps/ctrlProp679.xml><?xml version="1.0" encoding="utf-8"?>
<formControlPr xmlns="http://schemas.microsoft.com/office/spreadsheetml/2009/9/main" objectType="Drop" dropStyle="combo" dx="15" fmlaLink="B40" fmlaRange="Products" noThreeD="1" sel="0" val="0"/>
</file>

<file path=xl/ctrlProps/ctrlProp68.xml><?xml version="1.0" encoding="utf-8"?>
<formControlPr xmlns="http://schemas.microsoft.com/office/spreadsheetml/2009/9/main" objectType="Drop" dropStyle="combo" dx="15" fmlaLink="B29" fmlaRange="Products" noThreeD="1" sel="0" val="0"/>
</file>

<file path=xl/ctrlProps/ctrlProp680.xml><?xml version="1.0" encoding="utf-8"?>
<formControlPr xmlns="http://schemas.microsoft.com/office/spreadsheetml/2009/9/main" objectType="Drop" dropStyle="combo" dx="15" fmlaLink="B41" fmlaRange="Products" noThreeD="1" sel="0" val="0"/>
</file>

<file path=xl/ctrlProps/ctrlProp681.xml><?xml version="1.0" encoding="utf-8"?>
<formControlPr xmlns="http://schemas.microsoft.com/office/spreadsheetml/2009/9/main" objectType="Drop" dropStyle="combo" dx="15" fmlaLink="B42" fmlaRange="Products" noThreeD="1" sel="0" val="0"/>
</file>

<file path=xl/ctrlProps/ctrlProp682.xml><?xml version="1.0" encoding="utf-8"?>
<formControlPr xmlns="http://schemas.microsoft.com/office/spreadsheetml/2009/9/main" objectType="Drop" dropStyle="combo" dx="15" fmlaLink="B43" fmlaRange="Products" noThreeD="1" sel="0" val="0"/>
</file>

<file path=xl/ctrlProps/ctrlProp683.xml><?xml version="1.0" encoding="utf-8"?>
<formControlPr xmlns="http://schemas.microsoft.com/office/spreadsheetml/2009/9/main" objectType="Drop" dropStyle="combo" dx="15" fmlaLink="B44" fmlaRange="Products" noThreeD="1" sel="0" val="0"/>
</file>

<file path=xl/ctrlProps/ctrlProp684.xml><?xml version="1.0" encoding="utf-8"?>
<formControlPr xmlns="http://schemas.microsoft.com/office/spreadsheetml/2009/9/main" objectType="Drop" dropStyle="combo" dx="15" fmlaLink="B45" fmlaRange="Products" noThreeD="1" sel="0" val="0"/>
</file>

<file path=xl/ctrlProps/ctrlProp685.xml><?xml version="1.0" encoding="utf-8"?>
<formControlPr xmlns="http://schemas.microsoft.com/office/spreadsheetml/2009/9/main" objectType="Drop" dropStyle="combo" dx="15" fmlaLink="B46" fmlaRange="Products" noThreeD="1" sel="0" val="0"/>
</file>

<file path=xl/ctrlProps/ctrlProp686.xml><?xml version="1.0" encoding="utf-8"?>
<formControlPr xmlns="http://schemas.microsoft.com/office/spreadsheetml/2009/9/main" objectType="Drop" dropStyle="combo" dx="15" fmlaLink="B47" fmlaRange="Products" noThreeD="1" sel="0" val="0"/>
</file>

<file path=xl/ctrlProps/ctrlProp687.xml><?xml version="1.0" encoding="utf-8"?>
<formControlPr xmlns="http://schemas.microsoft.com/office/spreadsheetml/2009/9/main" objectType="Drop" dropStyle="combo" dx="15" fmlaLink="B48" fmlaRange="Products" noThreeD="1" sel="0" val="0"/>
</file>

<file path=xl/ctrlProps/ctrlProp688.xml><?xml version="1.0" encoding="utf-8"?>
<formControlPr xmlns="http://schemas.microsoft.com/office/spreadsheetml/2009/9/main" objectType="Drop" dropStyle="combo" dx="15" fmlaLink="B49" fmlaRange="Products" noThreeD="1" sel="0" val="0"/>
</file>

<file path=xl/ctrlProps/ctrlProp689.xml><?xml version="1.0" encoding="utf-8"?>
<formControlPr xmlns="http://schemas.microsoft.com/office/spreadsheetml/2009/9/main" objectType="Drop" dropStyle="combo" dx="15" fmlaLink="B50" fmlaRange="Products" noThreeD="1" sel="0" val="0"/>
</file>

<file path=xl/ctrlProps/ctrlProp69.xml><?xml version="1.0" encoding="utf-8"?>
<formControlPr xmlns="http://schemas.microsoft.com/office/spreadsheetml/2009/9/main" objectType="Drop" dropStyle="combo" dx="15" fmlaLink="B30" fmlaRange="Products" noThreeD="1" sel="0" val="0"/>
</file>

<file path=xl/ctrlProps/ctrlProp690.xml><?xml version="1.0" encoding="utf-8"?>
<formControlPr xmlns="http://schemas.microsoft.com/office/spreadsheetml/2009/9/main" objectType="Drop" dropStyle="combo" dx="15" fmlaLink="B51" fmlaRange="Products" noThreeD="1" sel="0" val="0"/>
</file>

<file path=xl/ctrlProps/ctrlProp691.xml><?xml version="1.0" encoding="utf-8"?>
<formControlPr xmlns="http://schemas.microsoft.com/office/spreadsheetml/2009/9/main" objectType="Drop" dropStyle="combo" dx="15" fmlaLink="B52" fmlaRange="Products" noThreeD="1" sel="0" val="0"/>
</file>

<file path=xl/ctrlProps/ctrlProp692.xml><?xml version="1.0" encoding="utf-8"?>
<formControlPr xmlns="http://schemas.microsoft.com/office/spreadsheetml/2009/9/main" objectType="Drop" dropStyle="combo" dx="15" fmlaLink="B53" fmlaRange="Products" noThreeD="1" sel="0" val="0"/>
</file>

<file path=xl/ctrlProps/ctrlProp693.xml><?xml version="1.0" encoding="utf-8"?>
<formControlPr xmlns="http://schemas.microsoft.com/office/spreadsheetml/2009/9/main" objectType="Drop" dropStyle="combo" dx="15" fmlaLink="B54" fmlaRange="Products" noThreeD="1" sel="0" val="0"/>
</file>

<file path=xl/ctrlProps/ctrlProp694.xml><?xml version="1.0" encoding="utf-8"?>
<formControlPr xmlns="http://schemas.microsoft.com/office/spreadsheetml/2009/9/main" objectType="Drop" dropStyle="combo" dx="15" fmlaLink="B55" fmlaRange="Products" noThreeD="1" sel="0" val="0"/>
</file>

<file path=xl/ctrlProps/ctrlProp695.xml><?xml version="1.0" encoding="utf-8"?>
<formControlPr xmlns="http://schemas.microsoft.com/office/spreadsheetml/2009/9/main" objectType="Drop" dropStyle="combo" dx="15" fmlaLink="B56" fmlaRange="Products" noThreeD="1" sel="0" val="0"/>
</file>

<file path=xl/ctrlProps/ctrlProp696.xml><?xml version="1.0" encoding="utf-8"?>
<formControlPr xmlns="http://schemas.microsoft.com/office/spreadsheetml/2009/9/main" objectType="Drop" dropStyle="combo" dx="15" fmlaLink="B57" fmlaRange="Products" noThreeD="1" sel="0" val="0"/>
</file>

<file path=xl/ctrlProps/ctrlProp697.xml><?xml version="1.0" encoding="utf-8"?>
<formControlPr xmlns="http://schemas.microsoft.com/office/spreadsheetml/2009/9/main" objectType="Drop" dropStyle="combo" dx="15" fmlaLink="B58" fmlaRange="Products" noThreeD="1" sel="0" val="0"/>
</file>

<file path=xl/ctrlProps/ctrlProp698.xml><?xml version="1.0" encoding="utf-8"?>
<formControlPr xmlns="http://schemas.microsoft.com/office/spreadsheetml/2009/9/main" objectType="Drop" dropStyle="combo" dx="15" fmlaLink="B59" fmlaRange="Products" noThreeD="1" sel="0" val="0"/>
</file>

<file path=xl/ctrlProps/ctrlProp699.xml><?xml version="1.0" encoding="utf-8"?>
<formControlPr xmlns="http://schemas.microsoft.com/office/spreadsheetml/2009/9/main" objectType="Drop" dropStyle="combo" dx="15" fmlaLink="B60" fmlaRange="Products" noThreeD="1" sel="0" val="0"/>
</file>

<file path=xl/ctrlProps/ctrlProp7.xml><?xml version="1.0" encoding="utf-8"?>
<formControlPr xmlns="http://schemas.microsoft.com/office/spreadsheetml/2009/9/main" objectType="Drop" dropStyle="combo" dx="15" fmlaLink="B18" fmlaRange="Products" noThreeD="1" sel="0" val="0"/>
</file>

<file path=xl/ctrlProps/ctrlProp70.xml><?xml version="1.0" encoding="utf-8"?>
<formControlPr xmlns="http://schemas.microsoft.com/office/spreadsheetml/2009/9/main" objectType="Drop" dropStyle="combo" dx="15" fmlaLink="B31" fmlaRange="Products" noThreeD="1" sel="0" val="0"/>
</file>

<file path=xl/ctrlProps/ctrlProp700.xml><?xml version="1.0" encoding="utf-8"?>
<formControlPr xmlns="http://schemas.microsoft.com/office/spreadsheetml/2009/9/main" objectType="Drop" dropStyle="combo" dx="15" fmlaLink="B61" fmlaRange="Products" noThreeD="1" sel="0" val="0"/>
</file>

<file path=xl/ctrlProps/ctrlProp701.xml><?xml version="1.0" encoding="utf-8"?>
<formControlPr xmlns="http://schemas.microsoft.com/office/spreadsheetml/2009/9/main" objectType="Drop" dropStyle="combo" dx="15" fmlaLink="B12" fmlaRange="Products" noThreeD="1" sel="0" val="0"/>
</file>

<file path=xl/ctrlProps/ctrlProp702.xml><?xml version="1.0" encoding="utf-8"?>
<formControlPr xmlns="http://schemas.microsoft.com/office/spreadsheetml/2009/9/main" objectType="Drop" dropStyle="combo" dx="15" fmlaLink="B13" fmlaRange="Products" noThreeD="1" sel="0" val="0"/>
</file>

<file path=xl/ctrlProps/ctrlProp703.xml><?xml version="1.0" encoding="utf-8"?>
<formControlPr xmlns="http://schemas.microsoft.com/office/spreadsheetml/2009/9/main" objectType="Drop" dropStyle="combo" dx="15" fmlaLink="B14" fmlaRange="Products" noThreeD="1" sel="0" val="0"/>
</file>

<file path=xl/ctrlProps/ctrlProp704.xml><?xml version="1.0" encoding="utf-8"?>
<formControlPr xmlns="http://schemas.microsoft.com/office/spreadsheetml/2009/9/main" objectType="Drop" dropStyle="combo" dx="15" fmlaLink="B15" fmlaRange="Products" noThreeD="1" sel="0" val="0"/>
</file>

<file path=xl/ctrlProps/ctrlProp705.xml><?xml version="1.0" encoding="utf-8"?>
<formControlPr xmlns="http://schemas.microsoft.com/office/spreadsheetml/2009/9/main" objectType="Drop" dropStyle="combo" dx="15" fmlaLink="B16" fmlaRange="Products" noThreeD="1" sel="0" val="0"/>
</file>

<file path=xl/ctrlProps/ctrlProp706.xml><?xml version="1.0" encoding="utf-8"?>
<formControlPr xmlns="http://schemas.microsoft.com/office/spreadsheetml/2009/9/main" objectType="Drop" dropStyle="combo" dx="15" fmlaLink="B17" fmlaRange="Products" noThreeD="1" sel="0" val="0"/>
</file>

<file path=xl/ctrlProps/ctrlProp707.xml><?xml version="1.0" encoding="utf-8"?>
<formControlPr xmlns="http://schemas.microsoft.com/office/spreadsheetml/2009/9/main" objectType="Drop" dropStyle="combo" dx="15" fmlaLink="B18" fmlaRange="Products" noThreeD="1" sel="0" val="0"/>
</file>

<file path=xl/ctrlProps/ctrlProp708.xml><?xml version="1.0" encoding="utf-8"?>
<formControlPr xmlns="http://schemas.microsoft.com/office/spreadsheetml/2009/9/main" objectType="Drop" dropStyle="combo" dx="15" fmlaLink="B19" fmlaRange="Products" noThreeD="1" sel="0" val="0"/>
</file>

<file path=xl/ctrlProps/ctrlProp709.xml><?xml version="1.0" encoding="utf-8"?>
<formControlPr xmlns="http://schemas.microsoft.com/office/spreadsheetml/2009/9/main" objectType="Drop" dropStyle="combo" dx="15" fmlaLink="B20" fmlaRange="Products" noThreeD="1" sel="0" val="0"/>
</file>

<file path=xl/ctrlProps/ctrlProp71.xml><?xml version="1.0" encoding="utf-8"?>
<formControlPr xmlns="http://schemas.microsoft.com/office/spreadsheetml/2009/9/main" objectType="Drop" dropStyle="combo" dx="15" fmlaLink="B35" fmlaRange="Products" noThreeD="1" sel="0" val="0"/>
</file>

<file path=xl/ctrlProps/ctrlProp710.xml><?xml version="1.0" encoding="utf-8"?>
<formControlPr xmlns="http://schemas.microsoft.com/office/spreadsheetml/2009/9/main" objectType="Drop" dropStyle="combo" dx="15" fmlaLink="B21" fmlaRange="Products" noThreeD="1" sel="0" val="0"/>
</file>

<file path=xl/ctrlProps/ctrlProp711.xml><?xml version="1.0" encoding="utf-8"?>
<formControlPr xmlns="http://schemas.microsoft.com/office/spreadsheetml/2009/9/main" objectType="Drop" dropStyle="combo" dx="15" fmlaLink="B22" fmlaRange="Products" noThreeD="1" sel="0" val="0"/>
</file>

<file path=xl/ctrlProps/ctrlProp712.xml><?xml version="1.0" encoding="utf-8"?>
<formControlPr xmlns="http://schemas.microsoft.com/office/spreadsheetml/2009/9/main" objectType="Drop" dropStyle="combo" dx="15" fmlaLink="B23" fmlaRange="Products" noThreeD="1" sel="0" val="0"/>
</file>

<file path=xl/ctrlProps/ctrlProp713.xml><?xml version="1.0" encoding="utf-8"?>
<formControlPr xmlns="http://schemas.microsoft.com/office/spreadsheetml/2009/9/main" objectType="Drop" dropStyle="combo" dx="15" fmlaLink="B24" fmlaRange="Products" noThreeD="1" sel="0" val="0"/>
</file>

<file path=xl/ctrlProps/ctrlProp714.xml><?xml version="1.0" encoding="utf-8"?>
<formControlPr xmlns="http://schemas.microsoft.com/office/spreadsheetml/2009/9/main" objectType="Drop" dropStyle="combo" dx="15" fmlaLink="B25" fmlaRange="Products" noThreeD="1" sel="0" val="0"/>
</file>

<file path=xl/ctrlProps/ctrlProp715.xml><?xml version="1.0" encoding="utf-8"?>
<formControlPr xmlns="http://schemas.microsoft.com/office/spreadsheetml/2009/9/main" objectType="Drop" dropStyle="combo" dx="15" fmlaLink="B26" fmlaRange="Products" noThreeD="1" sel="0" val="0"/>
</file>

<file path=xl/ctrlProps/ctrlProp716.xml><?xml version="1.0" encoding="utf-8"?>
<formControlPr xmlns="http://schemas.microsoft.com/office/spreadsheetml/2009/9/main" objectType="Drop" dropStyle="combo" dx="15" fmlaLink="B27" fmlaRange="Products" noThreeD="1" sel="0" val="0"/>
</file>

<file path=xl/ctrlProps/ctrlProp717.xml><?xml version="1.0" encoding="utf-8"?>
<formControlPr xmlns="http://schemas.microsoft.com/office/spreadsheetml/2009/9/main" objectType="Drop" dropStyle="combo" dx="15" fmlaLink="B28" fmlaRange="Products" noThreeD="1" sel="0" val="0"/>
</file>

<file path=xl/ctrlProps/ctrlProp718.xml><?xml version="1.0" encoding="utf-8"?>
<formControlPr xmlns="http://schemas.microsoft.com/office/spreadsheetml/2009/9/main" objectType="Drop" dropStyle="combo" dx="15" fmlaLink="B29" fmlaRange="Products" noThreeD="1" sel="0" val="0"/>
</file>

<file path=xl/ctrlProps/ctrlProp719.xml><?xml version="1.0" encoding="utf-8"?>
<formControlPr xmlns="http://schemas.microsoft.com/office/spreadsheetml/2009/9/main" objectType="Drop" dropStyle="combo" dx="15" fmlaLink="B30" fmlaRange="Products" noThreeD="1" sel="0" val="0"/>
</file>

<file path=xl/ctrlProps/ctrlProp72.xml><?xml version="1.0" encoding="utf-8"?>
<formControlPr xmlns="http://schemas.microsoft.com/office/spreadsheetml/2009/9/main" objectType="Drop" dropStyle="combo" dx="15" fmlaLink="B32" fmlaRange="Products" noThreeD="1" sel="0" val="0"/>
</file>

<file path=xl/ctrlProps/ctrlProp720.xml><?xml version="1.0" encoding="utf-8"?>
<formControlPr xmlns="http://schemas.microsoft.com/office/spreadsheetml/2009/9/main" objectType="Drop" dropStyle="combo" dx="15" fmlaLink="B31" fmlaRange="Products" noThreeD="1" sel="0" val="0"/>
</file>

<file path=xl/ctrlProps/ctrlProp721.xml><?xml version="1.0" encoding="utf-8"?>
<formControlPr xmlns="http://schemas.microsoft.com/office/spreadsheetml/2009/9/main" objectType="Drop" dropStyle="combo" dx="15" fmlaLink="B35" fmlaRange="Products" noThreeD="1" sel="0" val="0"/>
</file>

<file path=xl/ctrlProps/ctrlProp722.xml><?xml version="1.0" encoding="utf-8"?>
<formControlPr xmlns="http://schemas.microsoft.com/office/spreadsheetml/2009/9/main" objectType="Drop" dropStyle="combo" dx="15" fmlaLink="B32" fmlaRange="Products" noThreeD="1" sel="0" val="0"/>
</file>

<file path=xl/ctrlProps/ctrlProp723.xml><?xml version="1.0" encoding="utf-8"?>
<formControlPr xmlns="http://schemas.microsoft.com/office/spreadsheetml/2009/9/main" objectType="Drop" dropStyle="combo" dx="15" fmlaLink="B33" fmlaRange="Products" noThreeD="1" sel="0" val="0"/>
</file>

<file path=xl/ctrlProps/ctrlProp724.xml><?xml version="1.0" encoding="utf-8"?>
<formControlPr xmlns="http://schemas.microsoft.com/office/spreadsheetml/2009/9/main" objectType="Drop" dropStyle="combo" dx="15" fmlaLink="B34" fmlaRange="Products" noThreeD="1" sel="0" val="0"/>
</file>

<file path=xl/ctrlProps/ctrlProp725.xml><?xml version="1.0" encoding="utf-8"?>
<formControlPr xmlns="http://schemas.microsoft.com/office/spreadsheetml/2009/9/main" objectType="Drop" dropStyle="combo" dx="15" fmlaLink="B36" fmlaRange="Products" noThreeD="1" sel="0" val="0"/>
</file>

<file path=xl/ctrlProps/ctrlProp726.xml><?xml version="1.0" encoding="utf-8"?>
<formControlPr xmlns="http://schemas.microsoft.com/office/spreadsheetml/2009/9/main" objectType="Drop" dropStyle="combo" dx="15" fmlaLink="B37" fmlaRange="Products" noThreeD="1" sel="0" val="0"/>
</file>

<file path=xl/ctrlProps/ctrlProp727.xml><?xml version="1.0" encoding="utf-8"?>
<formControlPr xmlns="http://schemas.microsoft.com/office/spreadsheetml/2009/9/main" objectType="Drop" dropStyle="combo" dx="15" fmlaLink="B38" fmlaRange="Products" noThreeD="1" sel="0" val="0"/>
</file>

<file path=xl/ctrlProps/ctrlProp728.xml><?xml version="1.0" encoding="utf-8"?>
<formControlPr xmlns="http://schemas.microsoft.com/office/spreadsheetml/2009/9/main" objectType="Drop" dropStyle="combo" dx="15" fmlaLink="B39" fmlaRange="Products" noThreeD="1" sel="0" val="0"/>
</file>

<file path=xl/ctrlProps/ctrlProp729.xml><?xml version="1.0" encoding="utf-8"?>
<formControlPr xmlns="http://schemas.microsoft.com/office/spreadsheetml/2009/9/main" objectType="Drop" dropStyle="combo" dx="15" fmlaLink="B40" fmlaRange="Products" noThreeD="1" sel="0" val="0"/>
</file>

<file path=xl/ctrlProps/ctrlProp73.xml><?xml version="1.0" encoding="utf-8"?>
<formControlPr xmlns="http://schemas.microsoft.com/office/spreadsheetml/2009/9/main" objectType="Drop" dropStyle="combo" dx="15" fmlaLink="B33" fmlaRange="Products" noThreeD="1" sel="0" val="0"/>
</file>

<file path=xl/ctrlProps/ctrlProp730.xml><?xml version="1.0" encoding="utf-8"?>
<formControlPr xmlns="http://schemas.microsoft.com/office/spreadsheetml/2009/9/main" objectType="Drop" dropStyle="combo" dx="15" fmlaLink="B41" fmlaRange="Products" noThreeD="1" sel="0" val="0"/>
</file>

<file path=xl/ctrlProps/ctrlProp731.xml><?xml version="1.0" encoding="utf-8"?>
<formControlPr xmlns="http://schemas.microsoft.com/office/spreadsheetml/2009/9/main" objectType="Drop" dropStyle="combo" dx="15" fmlaLink="B42" fmlaRange="Products" noThreeD="1" sel="0" val="0"/>
</file>

<file path=xl/ctrlProps/ctrlProp732.xml><?xml version="1.0" encoding="utf-8"?>
<formControlPr xmlns="http://schemas.microsoft.com/office/spreadsheetml/2009/9/main" objectType="Drop" dropStyle="combo" dx="15" fmlaLink="B43" fmlaRange="Products" noThreeD="1" sel="0" val="0"/>
</file>

<file path=xl/ctrlProps/ctrlProp733.xml><?xml version="1.0" encoding="utf-8"?>
<formControlPr xmlns="http://schemas.microsoft.com/office/spreadsheetml/2009/9/main" objectType="Drop" dropStyle="combo" dx="15" fmlaLink="B44" fmlaRange="Products" noThreeD="1" sel="0" val="0"/>
</file>

<file path=xl/ctrlProps/ctrlProp734.xml><?xml version="1.0" encoding="utf-8"?>
<formControlPr xmlns="http://schemas.microsoft.com/office/spreadsheetml/2009/9/main" objectType="Drop" dropStyle="combo" dx="15" fmlaLink="B45" fmlaRange="Products" noThreeD="1" sel="0" val="0"/>
</file>

<file path=xl/ctrlProps/ctrlProp735.xml><?xml version="1.0" encoding="utf-8"?>
<formControlPr xmlns="http://schemas.microsoft.com/office/spreadsheetml/2009/9/main" objectType="Drop" dropStyle="combo" dx="15" fmlaLink="B46" fmlaRange="Products" noThreeD="1" sel="0" val="0"/>
</file>

<file path=xl/ctrlProps/ctrlProp736.xml><?xml version="1.0" encoding="utf-8"?>
<formControlPr xmlns="http://schemas.microsoft.com/office/spreadsheetml/2009/9/main" objectType="Drop" dropStyle="combo" dx="15" fmlaLink="B47" fmlaRange="Products" noThreeD="1" sel="0" val="0"/>
</file>

<file path=xl/ctrlProps/ctrlProp737.xml><?xml version="1.0" encoding="utf-8"?>
<formControlPr xmlns="http://schemas.microsoft.com/office/spreadsheetml/2009/9/main" objectType="Drop" dropStyle="combo" dx="15" fmlaLink="B48" fmlaRange="Products" noThreeD="1" sel="0" val="0"/>
</file>

<file path=xl/ctrlProps/ctrlProp738.xml><?xml version="1.0" encoding="utf-8"?>
<formControlPr xmlns="http://schemas.microsoft.com/office/spreadsheetml/2009/9/main" objectType="Drop" dropStyle="combo" dx="15" fmlaLink="B49" fmlaRange="Products" noThreeD="1" sel="0" val="0"/>
</file>

<file path=xl/ctrlProps/ctrlProp739.xml><?xml version="1.0" encoding="utf-8"?>
<formControlPr xmlns="http://schemas.microsoft.com/office/spreadsheetml/2009/9/main" objectType="Drop" dropStyle="combo" dx="15" fmlaLink="B50" fmlaRange="Products" noThreeD="1" sel="0" val="0"/>
</file>

<file path=xl/ctrlProps/ctrlProp74.xml><?xml version="1.0" encoding="utf-8"?>
<formControlPr xmlns="http://schemas.microsoft.com/office/spreadsheetml/2009/9/main" objectType="Drop" dropStyle="combo" dx="15" fmlaLink="B34" fmlaRange="Products" noThreeD="1" sel="0" val="0"/>
</file>

<file path=xl/ctrlProps/ctrlProp740.xml><?xml version="1.0" encoding="utf-8"?>
<formControlPr xmlns="http://schemas.microsoft.com/office/spreadsheetml/2009/9/main" objectType="Drop" dropStyle="combo" dx="15" fmlaLink="B51" fmlaRange="Products" noThreeD="1" sel="0" val="0"/>
</file>

<file path=xl/ctrlProps/ctrlProp741.xml><?xml version="1.0" encoding="utf-8"?>
<formControlPr xmlns="http://schemas.microsoft.com/office/spreadsheetml/2009/9/main" objectType="Drop" dropStyle="combo" dx="15" fmlaLink="B52" fmlaRange="Products" noThreeD="1" sel="0" val="0"/>
</file>

<file path=xl/ctrlProps/ctrlProp742.xml><?xml version="1.0" encoding="utf-8"?>
<formControlPr xmlns="http://schemas.microsoft.com/office/spreadsheetml/2009/9/main" objectType="Drop" dropStyle="combo" dx="15" fmlaLink="B53" fmlaRange="Products" noThreeD="1" sel="0" val="0"/>
</file>

<file path=xl/ctrlProps/ctrlProp743.xml><?xml version="1.0" encoding="utf-8"?>
<formControlPr xmlns="http://schemas.microsoft.com/office/spreadsheetml/2009/9/main" objectType="Drop" dropStyle="combo" dx="15" fmlaLink="B54" fmlaRange="Products" noThreeD="1" sel="0" val="0"/>
</file>

<file path=xl/ctrlProps/ctrlProp744.xml><?xml version="1.0" encoding="utf-8"?>
<formControlPr xmlns="http://schemas.microsoft.com/office/spreadsheetml/2009/9/main" objectType="Drop" dropStyle="combo" dx="15" fmlaLink="B55" fmlaRange="Products" noThreeD="1" sel="0" val="0"/>
</file>

<file path=xl/ctrlProps/ctrlProp745.xml><?xml version="1.0" encoding="utf-8"?>
<formControlPr xmlns="http://schemas.microsoft.com/office/spreadsheetml/2009/9/main" objectType="Drop" dropStyle="combo" dx="15" fmlaLink="B56" fmlaRange="Products" noThreeD="1" sel="0" val="0"/>
</file>

<file path=xl/ctrlProps/ctrlProp746.xml><?xml version="1.0" encoding="utf-8"?>
<formControlPr xmlns="http://schemas.microsoft.com/office/spreadsheetml/2009/9/main" objectType="Drop" dropStyle="combo" dx="15" fmlaLink="B57" fmlaRange="Products" noThreeD="1" sel="0" val="0"/>
</file>

<file path=xl/ctrlProps/ctrlProp747.xml><?xml version="1.0" encoding="utf-8"?>
<formControlPr xmlns="http://schemas.microsoft.com/office/spreadsheetml/2009/9/main" objectType="Drop" dropStyle="combo" dx="15" fmlaLink="B58" fmlaRange="Products" noThreeD="1" sel="0" val="0"/>
</file>

<file path=xl/ctrlProps/ctrlProp748.xml><?xml version="1.0" encoding="utf-8"?>
<formControlPr xmlns="http://schemas.microsoft.com/office/spreadsheetml/2009/9/main" objectType="Drop" dropStyle="combo" dx="15" fmlaLink="B59" fmlaRange="Products" noThreeD="1" sel="0" val="0"/>
</file>

<file path=xl/ctrlProps/ctrlProp749.xml><?xml version="1.0" encoding="utf-8"?>
<formControlPr xmlns="http://schemas.microsoft.com/office/spreadsheetml/2009/9/main" objectType="Drop" dropStyle="combo" dx="15" fmlaLink="B60" fmlaRange="Products" noThreeD="1" sel="0" val="0"/>
</file>

<file path=xl/ctrlProps/ctrlProp75.xml><?xml version="1.0" encoding="utf-8"?>
<formControlPr xmlns="http://schemas.microsoft.com/office/spreadsheetml/2009/9/main" objectType="Drop" dropStyle="combo" dx="15" fmlaLink="B36" fmlaRange="Products" noThreeD="1" sel="0" val="0"/>
</file>

<file path=xl/ctrlProps/ctrlProp750.xml><?xml version="1.0" encoding="utf-8"?>
<formControlPr xmlns="http://schemas.microsoft.com/office/spreadsheetml/2009/9/main" objectType="Drop" dropStyle="combo" dx="15" fmlaLink="B61" fmlaRange="Products" noThreeD="1" sel="0" val="0"/>
</file>

<file path=xl/ctrlProps/ctrlProp751.xml><?xml version="1.0" encoding="utf-8"?>
<formControlPr xmlns="http://schemas.microsoft.com/office/spreadsheetml/2009/9/main" objectType="Drop" dropStyle="combo" dx="15" fmlaLink="B12" fmlaRange="Products" noThreeD="1" sel="0" val="0"/>
</file>

<file path=xl/ctrlProps/ctrlProp752.xml><?xml version="1.0" encoding="utf-8"?>
<formControlPr xmlns="http://schemas.microsoft.com/office/spreadsheetml/2009/9/main" objectType="Drop" dropStyle="combo" dx="15" fmlaLink="B13" fmlaRange="Products" noThreeD="1" sel="0" val="0"/>
</file>

<file path=xl/ctrlProps/ctrlProp753.xml><?xml version="1.0" encoding="utf-8"?>
<formControlPr xmlns="http://schemas.microsoft.com/office/spreadsheetml/2009/9/main" objectType="Drop" dropStyle="combo" dx="15" fmlaLink="B14" fmlaRange="Products" noThreeD="1" sel="0" val="0"/>
</file>

<file path=xl/ctrlProps/ctrlProp754.xml><?xml version="1.0" encoding="utf-8"?>
<formControlPr xmlns="http://schemas.microsoft.com/office/spreadsheetml/2009/9/main" objectType="Drop" dropStyle="combo" dx="15" fmlaLink="B15" fmlaRange="Products" noThreeD="1" sel="0" val="0"/>
</file>

<file path=xl/ctrlProps/ctrlProp755.xml><?xml version="1.0" encoding="utf-8"?>
<formControlPr xmlns="http://schemas.microsoft.com/office/spreadsheetml/2009/9/main" objectType="Drop" dropStyle="combo" dx="15" fmlaLink="B16" fmlaRange="Products" noThreeD="1" sel="0" val="0"/>
</file>

<file path=xl/ctrlProps/ctrlProp756.xml><?xml version="1.0" encoding="utf-8"?>
<formControlPr xmlns="http://schemas.microsoft.com/office/spreadsheetml/2009/9/main" objectType="Drop" dropStyle="combo" dx="15" fmlaLink="B17" fmlaRange="Products" noThreeD="1" sel="0" val="0"/>
</file>

<file path=xl/ctrlProps/ctrlProp757.xml><?xml version="1.0" encoding="utf-8"?>
<formControlPr xmlns="http://schemas.microsoft.com/office/spreadsheetml/2009/9/main" objectType="Drop" dropStyle="combo" dx="15" fmlaLink="B18" fmlaRange="Products" noThreeD="1" sel="0" val="0"/>
</file>

<file path=xl/ctrlProps/ctrlProp758.xml><?xml version="1.0" encoding="utf-8"?>
<formControlPr xmlns="http://schemas.microsoft.com/office/spreadsheetml/2009/9/main" objectType="Drop" dropStyle="combo" dx="15" fmlaLink="B19" fmlaRange="Products" noThreeD="1" sel="0" val="0"/>
</file>

<file path=xl/ctrlProps/ctrlProp759.xml><?xml version="1.0" encoding="utf-8"?>
<formControlPr xmlns="http://schemas.microsoft.com/office/spreadsheetml/2009/9/main" objectType="Drop" dropStyle="combo" dx="15" fmlaLink="B20" fmlaRange="Products" noThreeD="1" sel="0" val="0"/>
</file>

<file path=xl/ctrlProps/ctrlProp76.xml><?xml version="1.0" encoding="utf-8"?>
<formControlPr xmlns="http://schemas.microsoft.com/office/spreadsheetml/2009/9/main" objectType="Drop" dropStyle="combo" dx="15" fmlaLink="B37" fmlaRange="Products" noThreeD="1" sel="0" val="0"/>
</file>

<file path=xl/ctrlProps/ctrlProp760.xml><?xml version="1.0" encoding="utf-8"?>
<formControlPr xmlns="http://schemas.microsoft.com/office/spreadsheetml/2009/9/main" objectType="Drop" dropStyle="combo" dx="15" fmlaLink="B21" fmlaRange="Products" noThreeD="1" sel="0" val="0"/>
</file>

<file path=xl/ctrlProps/ctrlProp761.xml><?xml version="1.0" encoding="utf-8"?>
<formControlPr xmlns="http://schemas.microsoft.com/office/spreadsheetml/2009/9/main" objectType="Drop" dropStyle="combo" dx="15" fmlaLink="B22" fmlaRange="Products" noThreeD="1" sel="0" val="0"/>
</file>

<file path=xl/ctrlProps/ctrlProp762.xml><?xml version="1.0" encoding="utf-8"?>
<formControlPr xmlns="http://schemas.microsoft.com/office/spreadsheetml/2009/9/main" objectType="Drop" dropStyle="combo" dx="15" fmlaLink="B23" fmlaRange="Products" noThreeD="1" sel="0" val="0"/>
</file>

<file path=xl/ctrlProps/ctrlProp763.xml><?xml version="1.0" encoding="utf-8"?>
<formControlPr xmlns="http://schemas.microsoft.com/office/spreadsheetml/2009/9/main" objectType="Drop" dropStyle="combo" dx="15" fmlaLink="B24" fmlaRange="Products" noThreeD="1" sel="0" val="0"/>
</file>

<file path=xl/ctrlProps/ctrlProp764.xml><?xml version="1.0" encoding="utf-8"?>
<formControlPr xmlns="http://schemas.microsoft.com/office/spreadsheetml/2009/9/main" objectType="Drop" dropStyle="combo" dx="15" fmlaLink="B25" fmlaRange="Products" noThreeD="1" sel="0" val="0"/>
</file>

<file path=xl/ctrlProps/ctrlProp765.xml><?xml version="1.0" encoding="utf-8"?>
<formControlPr xmlns="http://schemas.microsoft.com/office/spreadsheetml/2009/9/main" objectType="Drop" dropStyle="combo" dx="15" fmlaLink="B26" fmlaRange="Products" noThreeD="1" sel="0" val="0"/>
</file>

<file path=xl/ctrlProps/ctrlProp766.xml><?xml version="1.0" encoding="utf-8"?>
<formControlPr xmlns="http://schemas.microsoft.com/office/spreadsheetml/2009/9/main" objectType="Drop" dropStyle="combo" dx="15" fmlaLink="B27" fmlaRange="Products" noThreeD="1" sel="0" val="0"/>
</file>

<file path=xl/ctrlProps/ctrlProp767.xml><?xml version="1.0" encoding="utf-8"?>
<formControlPr xmlns="http://schemas.microsoft.com/office/spreadsheetml/2009/9/main" objectType="Drop" dropStyle="combo" dx="15" fmlaLink="B28" fmlaRange="Products" noThreeD="1" sel="0" val="0"/>
</file>

<file path=xl/ctrlProps/ctrlProp768.xml><?xml version="1.0" encoding="utf-8"?>
<formControlPr xmlns="http://schemas.microsoft.com/office/spreadsheetml/2009/9/main" objectType="Drop" dropStyle="combo" dx="15" fmlaLink="B29" fmlaRange="Products" noThreeD="1" sel="0" val="0"/>
</file>

<file path=xl/ctrlProps/ctrlProp769.xml><?xml version="1.0" encoding="utf-8"?>
<formControlPr xmlns="http://schemas.microsoft.com/office/spreadsheetml/2009/9/main" objectType="Drop" dropStyle="combo" dx="15" fmlaLink="B30" fmlaRange="Products" noThreeD="1" sel="0" val="0"/>
</file>

<file path=xl/ctrlProps/ctrlProp77.xml><?xml version="1.0" encoding="utf-8"?>
<formControlPr xmlns="http://schemas.microsoft.com/office/spreadsheetml/2009/9/main" objectType="Drop" dropStyle="combo" dx="15" fmlaLink="B38" fmlaRange="Products" noThreeD="1" sel="0" val="0"/>
</file>

<file path=xl/ctrlProps/ctrlProp770.xml><?xml version="1.0" encoding="utf-8"?>
<formControlPr xmlns="http://schemas.microsoft.com/office/spreadsheetml/2009/9/main" objectType="Drop" dropStyle="combo" dx="15" fmlaLink="B31" fmlaRange="Products" noThreeD="1" sel="0" val="0"/>
</file>

<file path=xl/ctrlProps/ctrlProp771.xml><?xml version="1.0" encoding="utf-8"?>
<formControlPr xmlns="http://schemas.microsoft.com/office/spreadsheetml/2009/9/main" objectType="Drop" dropStyle="combo" dx="15" fmlaLink="B35" fmlaRange="Products" noThreeD="1" sel="0" val="0"/>
</file>

<file path=xl/ctrlProps/ctrlProp772.xml><?xml version="1.0" encoding="utf-8"?>
<formControlPr xmlns="http://schemas.microsoft.com/office/spreadsheetml/2009/9/main" objectType="Drop" dropStyle="combo" dx="15" fmlaLink="B32" fmlaRange="Products" noThreeD="1" sel="0" val="0"/>
</file>

<file path=xl/ctrlProps/ctrlProp773.xml><?xml version="1.0" encoding="utf-8"?>
<formControlPr xmlns="http://schemas.microsoft.com/office/spreadsheetml/2009/9/main" objectType="Drop" dropStyle="combo" dx="15" fmlaLink="B33" fmlaRange="Products" noThreeD="1" sel="0" val="0"/>
</file>

<file path=xl/ctrlProps/ctrlProp774.xml><?xml version="1.0" encoding="utf-8"?>
<formControlPr xmlns="http://schemas.microsoft.com/office/spreadsheetml/2009/9/main" objectType="Drop" dropStyle="combo" dx="15" fmlaLink="B34" fmlaRange="Products" noThreeD="1" sel="0" val="0"/>
</file>

<file path=xl/ctrlProps/ctrlProp775.xml><?xml version="1.0" encoding="utf-8"?>
<formControlPr xmlns="http://schemas.microsoft.com/office/spreadsheetml/2009/9/main" objectType="Drop" dropStyle="combo" dx="15" fmlaLink="B36" fmlaRange="Products" noThreeD="1" sel="0" val="0"/>
</file>

<file path=xl/ctrlProps/ctrlProp776.xml><?xml version="1.0" encoding="utf-8"?>
<formControlPr xmlns="http://schemas.microsoft.com/office/spreadsheetml/2009/9/main" objectType="Drop" dropStyle="combo" dx="15" fmlaLink="B37" fmlaRange="Products" noThreeD="1" sel="0" val="0"/>
</file>

<file path=xl/ctrlProps/ctrlProp777.xml><?xml version="1.0" encoding="utf-8"?>
<formControlPr xmlns="http://schemas.microsoft.com/office/spreadsheetml/2009/9/main" objectType="Drop" dropStyle="combo" dx="15" fmlaLink="B38" fmlaRange="Products" noThreeD="1" sel="0" val="0"/>
</file>

<file path=xl/ctrlProps/ctrlProp778.xml><?xml version="1.0" encoding="utf-8"?>
<formControlPr xmlns="http://schemas.microsoft.com/office/spreadsheetml/2009/9/main" objectType="Drop" dropStyle="combo" dx="15" fmlaLink="B39" fmlaRange="Products" noThreeD="1" sel="0" val="0"/>
</file>

<file path=xl/ctrlProps/ctrlProp779.xml><?xml version="1.0" encoding="utf-8"?>
<formControlPr xmlns="http://schemas.microsoft.com/office/spreadsheetml/2009/9/main" objectType="Drop" dropStyle="combo" dx="15" fmlaLink="B40" fmlaRange="Products" noThreeD="1" sel="0" val="0"/>
</file>

<file path=xl/ctrlProps/ctrlProp78.xml><?xml version="1.0" encoding="utf-8"?>
<formControlPr xmlns="http://schemas.microsoft.com/office/spreadsheetml/2009/9/main" objectType="Drop" dropStyle="combo" dx="15" fmlaLink="B39" fmlaRange="Products" noThreeD="1" sel="0" val="0"/>
</file>

<file path=xl/ctrlProps/ctrlProp780.xml><?xml version="1.0" encoding="utf-8"?>
<formControlPr xmlns="http://schemas.microsoft.com/office/spreadsheetml/2009/9/main" objectType="Drop" dropStyle="combo" dx="15" fmlaLink="B41" fmlaRange="Products" noThreeD="1" sel="0" val="0"/>
</file>

<file path=xl/ctrlProps/ctrlProp781.xml><?xml version="1.0" encoding="utf-8"?>
<formControlPr xmlns="http://schemas.microsoft.com/office/spreadsheetml/2009/9/main" objectType="Drop" dropStyle="combo" dx="15" fmlaLink="B42" fmlaRange="Products" noThreeD="1" sel="0" val="0"/>
</file>

<file path=xl/ctrlProps/ctrlProp782.xml><?xml version="1.0" encoding="utf-8"?>
<formControlPr xmlns="http://schemas.microsoft.com/office/spreadsheetml/2009/9/main" objectType="Drop" dropStyle="combo" dx="15" fmlaLink="B43" fmlaRange="Products" noThreeD="1" sel="0" val="0"/>
</file>

<file path=xl/ctrlProps/ctrlProp783.xml><?xml version="1.0" encoding="utf-8"?>
<formControlPr xmlns="http://schemas.microsoft.com/office/spreadsheetml/2009/9/main" objectType="Drop" dropStyle="combo" dx="15" fmlaLink="B44" fmlaRange="Products" noThreeD="1" sel="0" val="0"/>
</file>

<file path=xl/ctrlProps/ctrlProp784.xml><?xml version="1.0" encoding="utf-8"?>
<formControlPr xmlns="http://schemas.microsoft.com/office/spreadsheetml/2009/9/main" objectType="Drop" dropStyle="combo" dx="15" fmlaLink="B45" fmlaRange="Products" noThreeD="1" sel="0" val="0"/>
</file>

<file path=xl/ctrlProps/ctrlProp785.xml><?xml version="1.0" encoding="utf-8"?>
<formControlPr xmlns="http://schemas.microsoft.com/office/spreadsheetml/2009/9/main" objectType="Drop" dropStyle="combo" dx="15" fmlaLink="B46" fmlaRange="Products" noThreeD="1" sel="0" val="0"/>
</file>

<file path=xl/ctrlProps/ctrlProp786.xml><?xml version="1.0" encoding="utf-8"?>
<formControlPr xmlns="http://schemas.microsoft.com/office/spreadsheetml/2009/9/main" objectType="Drop" dropStyle="combo" dx="15" fmlaLink="B47" fmlaRange="Products" noThreeD="1" sel="0" val="0"/>
</file>

<file path=xl/ctrlProps/ctrlProp787.xml><?xml version="1.0" encoding="utf-8"?>
<formControlPr xmlns="http://schemas.microsoft.com/office/spreadsheetml/2009/9/main" objectType="Drop" dropStyle="combo" dx="15" fmlaLink="B48" fmlaRange="Products" noThreeD="1" sel="0" val="0"/>
</file>

<file path=xl/ctrlProps/ctrlProp788.xml><?xml version="1.0" encoding="utf-8"?>
<formControlPr xmlns="http://schemas.microsoft.com/office/spreadsheetml/2009/9/main" objectType="Drop" dropStyle="combo" dx="15" fmlaLink="B49" fmlaRange="Products" noThreeD="1" sel="0" val="0"/>
</file>

<file path=xl/ctrlProps/ctrlProp789.xml><?xml version="1.0" encoding="utf-8"?>
<formControlPr xmlns="http://schemas.microsoft.com/office/spreadsheetml/2009/9/main" objectType="Drop" dropStyle="combo" dx="15" fmlaLink="B50" fmlaRange="Products" noThreeD="1" sel="0" val="0"/>
</file>

<file path=xl/ctrlProps/ctrlProp79.xml><?xml version="1.0" encoding="utf-8"?>
<formControlPr xmlns="http://schemas.microsoft.com/office/spreadsheetml/2009/9/main" objectType="Drop" dropStyle="combo" dx="15" fmlaLink="B40" fmlaRange="Products" noThreeD="1" sel="0" val="0"/>
</file>

<file path=xl/ctrlProps/ctrlProp790.xml><?xml version="1.0" encoding="utf-8"?>
<formControlPr xmlns="http://schemas.microsoft.com/office/spreadsheetml/2009/9/main" objectType="Drop" dropStyle="combo" dx="15" fmlaLink="B51" fmlaRange="Products" noThreeD="1" sel="0" val="0"/>
</file>

<file path=xl/ctrlProps/ctrlProp791.xml><?xml version="1.0" encoding="utf-8"?>
<formControlPr xmlns="http://schemas.microsoft.com/office/spreadsheetml/2009/9/main" objectType="Drop" dropStyle="combo" dx="15" fmlaLink="B52" fmlaRange="Products" noThreeD="1" sel="0" val="0"/>
</file>

<file path=xl/ctrlProps/ctrlProp792.xml><?xml version="1.0" encoding="utf-8"?>
<formControlPr xmlns="http://schemas.microsoft.com/office/spreadsheetml/2009/9/main" objectType="Drop" dropStyle="combo" dx="15" fmlaLink="B53" fmlaRange="Products" noThreeD="1" sel="0" val="0"/>
</file>

<file path=xl/ctrlProps/ctrlProp793.xml><?xml version="1.0" encoding="utf-8"?>
<formControlPr xmlns="http://schemas.microsoft.com/office/spreadsheetml/2009/9/main" objectType="Drop" dropStyle="combo" dx="15" fmlaLink="B54" fmlaRange="Products" noThreeD="1" sel="0" val="0"/>
</file>

<file path=xl/ctrlProps/ctrlProp794.xml><?xml version="1.0" encoding="utf-8"?>
<formControlPr xmlns="http://schemas.microsoft.com/office/spreadsheetml/2009/9/main" objectType="Drop" dropStyle="combo" dx="15" fmlaLink="B55" fmlaRange="Products" noThreeD="1" sel="0" val="0"/>
</file>

<file path=xl/ctrlProps/ctrlProp795.xml><?xml version="1.0" encoding="utf-8"?>
<formControlPr xmlns="http://schemas.microsoft.com/office/spreadsheetml/2009/9/main" objectType="Drop" dropStyle="combo" dx="15" fmlaLink="B56" fmlaRange="Products" noThreeD="1" sel="0" val="0"/>
</file>

<file path=xl/ctrlProps/ctrlProp796.xml><?xml version="1.0" encoding="utf-8"?>
<formControlPr xmlns="http://schemas.microsoft.com/office/spreadsheetml/2009/9/main" objectType="Drop" dropStyle="combo" dx="15" fmlaLink="B57" fmlaRange="Products" noThreeD="1" sel="0" val="0"/>
</file>

<file path=xl/ctrlProps/ctrlProp797.xml><?xml version="1.0" encoding="utf-8"?>
<formControlPr xmlns="http://schemas.microsoft.com/office/spreadsheetml/2009/9/main" objectType="Drop" dropStyle="combo" dx="15" fmlaLink="B58" fmlaRange="Products" noThreeD="1" sel="0" val="0"/>
</file>

<file path=xl/ctrlProps/ctrlProp798.xml><?xml version="1.0" encoding="utf-8"?>
<formControlPr xmlns="http://schemas.microsoft.com/office/spreadsheetml/2009/9/main" objectType="Drop" dropStyle="combo" dx="15" fmlaLink="B59" fmlaRange="Products" noThreeD="1" sel="0" val="0"/>
</file>

<file path=xl/ctrlProps/ctrlProp799.xml><?xml version="1.0" encoding="utf-8"?>
<formControlPr xmlns="http://schemas.microsoft.com/office/spreadsheetml/2009/9/main" objectType="Drop" dropStyle="combo" dx="15" fmlaLink="B60" fmlaRange="Products" noThreeD="1" sel="0" val="0"/>
</file>

<file path=xl/ctrlProps/ctrlProp8.xml><?xml version="1.0" encoding="utf-8"?>
<formControlPr xmlns="http://schemas.microsoft.com/office/spreadsheetml/2009/9/main" objectType="Drop" dropStyle="combo" dx="15" fmlaLink="B19" fmlaRange="Products" noThreeD="1" sel="0" val="0"/>
</file>

<file path=xl/ctrlProps/ctrlProp80.xml><?xml version="1.0" encoding="utf-8"?>
<formControlPr xmlns="http://schemas.microsoft.com/office/spreadsheetml/2009/9/main" objectType="Drop" dropStyle="combo" dx="15" fmlaLink="B41" fmlaRange="Products" noThreeD="1" sel="0" val="0"/>
</file>

<file path=xl/ctrlProps/ctrlProp800.xml><?xml version="1.0" encoding="utf-8"?>
<formControlPr xmlns="http://schemas.microsoft.com/office/spreadsheetml/2009/9/main" objectType="Drop" dropStyle="combo" dx="15" fmlaLink="B61" fmlaRange="Products" noThreeD="1" sel="0" val="0"/>
</file>

<file path=xl/ctrlProps/ctrlProp801.xml><?xml version="1.0" encoding="utf-8"?>
<formControlPr xmlns="http://schemas.microsoft.com/office/spreadsheetml/2009/9/main" objectType="Drop" dropStyle="combo" dx="15" fmlaLink="B12" fmlaRange="Products" noThreeD="1" sel="0" val="0"/>
</file>

<file path=xl/ctrlProps/ctrlProp802.xml><?xml version="1.0" encoding="utf-8"?>
<formControlPr xmlns="http://schemas.microsoft.com/office/spreadsheetml/2009/9/main" objectType="Drop" dropStyle="combo" dx="15" fmlaLink="B13" fmlaRange="Products" noThreeD="1" sel="0" val="0"/>
</file>

<file path=xl/ctrlProps/ctrlProp803.xml><?xml version="1.0" encoding="utf-8"?>
<formControlPr xmlns="http://schemas.microsoft.com/office/spreadsheetml/2009/9/main" objectType="Drop" dropStyle="combo" dx="15" fmlaLink="B14" fmlaRange="Products" noThreeD="1" sel="0" val="0"/>
</file>

<file path=xl/ctrlProps/ctrlProp804.xml><?xml version="1.0" encoding="utf-8"?>
<formControlPr xmlns="http://schemas.microsoft.com/office/spreadsheetml/2009/9/main" objectType="Drop" dropStyle="combo" dx="15" fmlaLink="B15" fmlaRange="Products" noThreeD="1" sel="0" val="0"/>
</file>

<file path=xl/ctrlProps/ctrlProp805.xml><?xml version="1.0" encoding="utf-8"?>
<formControlPr xmlns="http://schemas.microsoft.com/office/spreadsheetml/2009/9/main" objectType="Drop" dropStyle="combo" dx="15" fmlaLink="B16" fmlaRange="Products" noThreeD="1" sel="0" val="0"/>
</file>

<file path=xl/ctrlProps/ctrlProp806.xml><?xml version="1.0" encoding="utf-8"?>
<formControlPr xmlns="http://schemas.microsoft.com/office/spreadsheetml/2009/9/main" objectType="Drop" dropStyle="combo" dx="15" fmlaLink="B17" fmlaRange="Products" noThreeD="1" sel="0" val="0"/>
</file>

<file path=xl/ctrlProps/ctrlProp807.xml><?xml version="1.0" encoding="utf-8"?>
<formControlPr xmlns="http://schemas.microsoft.com/office/spreadsheetml/2009/9/main" objectType="Drop" dropStyle="combo" dx="15" fmlaLink="B18" fmlaRange="Products" noThreeD="1" sel="0" val="0"/>
</file>

<file path=xl/ctrlProps/ctrlProp808.xml><?xml version="1.0" encoding="utf-8"?>
<formControlPr xmlns="http://schemas.microsoft.com/office/spreadsheetml/2009/9/main" objectType="Drop" dropStyle="combo" dx="15" fmlaLink="B19" fmlaRange="Products" noThreeD="1" sel="0" val="0"/>
</file>

<file path=xl/ctrlProps/ctrlProp809.xml><?xml version="1.0" encoding="utf-8"?>
<formControlPr xmlns="http://schemas.microsoft.com/office/spreadsheetml/2009/9/main" objectType="Drop" dropStyle="combo" dx="15" fmlaLink="B20" fmlaRange="Products" noThreeD="1" sel="0" val="0"/>
</file>

<file path=xl/ctrlProps/ctrlProp81.xml><?xml version="1.0" encoding="utf-8"?>
<formControlPr xmlns="http://schemas.microsoft.com/office/spreadsheetml/2009/9/main" objectType="Drop" dropStyle="combo" dx="15" fmlaLink="B42" fmlaRange="Products" noThreeD="1" sel="0" val="0"/>
</file>

<file path=xl/ctrlProps/ctrlProp810.xml><?xml version="1.0" encoding="utf-8"?>
<formControlPr xmlns="http://schemas.microsoft.com/office/spreadsheetml/2009/9/main" objectType="Drop" dropStyle="combo" dx="15" fmlaLink="B21" fmlaRange="Products" noThreeD="1" sel="0" val="0"/>
</file>

<file path=xl/ctrlProps/ctrlProp811.xml><?xml version="1.0" encoding="utf-8"?>
<formControlPr xmlns="http://schemas.microsoft.com/office/spreadsheetml/2009/9/main" objectType="Drop" dropStyle="combo" dx="15" fmlaLink="B22" fmlaRange="Products" noThreeD="1" sel="0" val="0"/>
</file>

<file path=xl/ctrlProps/ctrlProp812.xml><?xml version="1.0" encoding="utf-8"?>
<formControlPr xmlns="http://schemas.microsoft.com/office/spreadsheetml/2009/9/main" objectType="Drop" dropStyle="combo" dx="15" fmlaLink="B23" fmlaRange="Products" noThreeD="1" sel="0" val="0"/>
</file>

<file path=xl/ctrlProps/ctrlProp813.xml><?xml version="1.0" encoding="utf-8"?>
<formControlPr xmlns="http://schemas.microsoft.com/office/spreadsheetml/2009/9/main" objectType="Drop" dropStyle="combo" dx="15" fmlaLink="B24" fmlaRange="Products" noThreeD="1" sel="0" val="0"/>
</file>

<file path=xl/ctrlProps/ctrlProp814.xml><?xml version="1.0" encoding="utf-8"?>
<formControlPr xmlns="http://schemas.microsoft.com/office/spreadsheetml/2009/9/main" objectType="Drop" dropStyle="combo" dx="15" fmlaLink="B25" fmlaRange="Products" noThreeD="1" sel="0" val="0"/>
</file>

<file path=xl/ctrlProps/ctrlProp815.xml><?xml version="1.0" encoding="utf-8"?>
<formControlPr xmlns="http://schemas.microsoft.com/office/spreadsheetml/2009/9/main" objectType="Drop" dropStyle="combo" dx="15" fmlaLink="B26" fmlaRange="Products" noThreeD="1" sel="0" val="0"/>
</file>

<file path=xl/ctrlProps/ctrlProp816.xml><?xml version="1.0" encoding="utf-8"?>
<formControlPr xmlns="http://schemas.microsoft.com/office/spreadsheetml/2009/9/main" objectType="Drop" dropStyle="combo" dx="15" fmlaLink="B27" fmlaRange="Products" noThreeD="1" sel="0" val="0"/>
</file>

<file path=xl/ctrlProps/ctrlProp817.xml><?xml version="1.0" encoding="utf-8"?>
<formControlPr xmlns="http://schemas.microsoft.com/office/spreadsheetml/2009/9/main" objectType="Drop" dropStyle="combo" dx="15" fmlaLink="B28" fmlaRange="Products" noThreeD="1" sel="0" val="0"/>
</file>

<file path=xl/ctrlProps/ctrlProp818.xml><?xml version="1.0" encoding="utf-8"?>
<formControlPr xmlns="http://schemas.microsoft.com/office/spreadsheetml/2009/9/main" objectType="Drop" dropStyle="combo" dx="15" fmlaLink="B29" fmlaRange="Products" noThreeD="1" sel="0" val="0"/>
</file>

<file path=xl/ctrlProps/ctrlProp819.xml><?xml version="1.0" encoding="utf-8"?>
<formControlPr xmlns="http://schemas.microsoft.com/office/spreadsheetml/2009/9/main" objectType="Drop" dropStyle="combo" dx="15" fmlaLink="B30" fmlaRange="Products" noThreeD="1" sel="0" val="0"/>
</file>

<file path=xl/ctrlProps/ctrlProp82.xml><?xml version="1.0" encoding="utf-8"?>
<formControlPr xmlns="http://schemas.microsoft.com/office/spreadsheetml/2009/9/main" objectType="Drop" dropStyle="combo" dx="15" fmlaLink="B43" fmlaRange="Products" noThreeD="1" sel="0" val="0"/>
</file>

<file path=xl/ctrlProps/ctrlProp820.xml><?xml version="1.0" encoding="utf-8"?>
<formControlPr xmlns="http://schemas.microsoft.com/office/spreadsheetml/2009/9/main" objectType="Drop" dropStyle="combo" dx="15" fmlaLink="B31" fmlaRange="Products" noThreeD="1" sel="0" val="0"/>
</file>

<file path=xl/ctrlProps/ctrlProp821.xml><?xml version="1.0" encoding="utf-8"?>
<formControlPr xmlns="http://schemas.microsoft.com/office/spreadsheetml/2009/9/main" objectType="Drop" dropStyle="combo" dx="15" fmlaLink="B35" fmlaRange="Products" noThreeD="1" sel="0" val="0"/>
</file>

<file path=xl/ctrlProps/ctrlProp822.xml><?xml version="1.0" encoding="utf-8"?>
<formControlPr xmlns="http://schemas.microsoft.com/office/spreadsheetml/2009/9/main" objectType="Drop" dropStyle="combo" dx="15" fmlaLink="B32" fmlaRange="Products" noThreeD="1" sel="0" val="0"/>
</file>

<file path=xl/ctrlProps/ctrlProp823.xml><?xml version="1.0" encoding="utf-8"?>
<formControlPr xmlns="http://schemas.microsoft.com/office/spreadsheetml/2009/9/main" objectType="Drop" dropStyle="combo" dx="15" fmlaLink="B33" fmlaRange="Products" noThreeD="1" sel="0" val="0"/>
</file>

<file path=xl/ctrlProps/ctrlProp824.xml><?xml version="1.0" encoding="utf-8"?>
<formControlPr xmlns="http://schemas.microsoft.com/office/spreadsheetml/2009/9/main" objectType="Drop" dropStyle="combo" dx="15" fmlaLink="B34" fmlaRange="Products" noThreeD="1" sel="0" val="0"/>
</file>

<file path=xl/ctrlProps/ctrlProp825.xml><?xml version="1.0" encoding="utf-8"?>
<formControlPr xmlns="http://schemas.microsoft.com/office/spreadsheetml/2009/9/main" objectType="Drop" dropStyle="combo" dx="15" fmlaLink="B36" fmlaRange="Products" noThreeD="1" sel="0" val="0"/>
</file>

<file path=xl/ctrlProps/ctrlProp826.xml><?xml version="1.0" encoding="utf-8"?>
<formControlPr xmlns="http://schemas.microsoft.com/office/spreadsheetml/2009/9/main" objectType="Drop" dropStyle="combo" dx="15" fmlaLink="B37" fmlaRange="Products" noThreeD="1" sel="0" val="0"/>
</file>

<file path=xl/ctrlProps/ctrlProp827.xml><?xml version="1.0" encoding="utf-8"?>
<formControlPr xmlns="http://schemas.microsoft.com/office/spreadsheetml/2009/9/main" objectType="Drop" dropStyle="combo" dx="15" fmlaLink="B38" fmlaRange="Products" noThreeD="1" sel="0" val="0"/>
</file>

<file path=xl/ctrlProps/ctrlProp828.xml><?xml version="1.0" encoding="utf-8"?>
<formControlPr xmlns="http://schemas.microsoft.com/office/spreadsheetml/2009/9/main" objectType="Drop" dropStyle="combo" dx="15" fmlaLink="B39" fmlaRange="Products" noThreeD="1" sel="0" val="0"/>
</file>

<file path=xl/ctrlProps/ctrlProp829.xml><?xml version="1.0" encoding="utf-8"?>
<formControlPr xmlns="http://schemas.microsoft.com/office/spreadsheetml/2009/9/main" objectType="Drop" dropStyle="combo" dx="15" fmlaLink="B40" fmlaRange="Products" noThreeD="1" sel="0" val="0"/>
</file>

<file path=xl/ctrlProps/ctrlProp83.xml><?xml version="1.0" encoding="utf-8"?>
<formControlPr xmlns="http://schemas.microsoft.com/office/spreadsheetml/2009/9/main" objectType="Drop" dropStyle="combo" dx="15" fmlaLink="B44" fmlaRange="Products" noThreeD="1" sel="0" val="0"/>
</file>

<file path=xl/ctrlProps/ctrlProp830.xml><?xml version="1.0" encoding="utf-8"?>
<formControlPr xmlns="http://schemas.microsoft.com/office/spreadsheetml/2009/9/main" objectType="Drop" dropStyle="combo" dx="15" fmlaLink="B41" fmlaRange="Products" noThreeD="1" sel="0" val="0"/>
</file>

<file path=xl/ctrlProps/ctrlProp831.xml><?xml version="1.0" encoding="utf-8"?>
<formControlPr xmlns="http://schemas.microsoft.com/office/spreadsheetml/2009/9/main" objectType="Drop" dropStyle="combo" dx="15" fmlaLink="B42" fmlaRange="Products" noThreeD="1" sel="0" val="0"/>
</file>

<file path=xl/ctrlProps/ctrlProp832.xml><?xml version="1.0" encoding="utf-8"?>
<formControlPr xmlns="http://schemas.microsoft.com/office/spreadsheetml/2009/9/main" objectType="Drop" dropStyle="combo" dx="15" fmlaLink="B43" fmlaRange="Products" noThreeD="1" sel="0" val="0"/>
</file>

<file path=xl/ctrlProps/ctrlProp833.xml><?xml version="1.0" encoding="utf-8"?>
<formControlPr xmlns="http://schemas.microsoft.com/office/spreadsheetml/2009/9/main" objectType="Drop" dropStyle="combo" dx="15" fmlaLink="B44" fmlaRange="Products" noThreeD="1" sel="0" val="0"/>
</file>

<file path=xl/ctrlProps/ctrlProp834.xml><?xml version="1.0" encoding="utf-8"?>
<formControlPr xmlns="http://schemas.microsoft.com/office/spreadsheetml/2009/9/main" objectType="Drop" dropStyle="combo" dx="15" fmlaLink="B45" fmlaRange="Products" noThreeD="1" sel="0" val="0"/>
</file>

<file path=xl/ctrlProps/ctrlProp835.xml><?xml version="1.0" encoding="utf-8"?>
<formControlPr xmlns="http://schemas.microsoft.com/office/spreadsheetml/2009/9/main" objectType="Drop" dropStyle="combo" dx="15" fmlaLink="B46" fmlaRange="Products" noThreeD="1" sel="0" val="0"/>
</file>

<file path=xl/ctrlProps/ctrlProp836.xml><?xml version="1.0" encoding="utf-8"?>
<formControlPr xmlns="http://schemas.microsoft.com/office/spreadsheetml/2009/9/main" objectType="Drop" dropStyle="combo" dx="15" fmlaLink="B47" fmlaRange="Products" noThreeD="1" sel="0" val="0"/>
</file>

<file path=xl/ctrlProps/ctrlProp837.xml><?xml version="1.0" encoding="utf-8"?>
<formControlPr xmlns="http://schemas.microsoft.com/office/spreadsheetml/2009/9/main" objectType="Drop" dropStyle="combo" dx="15" fmlaLink="B48" fmlaRange="Products" noThreeD="1" sel="0" val="0"/>
</file>

<file path=xl/ctrlProps/ctrlProp838.xml><?xml version="1.0" encoding="utf-8"?>
<formControlPr xmlns="http://schemas.microsoft.com/office/spreadsheetml/2009/9/main" objectType="Drop" dropStyle="combo" dx="15" fmlaLink="B49" fmlaRange="Products" noThreeD="1" sel="0" val="0"/>
</file>

<file path=xl/ctrlProps/ctrlProp839.xml><?xml version="1.0" encoding="utf-8"?>
<formControlPr xmlns="http://schemas.microsoft.com/office/spreadsheetml/2009/9/main" objectType="Drop" dropStyle="combo" dx="15" fmlaLink="B50" fmlaRange="Products" noThreeD="1" sel="0" val="0"/>
</file>

<file path=xl/ctrlProps/ctrlProp84.xml><?xml version="1.0" encoding="utf-8"?>
<formControlPr xmlns="http://schemas.microsoft.com/office/spreadsheetml/2009/9/main" objectType="Drop" dropStyle="combo" dx="15" fmlaLink="B45" fmlaRange="Products" noThreeD="1" sel="0" val="0"/>
</file>

<file path=xl/ctrlProps/ctrlProp840.xml><?xml version="1.0" encoding="utf-8"?>
<formControlPr xmlns="http://schemas.microsoft.com/office/spreadsheetml/2009/9/main" objectType="Drop" dropStyle="combo" dx="15" fmlaLink="B51" fmlaRange="Products" noThreeD="1" sel="0" val="0"/>
</file>

<file path=xl/ctrlProps/ctrlProp841.xml><?xml version="1.0" encoding="utf-8"?>
<formControlPr xmlns="http://schemas.microsoft.com/office/spreadsheetml/2009/9/main" objectType="Drop" dropStyle="combo" dx="15" fmlaLink="B52" fmlaRange="Products" noThreeD="1" sel="0" val="0"/>
</file>

<file path=xl/ctrlProps/ctrlProp842.xml><?xml version="1.0" encoding="utf-8"?>
<formControlPr xmlns="http://schemas.microsoft.com/office/spreadsheetml/2009/9/main" objectType="Drop" dropStyle="combo" dx="15" fmlaLink="B53" fmlaRange="Products" noThreeD="1" sel="0" val="0"/>
</file>

<file path=xl/ctrlProps/ctrlProp843.xml><?xml version="1.0" encoding="utf-8"?>
<formControlPr xmlns="http://schemas.microsoft.com/office/spreadsheetml/2009/9/main" objectType="Drop" dropStyle="combo" dx="15" fmlaLink="B54" fmlaRange="Products" noThreeD="1" sel="0" val="0"/>
</file>

<file path=xl/ctrlProps/ctrlProp844.xml><?xml version="1.0" encoding="utf-8"?>
<formControlPr xmlns="http://schemas.microsoft.com/office/spreadsheetml/2009/9/main" objectType="Drop" dropStyle="combo" dx="15" fmlaLink="B55" fmlaRange="Products" noThreeD="1" sel="0" val="0"/>
</file>

<file path=xl/ctrlProps/ctrlProp845.xml><?xml version="1.0" encoding="utf-8"?>
<formControlPr xmlns="http://schemas.microsoft.com/office/spreadsheetml/2009/9/main" objectType="Drop" dropStyle="combo" dx="15" fmlaLink="B56" fmlaRange="Products" noThreeD="1" sel="0" val="0"/>
</file>

<file path=xl/ctrlProps/ctrlProp846.xml><?xml version="1.0" encoding="utf-8"?>
<formControlPr xmlns="http://schemas.microsoft.com/office/spreadsheetml/2009/9/main" objectType="Drop" dropStyle="combo" dx="15" fmlaLink="B57" fmlaRange="Products" noThreeD="1" sel="0" val="0"/>
</file>

<file path=xl/ctrlProps/ctrlProp847.xml><?xml version="1.0" encoding="utf-8"?>
<formControlPr xmlns="http://schemas.microsoft.com/office/spreadsheetml/2009/9/main" objectType="Drop" dropStyle="combo" dx="15" fmlaLink="B58" fmlaRange="Products" noThreeD="1" sel="0" val="0"/>
</file>

<file path=xl/ctrlProps/ctrlProp848.xml><?xml version="1.0" encoding="utf-8"?>
<formControlPr xmlns="http://schemas.microsoft.com/office/spreadsheetml/2009/9/main" objectType="Drop" dropStyle="combo" dx="15" fmlaLink="B59" fmlaRange="Products" noThreeD="1" sel="0" val="0"/>
</file>

<file path=xl/ctrlProps/ctrlProp849.xml><?xml version="1.0" encoding="utf-8"?>
<formControlPr xmlns="http://schemas.microsoft.com/office/spreadsheetml/2009/9/main" objectType="Drop" dropStyle="combo" dx="15" fmlaLink="B60" fmlaRange="Products" noThreeD="1" sel="0" val="0"/>
</file>

<file path=xl/ctrlProps/ctrlProp85.xml><?xml version="1.0" encoding="utf-8"?>
<formControlPr xmlns="http://schemas.microsoft.com/office/spreadsheetml/2009/9/main" objectType="Drop" dropStyle="combo" dx="15" fmlaLink="B46" fmlaRange="Products" noThreeD="1" sel="0" val="0"/>
</file>

<file path=xl/ctrlProps/ctrlProp850.xml><?xml version="1.0" encoding="utf-8"?>
<formControlPr xmlns="http://schemas.microsoft.com/office/spreadsheetml/2009/9/main" objectType="Drop" dropStyle="combo" dx="15" fmlaLink="B61" fmlaRange="Products" noThreeD="1" sel="0" val="0"/>
</file>

<file path=xl/ctrlProps/ctrlProp851.xml><?xml version="1.0" encoding="utf-8"?>
<formControlPr xmlns="http://schemas.microsoft.com/office/spreadsheetml/2009/9/main" objectType="Drop" dropStyle="combo" dx="15" fmlaLink="B12" fmlaRange="Products" noThreeD="1" sel="0" val="0"/>
</file>

<file path=xl/ctrlProps/ctrlProp852.xml><?xml version="1.0" encoding="utf-8"?>
<formControlPr xmlns="http://schemas.microsoft.com/office/spreadsheetml/2009/9/main" objectType="Drop" dropStyle="combo" dx="15" fmlaLink="B13" fmlaRange="Products" noThreeD="1" sel="0" val="0"/>
</file>

<file path=xl/ctrlProps/ctrlProp853.xml><?xml version="1.0" encoding="utf-8"?>
<formControlPr xmlns="http://schemas.microsoft.com/office/spreadsheetml/2009/9/main" objectType="Drop" dropStyle="combo" dx="15" fmlaLink="B14" fmlaRange="Products" noThreeD="1" sel="0" val="0"/>
</file>

<file path=xl/ctrlProps/ctrlProp854.xml><?xml version="1.0" encoding="utf-8"?>
<formControlPr xmlns="http://schemas.microsoft.com/office/spreadsheetml/2009/9/main" objectType="Drop" dropStyle="combo" dx="15" fmlaLink="B15" fmlaRange="Products" noThreeD="1" sel="0" val="0"/>
</file>

<file path=xl/ctrlProps/ctrlProp855.xml><?xml version="1.0" encoding="utf-8"?>
<formControlPr xmlns="http://schemas.microsoft.com/office/spreadsheetml/2009/9/main" objectType="Drop" dropStyle="combo" dx="15" fmlaLink="B16" fmlaRange="Products" noThreeD="1" sel="0" val="0"/>
</file>

<file path=xl/ctrlProps/ctrlProp856.xml><?xml version="1.0" encoding="utf-8"?>
<formControlPr xmlns="http://schemas.microsoft.com/office/spreadsheetml/2009/9/main" objectType="Drop" dropStyle="combo" dx="15" fmlaLink="B17" fmlaRange="Products" noThreeD="1" sel="0" val="0"/>
</file>

<file path=xl/ctrlProps/ctrlProp857.xml><?xml version="1.0" encoding="utf-8"?>
<formControlPr xmlns="http://schemas.microsoft.com/office/spreadsheetml/2009/9/main" objectType="Drop" dropStyle="combo" dx="15" fmlaLink="B18" fmlaRange="Products" noThreeD="1" sel="0" val="0"/>
</file>

<file path=xl/ctrlProps/ctrlProp858.xml><?xml version="1.0" encoding="utf-8"?>
<formControlPr xmlns="http://schemas.microsoft.com/office/spreadsheetml/2009/9/main" objectType="Drop" dropStyle="combo" dx="15" fmlaLink="B19" fmlaRange="Products" noThreeD="1" sel="0" val="0"/>
</file>

<file path=xl/ctrlProps/ctrlProp859.xml><?xml version="1.0" encoding="utf-8"?>
<formControlPr xmlns="http://schemas.microsoft.com/office/spreadsheetml/2009/9/main" objectType="Drop" dropStyle="combo" dx="15" fmlaLink="B20" fmlaRange="Products" noThreeD="1" sel="0" val="0"/>
</file>

<file path=xl/ctrlProps/ctrlProp86.xml><?xml version="1.0" encoding="utf-8"?>
<formControlPr xmlns="http://schemas.microsoft.com/office/spreadsheetml/2009/9/main" objectType="Drop" dropStyle="combo" dx="15" fmlaLink="B47" fmlaRange="Products" noThreeD="1" sel="0" val="0"/>
</file>

<file path=xl/ctrlProps/ctrlProp860.xml><?xml version="1.0" encoding="utf-8"?>
<formControlPr xmlns="http://schemas.microsoft.com/office/spreadsheetml/2009/9/main" objectType="Drop" dropStyle="combo" dx="15" fmlaLink="B21" fmlaRange="Products" noThreeD="1" sel="0" val="0"/>
</file>

<file path=xl/ctrlProps/ctrlProp861.xml><?xml version="1.0" encoding="utf-8"?>
<formControlPr xmlns="http://schemas.microsoft.com/office/spreadsheetml/2009/9/main" objectType="Drop" dropStyle="combo" dx="15" fmlaLink="B22" fmlaRange="Products" noThreeD="1" sel="0" val="0"/>
</file>

<file path=xl/ctrlProps/ctrlProp862.xml><?xml version="1.0" encoding="utf-8"?>
<formControlPr xmlns="http://schemas.microsoft.com/office/spreadsheetml/2009/9/main" objectType="Drop" dropStyle="combo" dx="15" fmlaLink="B23" fmlaRange="Products" noThreeD="1" sel="0" val="0"/>
</file>

<file path=xl/ctrlProps/ctrlProp863.xml><?xml version="1.0" encoding="utf-8"?>
<formControlPr xmlns="http://schemas.microsoft.com/office/spreadsheetml/2009/9/main" objectType="Drop" dropStyle="combo" dx="15" fmlaLink="B24" fmlaRange="Products" noThreeD="1" sel="0" val="0"/>
</file>

<file path=xl/ctrlProps/ctrlProp864.xml><?xml version="1.0" encoding="utf-8"?>
<formControlPr xmlns="http://schemas.microsoft.com/office/spreadsheetml/2009/9/main" objectType="Drop" dropStyle="combo" dx="15" fmlaLink="B25" fmlaRange="Products" noThreeD="1" sel="0" val="0"/>
</file>

<file path=xl/ctrlProps/ctrlProp865.xml><?xml version="1.0" encoding="utf-8"?>
<formControlPr xmlns="http://schemas.microsoft.com/office/spreadsheetml/2009/9/main" objectType="Drop" dropStyle="combo" dx="15" fmlaLink="B26" fmlaRange="Products" noThreeD="1" sel="0" val="0"/>
</file>

<file path=xl/ctrlProps/ctrlProp866.xml><?xml version="1.0" encoding="utf-8"?>
<formControlPr xmlns="http://schemas.microsoft.com/office/spreadsheetml/2009/9/main" objectType="Drop" dropStyle="combo" dx="15" fmlaLink="B27" fmlaRange="Products" noThreeD="1" sel="0" val="0"/>
</file>

<file path=xl/ctrlProps/ctrlProp867.xml><?xml version="1.0" encoding="utf-8"?>
<formControlPr xmlns="http://schemas.microsoft.com/office/spreadsheetml/2009/9/main" objectType="Drop" dropStyle="combo" dx="15" fmlaLink="B28" fmlaRange="Products" noThreeD="1" sel="0" val="0"/>
</file>

<file path=xl/ctrlProps/ctrlProp868.xml><?xml version="1.0" encoding="utf-8"?>
<formControlPr xmlns="http://schemas.microsoft.com/office/spreadsheetml/2009/9/main" objectType="Drop" dropStyle="combo" dx="15" fmlaLink="B29" fmlaRange="Products" noThreeD="1" sel="0" val="0"/>
</file>

<file path=xl/ctrlProps/ctrlProp869.xml><?xml version="1.0" encoding="utf-8"?>
<formControlPr xmlns="http://schemas.microsoft.com/office/spreadsheetml/2009/9/main" objectType="Drop" dropStyle="combo" dx="15" fmlaLink="B30" fmlaRange="Products" noThreeD="1" sel="0" val="0"/>
</file>

<file path=xl/ctrlProps/ctrlProp87.xml><?xml version="1.0" encoding="utf-8"?>
<formControlPr xmlns="http://schemas.microsoft.com/office/spreadsheetml/2009/9/main" objectType="Drop" dropStyle="combo" dx="15" fmlaLink="B48" fmlaRange="Products" noThreeD="1" sel="0" val="0"/>
</file>

<file path=xl/ctrlProps/ctrlProp870.xml><?xml version="1.0" encoding="utf-8"?>
<formControlPr xmlns="http://schemas.microsoft.com/office/spreadsheetml/2009/9/main" objectType="Drop" dropStyle="combo" dx="15" fmlaLink="B31" fmlaRange="Products" noThreeD="1" sel="0" val="0"/>
</file>

<file path=xl/ctrlProps/ctrlProp871.xml><?xml version="1.0" encoding="utf-8"?>
<formControlPr xmlns="http://schemas.microsoft.com/office/spreadsheetml/2009/9/main" objectType="Drop" dropStyle="combo" dx="15" fmlaLink="B35" fmlaRange="Products" noThreeD="1" sel="0" val="0"/>
</file>

<file path=xl/ctrlProps/ctrlProp872.xml><?xml version="1.0" encoding="utf-8"?>
<formControlPr xmlns="http://schemas.microsoft.com/office/spreadsheetml/2009/9/main" objectType="Drop" dropStyle="combo" dx="15" fmlaLink="B32" fmlaRange="Products" noThreeD="1" sel="0" val="0"/>
</file>

<file path=xl/ctrlProps/ctrlProp873.xml><?xml version="1.0" encoding="utf-8"?>
<formControlPr xmlns="http://schemas.microsoft.com/office/spreadsheetml/2009/9/main" objectType="Drop" dropStyle="combo" dx="15" fmlaLink="B33" fmlaRange="Products" noThreeD="1" sel="0" val="0"/>
</file>

<file path=xl/ctrlProps/ctrlProp874.xml><?xml version="1.0" encoding="utf-8"?>
<formControlPr xmlns="http://schemas.microsoft.com/office/spreadsheetml/2009/9/main" objectType="Drop" dropStyle="combo" dx="15" fmlaLink="B34" fmlaRange="Products" noThreeD="1" sel="0" val="0"/>
</file>

<file path=xl/ctrlProps/ctrlProp875.xml><?xml version="1.0" encoding="utf-8"?>
<formControlPr xmlns="http://schemas.microsoft.com/office/spreadsheetml/2009/9/main" objectType="Drop" dropStyle="combo" dx="15" fmlaLink="B36" fmlaRange="Products" noThreeD="1" sel="0" val="0"/>
</file>

<file path=xl/ctrlProps/ctrlProp876.xml><?xml version="1.0" encoding="utf-8"?>
<formControlPr xmlns="http://schemas.microsoft.com/office/spreadsheetml/2009/9/main" objectType="Drop" dropStyle="combo" dx="15" fmlaLink="B37" fmlaRange="Products" noThreeD="1" sel="0" val="0"/>
</file>

<file path=xl/ctrlProps/ctrlProp877.xml><?xml version="1.0" encoding="utf-8"?>
<formControlPr xmlns="http://schemas.microsoft.com/office/spreadsheetml/2009/9/main" objectType="Drop" dropStyle="combo" dx="15" fmlaLink="B38" fmlaRange="Products" noThreeD="1" sel="0" val="0"/>
</file>

<file path=xl/ctrlProps/ctrlProp878.xml><?xml version="1.0" encoding="utf-8"?>
<formControlPr xmlns="http://schemas.microsoft.com/office/spreadsheetml/2009/9/main" objectType="Drop" dropStyle="combo" dx="15" fmlaLink="B39" fmlaRange="Products" noThreeD="1" sel="0" val="0"/>
</file>

<file path=xl/ctrlProps/ctrlProp879.xml><?xml version="1.0" encoding="utf-8"?>
<formControlPr xmlns="http://schemas.microsoft.com/office/spreadsheetml/2009/9/main" objectType="Drop" dropStyle="combo" dx="15" fmlaLink="B40" fmlaRange="Products" noThreeD="1" sel="0" val="0"/>
</file>

<file path=xl/ctrlProps/ctrlProp88.xml><?xml version="1.0" encoding="utf-8"?>
<formControlPr xmlns="http://schemas.microsoft.com/office/spreadsheetml/2009/9/main" objectType="Drop" dropStyle="combo" dx="15" fmlaLink="B49" fmlaRange="Products" noThreeD="1" sel="0" val="0"/>
</file>

<file path=xl/ctrlProps/ctrlProp880.xml><?xml version="1.0" encoding="utf-8"?>
<formControlPr xmlns="http://schemas.microsoft.com/office/spreadsheetml/2009/9/main" objectType="Drop" dropStyle="combo" dx="15" fmlaLink="B41" fmlaRange="Products" noThreeD="1" sel="0" val="0"/>
</file>

<file path=xl/ctrlProps/ctrlProp881.xml><?xml version="1.0" encoding="utf-8"?>
<formControlPr xmlns="http://schemas.microsoft.com/office/spreadsheetml/2009/9/main" objectType="Drop" dropStyle="combo" dx="15" fmlaLink="B42" fmlaRange="Products" noThreeD="1" sel="0" val="0"/>
</file>

<file path=xl/ctrlProps/ctrlProp882.xml><?xml version="1.0" encoding="utf-8"?>
<formControlPr xmlns="http://schemas.microsoft.com/office/spreadsheetml/2009/9/main" objectType="Drop" dropStyle="combo" dx="15" fmlaLink="B43" fmlaRange="Products" noThreeD="1" sel="0" val="0"/>
</file>

<file path=xl/ctrlProps/ctrlProp883.xml><?xml version="1.0" encoding="utf-8"?>
<formControlPr xmlns="http://schemas.microsoft.com/office/spreadsheetml/2009/9/main" objectType="Drop" dropStyle="combo" dx="15" fmlaLink="B44" fmlaRange="Products" noThreeD="1" sel="0" val="0"/>
</file>

<file path=xl/ctrlProps/ctrlProp884.xml><?xml version="1.0" encoding="utf-8"?>
<formControlPr xmlns="http://schemas.microsoft.com/office/spreadsheetml/2009/9/main" objectType="Drop" dropStyle="combo" dx="15" fmlaLink="B45" fmlaRange="Products" noThreeD="1" sel="0" val="0"/>
</file>

<file path=xl/ctrlProps/ctrlProp885.xml><?xml version="1.0" encoding="utf-8"?>
<formControlPr xmlns="http://schemas.microsoft.com/office/spreadsheetml/2009/9/main" objectType="Drop" dropStyle="combo" dx="15" fmlaLink="B46" fmlaRange="Products" noThreeD="1" sel="0" val="0"/>
</file>

<file path=xl/ctrlProps/ctrlProp886.xml><?xml version="1.0" encoding="utf-8"?>
<formControlPr xmlns="http://schemas.microsoft.com/office/spreadsheetml/2009/9/main" objectType="Drop" dropStyle="combo" dx="15" fmlaLink="B47" fmlaRange="Products" noThreeD="1" sel="0" val="0"/>
</file>

<file path=xl/ctrlProps/ctrlProp887.xml><?xml version="1.0" encoding="utf-8"?>
<formControlPr xmlns="http://schemas.microsoft.com/office/spreadsheetml/2009/9/main" objectType="Drop" dropStyle="combo" dx="15" fmlaLink="B48" fmlaRange="Products" noThreeD="1" sel="0" val="0"/>
</file>

<file path=xl/ctrlProps/ctrlProp888.xml><?xml version="1.0" encoding="utf-8"?>
<formControlPr xmlns="http://schemas.microsoft.com/office/spreadsheetml/2009/9/main" objectType="Drop" dropStyle="combo" dx="15" fmlaLink="B49" fmlaRange="Products" noThreeD="1" sel="0" val="0"/>
</file>

<file path=xl/ctrlProps/ctrlProp889.xml><?xml version="1.0" encoding="utf-8"?>
<formControlPr xmlns="http://schemas.microsoft.com/office/spreadsheetml/2009/9/main" objectType="Drop" dropStyle="combo" dx="15" fmlaLink="B50" fmlaRange="Products" noThreeD="1" sel="0" val="0"/>
</file>

<file path=xl/ctrlProps/ctrlProp89.xml><?xml version="1.0" encoding="utf-8"?>
<formControlPr xmlns="http://schemas.microsoft.com/office/spreadsheetml/2009/9/main" objectType="Drop" dropStyle="combo" dx="15" fmlaLink="B50" fmlaRange="Products" noThreeD="1" sel="0" val="0"/>
</file>

<file path=xl/ctrlProps/ctrlProp890.xml><?xml version="1.0" encoding="utf-8"?>
<formControlPr xmlns="http://schemas.microsoft.com/office/spreadsheetml/2009/9/main" objectType="Drop" dropStyle="combo" dx="15" fmlaLink="B51" fmlaRange="Products" noThreeD="1" sel="0" val="0"/>
</file>

<file path=xl/ctrlProps/ctrlProp891.xml><?xml version="1.0" encoding="utf-8"?>
<formControlPr xmlns="http://schemas.microsoft.com/office/spreadsheetml/2009/9/main" objectType="Drop" dropStyle="combo" dx="15" fmlaLink="B52" fmlaRange="Products" noThreeD="1" sel="0" val="0"/>
</file>

<file path=xl/ctrlProps/ctrlProp892.xml><?xml version="1.0" encoding="utf-8"?>
<formControlPr xmlns="http://schemas.microsoft.com/office/spreadsheetml/2009/9/main" objectType="Drop" dropStyle="combo" dx="15" fmlaLink="B53" fmlaRange="Products" noThreeD="1" sel="0" val="0"/>
</file>

<file path=xl/ctrlProps/ctrlProp893.xml><?xml version="1.0" encoding="utf-8"?>
<formControlPr xmlns="http://schemas.microsoft.com/office/spreadsheetml/2009/9/main" objectType="Drop" dropStyle="combo" dx="15" fmlaLink="B54" fmlaRange="Products" noThreeD="1" sel="0" val="0"/>
</file>

<file path=xl/ctrlProps/ctrlProp894.xml><?xml version="1.0" encoding="utf-8"?>
<formControlPr xmlns="http://schemas.microsoft.com/office/spreadsheetml/2009/9/main" objectType="Drop" dropStyle="combo" dx="15" fmlaLink="B55" fmlaRange="Products" noThreeD="1" sel="0" val="0"/>
</file>

<file path=xl/ctrlProps/ctrlProp895.xml><?xml version="1.0" encoding="utf-8"?>
<formControlPr xmlns="http://schemas.microsoft.com/office/spreadsheetml/2009/9/main" objectType="Drop" dropStyle="combo" dx="15" fmlaLink="B56" fmlaRange="Products" noThreeD="1" sel="0" val="0"/>
</file>

<file path=xl/ctrlProps/ctrlProp896.xml><?xml version="1.0" encoding="utf-8"?>
<formControlPr xmlns="http://schemas.microsoft.com/office/spreadsheetml/2009/9/main" objectType="Drop" dropStyle="combo" dx="15" fmlaLink="B57" fmlaRange="Products" noThreeD="1" sel="0" val="0"/>
</file>

<file path=xl/ctrlProps/ctrlProp897.xml><?xml version="1.0" encoding="utf-8"?>
<formControlPr xmlns="http://schemas.microsoft.com/office/spreadsheetml/2009/9/main" objectType="Drop" dropStyle="combo" dx="15" fmlaLink="B58" fmlaRange="Products" noThreeD="1" sel="0" val="0"/>
</file>

<file path=xl/ctrlProps/ctrlProp898.xml><?xml version="1.0" encoding="utf-8"?>
<formControlPr xmlns="http://schemas.microsoft.com/office/spreadsheetml/2009/9/main" objectType="Drop" dropStyle="combo" dx="15" fmlaLink="B59" fmlaRange="Products" noThreeD="1" sel="0" val="0"/>
</file>

<file path=xl/ctrlProps/ctrlProp899.xml><?xml version="1.0" encoding="utf-8"?>
<formControlPr xmlns="http://schemas.microsoft.com/office/spreadsheetml/2009/9/main" objectType="Drop" dropStyle="combo" dx="15" fmlaLink="B60" fmlaRange="Products" noThreeD="1" sel="0" val="0"/>
</file>

<file path=xl/ctrlProps/ctrlProp9.xml><?xml version="1.0" encoding="utf-8"?>
<formControlPr xmlns="http://schemas.microsoft.com/office/spreadsheetml/2009/9/main" objectType="Drop" dropStyle="combo" dx="15" fmlaLink="B20" fmlaRange="Products" noThreeD="1" sel="0" val="0"/>
</file>

<file path=xl/ctrlProps/ctrlProp90.xml><?xml version="1.0" encoding="utf-8"?>
<formControlPr xmlns="http://schemas.microsoft.com/office/spreadsheetml/2009/9/main" objectType="Drop" dropStyle="combo" dx="15" fmlaLink="B51" fmlaRange="Products" noThreeD="1" sel="0" val="0"/>
</file>

<file path=xl/ctrlProps/ctrlProp900.xml><?xml version="1.0" encoding="utf-8"?>
<formControlPr xmlns="http://schemas.microsoft.com/office/spreadsheetml/2009/9/main" objectType="Drop" dropStyle="combo" dx="15" fmlaLink="B61" fmlaRange="Products" noThreeD="1" sel="0" val="0"/>
</file>

<file path=xl/ctrlProps/ctrlProp901.xml><?xml version="1.0" encoding="utf-8"?>
<formControlPr xmlns="http://schemas.microsoft.com/office/spreadsheetml/2009/9/main" objectType="Drop" dropStyle="combo" dx="15" fmlaLink="B12" fmlaRange="Products" noThreeD="1" sel="0" val="0"/>
</file>

<file path=xl/ctrlProps/ctrlProp902.xml><?xml version="1.0" encoding="utf-8"?>
<formControlPr xmlns="http://schemas.microsoft.com/office/spreadsheetml/2009/9/main" objectType="Drop" dropStyle="combo" dx="15" fmlaLink="B13" fmlaRange="Products" noThreeD="1" sel="0" val="0"/>
</file>

<file path=xl/ctrlProps/ctrlProp903.xml><?xml version="1.0" encoding="utf-8"?>
<formControlPr xmlns="http://schemas.microsoft.com/office/spreadsheetml/2009/9/main" objectType="Drop" dropStyle="combo" dx="15" fmlaLink="B14" fmlaRange="Products" noThreeD="1" sel="0" val="6"/>
</file>

<file path=xl/ctrlProps/ctrlProp904.xml><?xml version="1.0" encoding="utf-8"?>
<formControlPr xmlns="http://schemas.microsoft.com/office/spreadsheetml/2009/9/main" objectType="Drop" dropStyle="combo" dx="15" fmlaLink="B15" fmlaRange="Products" noThreeD="1" sel="0" val="0"/>
</file>

<file path=xl/ctrlProps/ctrlProp905.xml><?xml version="1.0" encoding="utf-8"?>
<formControlPr xmlns="http://schemas.microsoft.com/office/spreadsheetml/2009/9/main" objectType="Drop" dropStyle="combo" dx="15" fmlaLink="B16" fmlaRange="Products" noThreeD="1" sel="0" val="0"/>
</file>

<file path=xl/ctrlProps/ctrlProp906.xml><?xml version="1.0" encoding="utf-8"?>
<formControlPr xmlns="http://schemas.microsoft.com/office/spreadsheetml/2009/9/main" objectType="Drop" dropStyle="combo" dx="15" fmlaLink="B17" fmlaRange="Products" noThreeD="1" sel="0" val="0"/>
</file>

<file path=xl/ctrlProps/ctrlProp907.xml><?xml version="1.0" encoding="utf-8"?>
<formControlPr xmlns="http://schemas.microsoft.com/office/spreadsheetml/2009/9/main" objectType="Drop" dropStyle="combo" dx="15" fmlaLink="B18" fmlaRange="Products" noThreeD="1" sel="0" val="0"/>
</file>

<file path=xl/ctrlProps/ctrlProp908.xml><?xml version="1.0" encoding="utf-8"?>
<formControlPr xmlns="http://schemas.microsoft.com/office/spreadsheetml/2009/9/main" objectType="Drop" dropStyle="combo" dx="15" fmlaLink="B19" fmlaRange="Products" noThreeD="1" sel="0" val="0"/>
</file>

<file path=xl/ctrlProps/ctrlProp909.xml><?xml version="1.0" encoding="utf-8"?>
<formControlPr xmlns="http://schemas.microsoft.com/office/spreadsheetml/2009/9/main" objectType="Drop" dropStyle="combo" dx="15" fmlaLink="B20" fmlaRange="Products" noThreeD="1" sel="0" val="0"/>
</file>

<file path=xl/ctrlProps/ctrlProp91.xml><?xml version="1.0" encoding="utf-8"?>
<formControlPr xmlns="http://schemas.microsoft.com/office/spreadsheetml/2009/9/main" objectType="Drop" dropStyle="combo" dx="15" fmlaLink="B52" fmlaRange="Products" noThreeD="1" sel="0" val="0"/>
</file>

<file path=xl/ctrlProps/ctrlProp910.xml><?xml version="1.0" encoding="utf-8"?>
<formControlPr xmlns="http://schemas.microsoft.com/office/spreadsheetml/2009/9/main" objectType="Drop" dropStyle="combo" dx="15" fmlaLink="B21" fmlaRange="Products" noThreeD="1" sel="0" val="0"/>
</file>

<file path=xl/ctrlProps/ctrlProp911.xml><?xml version="1.0" encoding="utf-8"?>
<formControlPr xmlns="http://schemas.microsoft.com/office/spreadsheetml/2009/9/main" objectType="Drop" dropStyle="combo" dx="15" fmlaLink="B22" fmlaRange="Products" noThreeD="1" sel="0" val="0"/>
</file>

<file path=xl/ctrlProps/ctrlProp912.xml><?xml version="1.0" encoding="utf-8"?>
<formControlPr xmlns="http://schemas.microsoft.com/office/spreadsheetml/2009/9/main" objectType="Drop" dropStyle="combo" dx="15" fmlaLink="B23" fmlaRange="Products" noThreeD="1" sel="0" val="0"/>
</file>

<file path=xl/ctrlProps/ctrlProp913.xml><?xml version="1.0" encoding="utf-8"?>
<formControlPr xmlns="http://schemas.microsoft.com/office/spreadsheetml/2009/9/main" objectType="Drop" dropStyle="combo" dx="15" fmlaLink="B24" fmlaRange="Products" noThreeD="1" sel="0" val="0"/>
</file>

<file path=xl/ctrlProps/ctrlProp914.xml><?xml version="1.0" encoding="utf-8"?>
<formControlPr xmlns="http://schemas.microsoft.com/office/spreadsheetml/2009/9/main" objectType="Drop" dropStyle="combo" dx="15" fmlaLink="B25" fmlaRange="Products" noThreeD="1" sel="0" val="0"/>
</file>

<file path=xl/ctrlProps/ctrlProp915.xml><?xml version="1.0" encoding="utf-8"?>
<formControlPr xmlns="http://schemas.microsoft.com/office/spreadsheetml/2009/9/main" objectType="Drop" dropStyle="combo" dx="15" fmlaLink="B26" fmlaRange="Products" noThreeD="1" sel="0" val="0"/>
</file>

<file path=xl/ctrlProps/ctrlProp916.xml><?xml version="1.0" encoding="utf-8"?>
<formControlPr xmlns="http://schemas.microsoft.com/office/spreadsheetml/2009/9/main" objectType="Drop" dropStyle="combo" dx="15" fmlaLink="B27" fmlaRange="Products" noThreeD="1" sel="0" val="0"/>
</file>

<file path=xl/ctrlProps/ctrlProp917.xml><?xml version="1.0" encoding="utf-8"?>
<formControlPr xmlns="http://schemas.microsoft.com/office/spreadsheetml/2009/9/main" objectType="Drop" dropStyle="combo" dx="15" fmlaLink="B28" fmlaRange="Products" noThreeD="1" sel="0" val="0"/>
</file>

<file path=xl/ctrlProps/ctrlProp918.xml><?xml version="1.0" encoding="utf-8"?>
<formControlPr xmlns="http://schemas.microsoft.com/office/spreadsheetml/2009/9/main" objectType="Drop" dropStyle="combo" dx="15" fmlaLink="B29" fmlaRange="Products" noThreeD="1" sel="0" val="0"/>
</file>

<file path=xl/ctrlProps/ctrlProp919.xml><?xml version="1.0" encoding="utf-8"?>
<formControlPr xmlns="http://schemas.microsoft.com/office/spreadsheetml/2009/9/main" objectType="Drop" dropStyle="combo" dx="15" fmlaLink="B30" fmlaRange="Products" noThreeD="1" sel="0" val="0"/>
</file>

<file path=xl/ctrlProps/ctrlProp92.xml><?xml version="1.0" encoding="utf-8"?>
<formControlPr xmlns="http://schemas.microsoft.com/office/spreadsheetml/2009/9/main" objectType="Drop" dropStyle="combo" dx="15" fmlaLink="B53" fmlaRange="Products" noThreeD="1" sel="0" val="0"/>
</file>

<file path=xl/ctrlProps/ctrlProp920.xml><?xml version="1.0" encoding="utf-8"?>
<formControlPr xmlns="http://schemas.microsoft.com/office/spreadsheetml/2009/9/main" objectType="Drop" dropStyle="combo" dx="15" fmlaLink="B31" fmlaRange="Products" noThreeD="1" sel="0" val="0"/>
</file>

<file path=xl/ctrlProps/ctrlProp921.xml><?xml version="1.0" encoding="utf-8"?>
<formControlPr xmlns="http://schemas.microsoft.com/office/spreadsheetml/2009/9/main" objectType="Drop" dropStyle="combo" dx="15" fmlaLink="B35" fmlaRange="Products" noThreeD="1" sel="0" val="0"/>
</file>

<file path=xl/ctrlProps/ctrlProp922.xml><?xml version="1.0" encoding="utf-8"?>
<formControlPr xmlns="http://schemas.microsoft.com/office/spreadsheetml/2009/9/main" objectType="Drop" dropStyle="combo" dx="15" fmlaLink="B32" fmlaRange="Products" noThreeD="1" sel="0" val="0"/>
</file>

<file path=xl/ctrlProps/ctrlProp923.xml><?xml version="1.0" encoding="utf-8"?>
<formControlPr xmlns="http://schemas.microsoft.com/office/spreadsheetml/2009/9/main" objectType="Drop" dropStyle="combo" dx="15" fmlaLink="B33" fmlaRange="Products" noThreeD="1" sel="0" val="0"/>
</file>

<file path=xl/ctrlProps/ctrlProp924.xml><?xml version="1.0" encoding="utf-8"?>
<formControlPr xmlns="http://schemas.microsoft.com/office/spreadsheetml/2009/9/main" objectType="Drop" dropStyle="combo" dx="15" fmlaLink="B34" fmlaRange="Products" noThreeD="1" sel="0" val="0"/>
</file>

<file path=xl/ctrlProps/ctrlProp925.xml><?xml version="1.0" encoding="utf-8"?>
<formControlPr xmlns="http://schemas.microsoft.com/office/spreadsheetml/2009/9/main" objectType="Drop" dropStyle="combo" dx="15" fmlaLink="B36" fmlaRange="Products" noThreeD="1" sel="0" val="0"/>
</file>

<file path=xl/ctrlProps/ctrlProp926.xml><?xml version="1.0" encoding="utf-8"?>
<formControlPr xmlns="http://schemas.microsoft.com/office/spreadsheetml/2009/9/main" objectType="Drop" dropStyle="combo" dx="15" fmlaLink="B37" fmlaRange="Products" noThreeD="1" sel="0" val="0"/>
</file>

<file path=xl/ctrlProps/ctrlProp927.xml><?xml version="1.0" encoding="utf-8"?>
<formControlPr xmlns="http://schemas.microsoft.com/office/spreadsheetml/2009/9/main" objectType="Drop" dropStyle="combo" dx="15" fmlaLink="B38" fmlaRange="Products" noThreeD="1" sel="0" val="0"/>
</file>

<file path=xl/ctrlProps/ctrlProp928.xml><?xml version="1.0" encoding="utf-8"?>
<formControlPr xmlns="http://schemas.microsoft.com/office/spreadsheetml/2009/9/main" objectType="Drop" dropStyle="combo" dx="15" fmlaLink="B39" fmlaRange="Products" noThreeD="1" sel="0" val="0"/>
</file>

<file path=xl/ctrlProps/ctrlProp929.xml><?xml version="1.0" encoding="utf-8"?>
<formControlPr xmlns="http://schemas.microsoft.com/office/spreadsheetml/2009/9/main" objectType="Drop" dropStyle="combo" dx="15" fmlaLink="B40" fmlaRange="Products" noThreeD="1" sel="0" val="0"/>
</file>

<file path=xl/ctrlProps/ctrlProp93.xml><?xml version="1.0" encoding="utf-8"?>
<formControlPr xmlns="http://schemas.microsoft.com/office/spreadsheetml/2009/9/main" objectType="Drop" dropStyle="combo" dx="15" fmlaLink="B54" fmlaRange="Products" noThreeD="1" sel="0" val="0"/>
</file>

<file path=xl/ctrlProps/ctrlProp930.xml><?xml version="1.0" encoding="utf-8"?>
<formControlPr xmlns="http://schemas.microsoft.com/office/spreadsheetml/2009/9/main" objectType="Drop" dropStyle="combo" dx="15" fmlaLink="B41" fmlaRange="Products" noThreeD="1" sel="0" val="0"/>
</file>

<file path=xl/ctrlProps/ctrlProp931.xml><?xml version="1.0" encoding="utf-8"?>
<formControlPr xmlns="http://schemas.microsoft.com/office/spreadsheetml/2009/9/main" objectType="Drop" dropStyle="combo" dx="15" fmlaLink="B42" fmlaRange="Products" noThreeD="1" sel="0" val="0"/>
</file>

<file path=xl/ctrlProps/ctrlProp932.xml><?xml version="1.0" encoding="utf-8"?>
<formControlPr xmlns="http://schemas.microsoft.com/office/spreadsheetml/2009/9/main" objectType="Drop" dropStyle="combo" dx="15" fmlaLink="B43" fmlaRange="Products" noThreeD="1" sel="0" val="0"/>
</file>

<file path=xl/ctrlProps/ctrlProp933.xml><?xml version="1.0" encoding="utf-8"?>
<formControlPr xmlns="http://schemas.microsoft.com/office/spreadsheetml/2009/9/main" objectType="Drop" dropStyle="combo" dx="15" fmlaLink="B44" fmlaRange="Products" noThreeD="1" sel="0" val="0"/>
</file>

<file path=xl/ctrlProps/ctrlProp934.xml><?xml version="1.0" encoding="utf-8"?>
<formControlPr xmlns="http://schemas.microsoft.com/office/spreadsheetml/2009/9/main" objectType="Drop" dropStyle="combo" dx="15" fmlaLink="B45" fmlaRange="Products" noThreeD="1" sel="0" val="0"/>
</file>

<file path=xl/ctrlProps/ctrlProp935.xml><?xml version="1.0" encoding="utf-8"?>
<formControlPr xmlns="http://schemas.microsoft.com/office/spreadsheetml/2009/9/main" objectType="Drop" dropStyle="combo" dx="15" fmlaLink="B46" fmlaRange="Products" noThreeD="1" sel="0" val="0"/>
</file>

<file path=xl/ctrlProps/ctrlProp936.xml><?xml version="1.0" encoding="utf-8"?>
<formControlPr xmlns="http://schemas.microsoft.com/office/spreadsheetml/2009/9/main" objectType="Drop" dropStyle="combo" dx="15" fmlaLink="B47" fmlaRange="Products" noThreeD="1" sel="0" val="0"/>
</file>

<file path=xl/ctrlProps/ctrlProp937.xml><?xml version="1.0" encoding="utf-8"?>
<formControlPr xmlns="http://schemas.microsoft.com/office/spreadsheetml/2009/9/main" objectType="Drop" dropStyle="combo" dx="15" fmlaLink="B48" fmlaRange="Products" noThreeD="1" sel="0" val="0"/>
</file>

<file path=xl/ctrlProps/ctrlProp938.xml><?xml version="1.0" encoding="utf-8"?>
<formControlPr xmlns="http://schemas.microsoft.com/office/spreadsheetml/2009/9/main" objectType="Drop" dropStyle="combo" dx="15" fmlaLink="B49" fmlaRange="Products" noThreeD="1" sel="0" val="0"/>
</file>

<file path=xl/ctrlProps/ctrlProp939.xml><?xml version="1.0" encoding="utf-8"?>
<formControlPr xmlns="http://schemas.microsoft.com/office/spreadsheetml/2009/9/main" objectType="Drop" dropStyle="combo" dx="15" fmlaLink="B50" fmlaRange="Products" noThreeD="1" sel="0" val="0"/>
</file>

<file path=xl/ctrlProps/ctrlProp94.xml><?xml version="1.0" encoding="utf-8"?>
<formControlPr xmlns="http://schemas.microsoft.com/office/spreadsheetml/2009/9/main" objectType="Drop" dropStyle="combo" dx="15" fmlaLink="B55" fmlaRange="Products" noThreeD="1" sel="0" val="0"/>
</file>

<file path=xl/ctrlProps/ctrlProp940.xml><?xml version="1.0" encoding="utf-8"?>
<formControlPr xmlns="http://schemas.microsoft.com/office/spreadsheetml/2009/9/main" objectType="Drop" dropStyle="combo" dx="15" fmlaLink="B51" fmlaRange="Products" noThreeD="1" sel="0" val="0"/>
</file>

<file path=xl/ctrlProps/ctrlProp941.xml><?xml version="1.0" encoding="utf-8"?>
<formControlPr xmlns="http://schemas.microsoft.com/office/spreadsheetml/2009/9/main" objectType="Drop" dropStyle="combo" dx="15" fmlaLink="B52" fmlaRange="Products" noThreeD="1" sel="0" val="0"/>
</file>

<file path=xl/ctrlProps/ctrlProp942.xml><?xml version="1.0" encoding="utf-8"?>
<formControlPr xmlns="http://schemas.microsoft.com/office/spreadsheetml/2009/9/main" objectType="Drop" dropStyle="combo" dx="15" fmlaLink="B53" fmlaRange="Products" noThreeD="1" sel="0" val="0"/>
</file>

<file path=xl/ctrlProps/ctrlProp943.xml><?xml version="1.0" encoding="utf-8"?>
<formControlPr xmlns="http://schemas.microsoft.com/office/spreadsheetml/2009/9/main" objectType="Drop" dropStyle="combo" dx="15" fmlaLink="B54" fmlaRange="Products" noThreeD="1" sel="0" val="0"/>
</file>

<file path=xl/ctrlProps/ctrlProp944.xml><?xml version="1.0" encoding="utf-8"?>
<formControlPr xmlns="http://schemas.microsoft.com/office/spreadsheetml/2009/9/main" objectType="Drop" dropStyle="combo" dx="15" fmlaLink="B55" fmlaRange="Products" noThreeD="1" sel="0" val="0"/>
</file>

<file path=xl/ctrlProps/ctrlProp945.xml><?xml version="1.0" encoding="utf-8"?>
<formControlPr xmlns="http://schemas.microsoft.com/office/spreadsheetml/2009/9/main" objectType="Drop" dropStyle="combo" dx="15" fmlaLink="B56" fmlaRange="Products" noThreeD="1" sel="0" val="0"/>
</file>

<file path=xl/ctrlProps/ctrlProp946.xml><?xml version="1.0" encoding="utf-8"?>
<formControlPr xmlns="http://schemas.microsoft.com/office/spreadsheetml/2009/9/main" objectType="Drop" dropStyle="combo" dx="15" fmlaLink="B57" fmlaRange="Products" noThreeD="1" sel="0" val="0"/>
</file>

<file path=xl/ctrlProps/ctrlProp947.xml><?xml version="1.0" encoding="utf-8"?>
<formControlPr xmlns="http://schemas.microsoft.com/office/spreadsheetml/2009/9/main" objectType="Drop" dropStyle="combo" dx="15" fmlaLink="B58" fmlaRange="Products" noThreeD="1" sel="0" val="0"/>
</file>

<file path=xl/ctrlProps/ctrlProp948.xml><?xml version="1.0" encoding="utf-8"?>
<formControlPr xmlns="http://schemas.microsoft.com/office/spreadsheetml/2009/9/main" objectType="Drop" dropStyle="combo" dx="15" fmlaLink="B59" fmlaRange="Products" noThreeD="1" sel="0" val="0"/>
</file>

<file path=xl/ctrlProps/ctrlProp949.xml><?xml version="1.0" encoding="utf-8"?>
<formControlPr xmlns="http://schemas.microsoft.com/office/spreadsheetml/2009/9/main" objectType="Drop" dropStyle="combo" dx="15" fmlaLink="B60" fmlaRange="Products" noThreeD="1" sel="0" val="0"/>
</file>

<file path=xl/ctrlProps/ctrlProp95.xml><?xml version="1.0" encoding="utf-8"?>
<formControlPr xmlns="http://schemas.microsoft.com/office/spreadsheetml/2009/9/main" objectType="Drop" dropStyle="combo" dx="15" fmlaLink="B56" fmlaRange="Products" noThreeD="1" sel="0" val="0"/>
</file>

<file path=xl/ctrlProps/ctrlProp950.xml><?xml version="1.0" encoding="utf-8"?>
<formControlPr xmlns="http://schemas.microsoft.com/office/spreadsheetml/2009/9/main" objectType="Drop" dropStyle="combo" dx="15" fmlaLink="B61" fmlaRange="Products" noThreeD="1" sel="0" val="0"/>
</file>

<file path=xl/ctrlProps/ctrlProp951.xml><?xml version="1.0" encoding="utf-8"?>
<formControlPr xmlns="http://schemas.microsoft.com/office/spreadsheetml/2009/9/main" objectType="Drop" dropStyle="combo" dx="15" fmlaLink="B12" fmlaRange="Products" noThreeD="1" sel="0" val="48"/>
</file>

<file path=xl/ctrlProps/ctrlProp952.xml><?xml version="1.0" encoding="utf-8"?>
<formControlPr xmlns="http://schemas.microsoft.com/office/spreadsheetml/2009/9/main" objectType="Drop" dropStyle="combo" dx="15" fmlaLink="B13" fmlaRange="Products" noThreeD="1" sel="0" val="48"/>
</file>

<file path=xl/ctrlProps/ctrlProp953.xml><?xml version="1.0" encoding="utf-8"?>
<formControlPr xmlns="http://schemas.microsoft.com/office/spreadsheetml/2009/9/main" objectType="Drop" dropStyle="combo" dx="15" fmlaLink="B14" fmlaRange="Products" noThreeD="1" sel="0" val="0"/>
</file>

<file path=xl/ctrlProps/ctrlProp954.xml><?xml version="1.0" encoding="utf-8"?>
<formControlPr xmlns="http://schemas.microsoft.com/office/spreadsheetml/2009/9/main" objectType="Drop" dropStyle="combo" dx="15" fmlaLink="B15" fmlaRange="Products" noThreeD="1" sel="0" val="0"/>
</file>

<file path=xl/ctrlProps/ctrlProp955.xml><?xml version="1.0" encoding="utf-8"?>
<formControlPr xmlns="http://schemas.microsoft.com/office/spreadsheetml/2009/9/main" objectType="Drop" dropStyle="combo" dx="15" fmlaLink="B16" fmlaRange="Products" noThreeD="1" sel="0" val="0"/>
</file>

<file path=xl/ctrlProps/ctrlProp956.xml><?xml version="1.0" encoding="utf-8"?>
<formControlPr xmlns="http://schemas.microsoft.com/office/spreadsheetml/2009/9/main" objectType="Drop" dropStyle="combo" dx="15" fmlaLink="B17" fmlaRange="Products" noThreeD="1" sel="0" val="0"/>
</file>

<file path=xl/ctrlProps/ctrlProp957.xml><?xml version="1.0" encoding="utf-8"?>
<formControlPr xmlns="http://schemas.microsoft.com/office/spreadsheetml/2009/9/main" objectType="Drop" dropStyle="combo" dx="15" fmlaLink="B18" fmlaRange="Products" noThreeD="1" sel="0" val="0"/>
</file>

<file path=xl/ctrlProps/ctrlProp958.xml><?xml version="1.0" encoding="utf-8"?>
<formControlPr xmlns="http://schemas.microsoft.com/office/spreadsheetml/2009/9/main" objectType="Drop" dropStyle="combo" dx="15" fmlaLink="B19" fmlaRange="Products" noThreeD="1" sel="0" val="0"/>
</file>

<file path=xl/ctrlProps/ctrlProp959.xml><?xml version="1.0" encoding="utf-8"?>
<formControlPr xmlns="http://schemas.microsoft.com/office/spreadsheetml/2009/9/main" objectType="Drop" dropStyle="combo" dx="15" fmlaLink="B20" fmlaRange="Products" noThreeD="1" sel="0" val="0"/>
</file>

<file path=xl/ctrlProps/ctrlProp96.xml><?xml version="1.0" encoding="utf-8"?>
<formControlPr xmlns="http://schemas.microsoft.com/office/spreadsheetml/2009/9/main" objectType="Drop" dropStyle="combo" dx="15" fmlaLink="B57" fmlaRange="Products" noThreeD="1" sel="0" val="0"/>
</file>

<file path=xl/ctrlProps/ctrlProp960.xml><?xml version="1.0" encoding="utf-8"?>
<formControlPr xmlns="http://schemas.microsoft.com/office/spreadsheetml/2009/9/main" objectType="Drop" dropStyle="combo" dx="15" fmlaLink="B21" fmlaRange="Products" noThreeD="1" sel="0" val="0"/>
</file>

<file path=xl/ctrlProps/ctrlProp961.xml><?xml version="1.0" encoding="utf-8"?>
<formControlPr xmlns="http://schemas.microsoft.com/office/spreadsheetml/2009/9/main" objectType="Drop" dropStyle="combo" dx="15" fmlaLink="B22" fmlaRange="Products" noThreeD="1" sel="0" val="0"/>
</file>

<file path=xl/ctrlProps/ctrlProp962.xml><?xml version="1.0" encoding="utf-8"?>
<formControlPr xmlns="http://schemas.microsoft.com/office/spreadsheetml/2009/9/main" objectType="Drop" dropStyle="combo" dx="15" fmlaLink="B23" fmlaRange="Products" noThreeD="1" sel="0" val="0"/>
</file>

<file path=xl/ctrlProps/ctrlProp963.xml><?xml version="1.0" encoding="utf-8"?>
<formControlPr xmlns="http://schemas.microsoft.com/office/spreadsheetml/2009/9/main" objectType="Drop" dropStyle="combo" dx="15" fmlaLink="B24" fmlaRange="Products" noThreeD="1" sel="0" val="0"/>
</file>

<file path=xl/ctrlProps/ctrlProp964.xml><?xml version="1.0" encoding="utf-8"?>
<formControlPr xmlns="http://schemas.microsoft.com/office/spreadsheetml/2009/9/main" objectType="Drop" dropStyle="combo" dx="15" fmlaLink="B25" fmlaRange="Products" noThreeD="1" sel="0" val="0"/>
</file>

<file path=xl/ctrlProps/ctrlProp965.xml><?xml version="1.0" encoding="utf-8"?>
<formControlPr xmlns="http://schemas.microsoft.com/office/spreadsheetml/2009/9/main" objectType="Drop" dropStyle="combo" dx="15" fmlaLink="B26" fmlaRange="Products" noThreeD="1" sel="0" val="0"/>
</file>

<file path=xl/ctrlProps/ctrlProp966.xml><?xml version="1.0" encoding="utf-8"?>
<formControlPr xmlns="http://schemas.microsoft.com/office/spreadsheetml/2009/9/main" objectType="Drop" dropStyle="combo" dx="15" fmlaLink="B27" fmlaRange="Products" noThreeD="1" sel="0" val="0"/>
</file>

<file path=xl/ctrlProps/ctrlProp967.xml><?xml version="1.0" encoding="utf-8"?>
<formControlPr xmlns="http://schemas.microsoft.com/office/spreadsheetml/2009/9/main" objectType="Drop" dropStyle="combo" dx="15" fmlaLink="B28" fmlaRange="Products" noThreeD="1" sel="0" val="0"/>
</file>

<file path=xl/ctrlProps/ctrlProp968.xml><?xml version="1.0" encoding="utf-8"?>
<formControlPr xmlns="http://schemas.microsoft.com/office/spreadsheetml/2009/9/main" objectType="Drop" dropStyle="combo" dx="15" fmlaLink="B29" fmlaRange="Products" noThreeD="1" sel="0" val="0"/>
</file>

<file path=xl/ctrlProps/ctrlProp969.xml><?xml version="1.0" encoding="utf-8"?>
<formControlPr xmlns="http://schemas.microsoft.com/office/spreadsheetml/2009/9/main" objectType="Drop" dropStyle="combo" dx="15" fmlaLink="B30" fmlaRange="Products" noThreeD="1" sel="0" val="0"/>
</file>

<file path=xl/ctrlProps/ctrlProp97.xml><?xml version="1.0" encoding="utf-8"?>
<formControlPr xmlns="http://schemas.microsoft.com/office/spreadsheetml/2009/9/main" objectType="Drop" dropStyle="combo" dx="15" fmlaLink="B58" fmlaRange="Products" noThreeD="1" sel="0" val="0"/>
</file>

<file path=xl/ctrlProps/ctrlProp970.xml><?xml version="1.0" encoding="utf-8"?>
<formControlPr xmlns="http://schemas.microsoft.com/office/spreadsheetml/2009/9/main" objectType="Drop" dropStyle="combo" dx="15" fmlaLink="B31" fmlaRange="Products" noThreeD="1" sel="0" val="0"/>
</file>

<file path=xl/ctrlProps/ctrlProp971.xml><?xml version="1.0" encoding="utf-8"?>
<formControlPr xmlns="http://schemas.microsoft.com/office/spreadsheetml/2009/9/main" objectType="Drop" dropStyle="combo" dx="15" fmlaLink="B35" fmlaRange="Products" noThreeD="1" sel="0" val="0"/>
</file>

<file path=xl/ctrlProps/ctrlProp972.xml><?xml version="1.0" encoding="utf-8"?>
<formControlPr xmlns="http://schemas.microsoft.com/office/spreadsheetml/2009/9/main" objectType="Drop" dropStyle="combo" dx="15" fmlaLink="B32" fmlaRange="Products" noThreeD="1" sel="0" val="0"/>
</file>

<file path=xl/ctrlProps/ctrlProp973.xml><?xml version="1.0" encoding="utf-8"?>
<formControlPr xmlns="http://schemas.microsoft.com/office/spreadsheetml/2009/9/main" objectType="Drop" dropStyle="combo" dx="15" fmlaLink="B33" fmlaRange="Products" noThreeD="1" sel="0" val="0"/>
</file>

<file path=xl/ctrlProps/ctrlProp974.xml><?xml version="1.0" encoding="utf-8"?>
<formControlPr xmlns="http://schemas.microsoft.com/office/spreadsheetml/2009/9/main" objectType="Drop" dropStyle="combo" dx="15" fmlaLink="B34" fmlaRange="Products" noThreeD="1" sel="0" val="0"/>
</file>

<file path=xl/ctrlProps/ctrlProp975.xml><?xml version="1.0" encoding="utf-8"?>
<formControlPr xmlns="http://schemas.microsoft.com/office/spreadsheetml/2009/9/main" objectType="Drop" dropStyle="combo" dx="15" fmlaLink="B36" fmlaRange="Products" noThreeD="1" sel="0" val="0"/>
</file>

<file path=xl/ctrlProps/ctrlProp976.xml><?xml version="1.0" encoding="utf-8"?>
<formControlPr xmlns="http://schemas.microsoft.com/office/spreadsheetml/2009/9/main" objectType="Drop" dropStyle="combo" dx="15" fmlaLink="B37" fmlaRange="Products" noThreeD="1" sel="0" val="0"/>
</file>

<file path=xl/ctrlProps/ctrlProp977.xml><?xml version="1.0" encoding="utf-8"?>
<formControlPr xmlns="http://schemas.microsoft.com/office/spreadsheetml/2009/9/main" objectType="Drop" dropStyle="combo" dx="15" fmlaLink="B38" fmlaRange="Products" noThreeD="1" sel="0" val="0"/>
</file>

<file path=xl/ctrlProps/ctrlProp978.xml><?xml version="1.0" encoding="utf-8"?>
<formControlPr xmlns="http://schemas.microsoft.com/office/spreadsheetml/2009/9/main" objectType="Drop" dropStyle="combo" dx="15" fmlaLink="B39" fmlaRange="Products" noThreeD="1" sel="0" val="0"/>
</file>

<file path=xl/ctrlProps/ctrlProp979.xml><?xml version="1.0" encoding="utf-8"?>
<formControlPr xmlns="http://schemas.microsoft.com/office/spreadsheetml/2009/9/main" objectType="Drop" dropStyle="combo" dx="15" fmlaLink="B40" fmlaRange="Products" noThreeD="1" sel="0" val="0"/>
</file>

<file path=xl/ctrlProps/ctrlProp98.xml><?xml version="1.0" encoding="utf-8"?>
<formControlPr xmlns="http://schemas.microsoft.com/office/spreadsheetml/2009/9/main" objectType="Drop" dropStyle="combo" dx="15" fmlaLink="B59" fmlaRange="Products" noThreeD="1" sel="0" val="0"/>
</file>

<file path=xl/ctrlProps/ctrlProp980.xml><?xml version="1.0" encoding="utf-8"?>
<formControlPr xmlns="http://schemas.microsoft.com/office/spreadsheetml/2009/9/main" objectType="Drop" dropStyle="combo" dx="15" fmlaLink="B41" fmlaRange="Products" noThreeD="1" sel="0" val="0"/>
</file>

<file path=xl/ctrlProps/ctrlProp981.xml><?xml version="1.0" encoding="utf-8"?>
<formControlPr xmlns="http://schemas.microsoft.com/office/spreadsheetml/2009/9/main" objectType="Drop" dropStyle="combo" dx="15" fmlaLink="B42" fmlaRange="Products" noThreeD="1" sel="0" val="0"/>
</file>

<file path=xl/ctrlProps/ctrlProp982.xml><?xml version="1.0" encoding="utf-8"?>
<formControlPr xmlns="http://schemas.microsoft.com/office/spreadsheetml/2009/9/main" objectType="Drop" dropStyle="combo" dx="15" fmlaLink="B43" fmlaRange="Products" noThreeD="1" sel="0" val="0"/>
</file>

<file path=xl/ctrlProps/ctrlProp983.xml><?xml version="1.0" encoding="utf-8"?>
<formControlPr xmlns="http://schemas.microsoft.com/office/spreadsheetml/2009/9/main" objectType="Drop" dropStyle="combo" dx="15" fmlaLink="B44" fmlaRange="Products" noThreeD="1" sel="0" val="0"/>
</file>

<file path=xl/ctrlProps/ctrlProp984.xml><?xml version="1.0" encoding="utf-8"?>
<formControlPr xmlns="http://schemas.microsoft.com/office/spreadsheetml/2009/9/main" objectType="Drop" dropStyle="combo" dx="15" fmlaLink="B45" fmlaRange="Products" noThreeD="1" sel="0" val="0"/>
</file>

<file path=xl/ctrlProps/ctrlProp985.xml><?xml version="1.0" encoding="utf-8"?>
<formControlPr xmlns="http://schemas.microsoft.com/office/spreadsheetml/2009/9/main" objectType="Drop" dropStyle="combo" dx="15" fmlaLink="B46" fmlaRange="Products" noThreeD="1" sel="0" val="0"/>
</file>

<file path=xl/ctrlProps/ctrlProp986.xml><?xml version="1.0" encoding="utf-8"?>
<formControlPr xmlns="http://schemas.microsoft.com/office/spreadsheetml/2009/9/main" objectType="Drop" dropStyle="combo" dx="15" fmlaLink="B47" fmlaRange="Products" noThreeD="1" sel="0" val="0"/>
</file>

<file path=xl/ctrlProps/ctrlProp987.xml><?xml version="1.0" encoding="utf-8"?>
<formControlPr xmlns="http://schemas.microsoft.com/office/spreadsheetml/2009/9/main" objectType="Drop" dropStyle="combo" dx="15" fmlaLink="B48" fmlaRange="Products" noThreeD="1" sel="0" val="0"/>
</file>

<file path=xl/ctrlProps/ctrlProp988.xml><?xml version="1.0" encoding="utf-8"?>
<formControlPr xmlns="http://schemas.microsoft.com/office/spreadsheetml/2009/9/main" objectType="Drop" dropStyle="combo" dx="15" fmlaLink="B49" fmlaRange="Products" noThreeD="1" sel="0" val="0"/>
</file>

<file path=xl/ctrlProps/ctrlProp989.xml><?xml version="1.0" encoding="utf-8"?>
<formControlPr xmlns="http://schemas.microsoft.com/office/spreadsheetml/2009/9/main" objectType="Drop" dropStyle="combo" dx="15" fmlaLink="B50" fmlaRange="Products" noThreeD="1" sel="0" val="0"/>
</file>

<file path=xl/ctrlProps/ctrlProp99.xml><?xml version="1.0" encoding="utf-8"?>
<formControlPr xmlns="http://schemas.microsoft.com/office/spreadsheetml/2009/9/main" objectType="Drop" dropStyle="combo" dx="15" fmlaLink="B60" fmlaRange="Products" noThreeD="1" sel="0" val="0"/>
</file>

<file path=xl/ctrlProps/ctrlProp990.xml><?xml version="1.0" encoding="utf-8"?>
<formControlPr xmlns="http://schemas.microsoft.com/office/spreadsheetml/2009/9/main" objectType="Drop" dropStyle="combo" dx="15" fmlaLink="B51" fmlaRange="Products" noThreeD="1" sel="0" val="0"/>
</file>

<file path=xl/ctrlProps/ctrlProp991.xml><?xml version="1.0" encoding="utf-8"?>
<formControlPr xmlns="http://schemas.microsoft.com/office/spreadsheetml/2009/9/main" objectType="Drop" dropStyle="combo" dx="15" fmlaLink="B52" fmlaRange="Products" noThreeD="1" sel="0" val="0"/>
</file>

<file path=xl/ctrlProps/ctrlProp992.xml><?xml version="1.0" encoding="utf-8"?>
<formControlPr xmlns="http://schemas.microsoft.com/office/spreadsheetml/2009/9/main" objectType="Drop" dropStyle="combo" dx="15" fmlaLink="B53" fmlaRange="Products" noThreeD="1" sel="0" val="0"/>
</file>

<file path=xl/ctrlProps/ctrlProp993.xml><?xml version="1.0" encoding="utf-8"?>
<formControlPr xmlns="http://schemas.microsoft.com/office/spreadsheetml/2009/9/main" objectType="Drop" dropStyle="combo" dx="15" fmlaLink="B54" fmlaRange="Products" noThreeD="1" sel="0" val="0"/>
</file>

<file path=xl/ctrlProps/ctrlProp994.xml><?xml version="1.0" encoding="utf-8"?>
<formControlPr xmlns="http://schemas.microsoft.com/office/spreadsheetml/2009/9/main" objectType="Drop" dropStyle="combo" dx="15" fmlaLink="B55" fmlaRange="Products" noThreeD="1" sel="0" val="0"/>
</file>

<file path=xl/ctrlProps/ctrlProp995.xml><?xml version="1.0" encoding="utf-8"?>
<formControlPr xmlns="http://schemas.microsoft.com/office/spreadsheetml/2009/9/main" objectType="Drop" dropStyle="combo" dx="15" fmlaLink="B56" fmlaRange="Products" noThreeD="1" sel="0" val="0"/>
</file>

<file path=xl/ctrlProps/ctrlProp996.xml><?xml version="1.0" encoding="utf-8"?>
<formControlPr xmlns="http://schemas.microsoft.com/office/spreadsheetml/2009/9/main" objectType="Drop" dropStyle="combo" dx="15" fmlaLink="B57" fmlaRange="Products" noThreeD="1" sel="0" val="0"/>
</file>

<file path=xl/ctrlProps/ctrlProp997.xml><?xml version="1.0" encoding="utf-8"?>
<formControlPr xmlns="http://schemas.microsoft.com/office/spreadsheetml/2009/9/main" objectType="Drop" dropStyle="combo" dx="15" fmlaLink="B58" fmlaRange="Products" noThreeD="1" sel="0" val="0"/>
</file>

<file path=xl/ctrlProps/ctrlProp998.xml><?xml version="1.0" encoding="utf-8"?>
<formControlPr xmlns="http://schemas.microsoft.com/office/spreadsheetml/2009/9/main" objectType="Drop" dropStyle="combo" dx="15" fmlaLink="B59" fmlaRange="Products" noThreeD="1" sel="0" val="0"/>
</file>

<file path=xl/ctrlProps/ctrlProp999.xml><?xml version="1.0" encoding="utf-8"?>
<formControlPr xmlns="http://schemas.microsoft.com/office/spreadsheetml/2009/9/main" objectType="Drop" dropStyle="combo" dx="15" fmlaLink="B60" fmlaRange="Products" noThreeD="1" sel="0" val="0"/>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39</xdr:row>
      <xdr:rowOff>0</xdr:rowOff>
    </xdr:from>
    <xdr:to>
      <xdr:col>27</xdr:col>
      <xdr:colOff>0</xdr:colOff>
      <xdr:row>39</xdr:row>
      <xdr:rowOff>0</xdr:rowOff>
    </xdr:to>
    <xdr:sp macro="" textlink="">
      <xdr:nvSpPr>
        <xdr:cNvPr id="17450" name="Line 11"/>
        <xdr:cNvSpPr>
          <a:spLocks noChangeShapeType="1"/>
        </xdr:cNvSpPr>
      </xdr:nvSpPr>
      <xdr:spPr bwMode="auto">
        <a:xfrm>
          <a:off x="11315700" y="103917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0</xdr:row>
      <xdr:rowOff>0</xdr:rowOff>
    </xdr:from>
    <xdr:to>
      <xdr:col>24</xdr:col>
      <xdr:colOff>657225</xdr:colOff>
      <xdr:row>2</xdr:row>
      <xdr:rowOff>409574</xdr:rowOff>
    </xdr:to>
    <xdr:sp macro="" textlink="">
      <xdr:nvSpPr>
        <xdr:cNvPr id="17421" name="Text Box 13"/>
        <xdr:cNvSpPr txBox="1">
          <a:spLocks noChangeArrowheads="1"/>
        </xdr:cNvSpPr>
      </xdr:nvSpPr>
      <xdr:spPr bwMode="auto">
        <a:xfrm>
          <a:off x="38100" y="0"/>
          <a:ext cx="10972800" cy="790574"/>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38100</xdr:colOff>
      <xdr:row>3</xdr:row>
      <xdr:rowOff>47625</xdr:rowOff>
    </xdr:from>
    <xdr:to>
      <xdr:col>12</xdr:col>
      <xdr:colOff>238125</xdr:colOff>
      <xdr:row>5</xdr:row>
      <xdr:rowOff>123825</xdr:rowOff>
    </xdr:to>
    <xdr:pic>
      <xdr:nvPicPr>
        <xdr:cNvPr id="1745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7" name="Text Box 39">
          <a:hlinkClick xmlns:r="http://schemas.openxmlformats.org/officeDocument/2006/relationships" r:id="rId2"/>
        </xdr:cNvPr>
        <xdr:cNvSpPr txBox="1">
          <a:spLocks noChangeArrowheads="1"/>
        </xdr:cNvSpPr>
      </xdr:nvSpPr>
      <xdr:spPr bwMode="auto">
        <a:xfrm>
          <a:off x="6838950" y="6429375"/>
          <a:ext cx="40481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381000</xdr:colOff>
      <xdr:row>2</xdr:row>
      <xdr:rowOff>76200</xdr:rowOff>
    </xdr:to>
    <xdr:pic>
      <xdr:nvPicPr>
        <xdr:cNvPr id="3968"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124" name="Drop Down 52" hidden="1">
              <a:extLst>
                <a:ext uri="{63B3BB69-23CF-44E3-9099-C40C66FF867C}">
                  <a14:compatExt spid="_x0000_s3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382" name="Drop Down 310" hidden="1">
              <a:extLst>
                <a:ext uri="{63B3BB69-23CF-44E3-9099-C40C66FF867C}">
                  <a14:compatExt spid="_x0000_s3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383" name="Drop Down 311" hidden="1">
              <a:extLst>
                <a:ext uri="{63B3BB69-23CF-44E3-9099-C40C66FF867C}">
                  <a14:compatExt spid="_x0000_s3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384" name="Drop Down 312" hidden="1">
              <a:extLst>
                <a:ext uri="{63B3BB69-23CF-44E3-9099-C40C66FF867C}">
                  <a14:compatExt spid="_x0000_s3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385" name="Drop Down 313" hidden="1">
              <a:extLst>
                <a:ext uri="{63B3BB69-23CF-44E3-9099-C40C66FF867C}">
                  <a14:compatExt spid="_x0000_s3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386" name="Drop Down 314" hidden="1">
              <a:extLst>
                <a:ext uri="{63B3BB69-23CF-44E3-9099-C40C66FF867C}">
                  <a14:compatExt spid="_x0000_s3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387" name="Drop Down 315" hidden="1">
              <a:extLst>
                <a:ext uri="{63B3BB69-23CF-44E3-9099-C40C66FF867C}">
                  <a14:compatExt spid="_x0000_s3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388" name="Drop Down 316" hidden="1">
              <a:extLst>
                <a:ext uri="{63B3BB69-23CF-44E3-9099-C40C66FF867C}">
                  <a14:compatExt spid="_x0000_s3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389" name="Drop Down 317" hidden="1">
              <a:extLst>
                <a:ext uri="{63B3BB69-23CF-44E3-9099-C40C66FF867C}">
                  <a14:compatExt spid="_x0000_s3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390" name="Drop Down 318" hidden="1">
              <a:extLst>
                <a:ext uri="{63B3BB69-23CF-44E3-9099-C40C66FF867C}">
                  <a14:compatExt spid="_x0000_s3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391" name="Drop Down 319" hidden="1">
              <a:extLst>
                <a:ext uri="{63B3BB69-23CF-44E3-9099-C40C66FF867C}">
                  <a14:compatExt spid="_x0000_s3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392" name="Drop Down 320" hidden="1">
              <a:extLst>
                <a:ext uri="{63B3BB69-23CF-44E3-9099-C40C66FF867C}">
                  <a14:compatExt spid="_x0000_s3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393" name="Drop Down 321" hidden="1">
              <a:extLst>
                <a:ext uri="{63B3BB69-23CF-44E3-9099-C40C66FF867C}">
                  <a14:compatExt spid="_x0000_s3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394" name="Drop Down 322" hidden="1">
              <a:extLst>
                <a:ext uri="{63B3BB69-23CF-44E3-9099-C40C66FF867C}">
                  <a14:compatExt spid="_x0000_s3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395" name="Drop Down 323" hidden="1">
              <a:extLst>
                <a:ext uri="{63B3BB69-23CF-44E3-9099-C40C66FF867C}">
                  <a14:compatExt spid="_x0000_s3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396" name="Drop Down 324" hidden="1">
              <a:extLst>
                <a:ext uri="{63B3BB69-23CF-44E3-9099-C40C66FF867C}">
                  <a14:compatExt spid="_x0000_s3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397" name="Drop Down 325" hidden="1">
              <a:extLst>
                <a:ext uri="{63B3BB69-23CF-44E3-9099-C40C66FF867C}">
                  <a14:compatExt spid="_x0000_s3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398" name="Drop Down 326" hidden="1">
              <a:extLst>
                <a:ext uri="{63B3BB69-23CF-44E3-9099-C40C66FF867C}">
                  <a14:compatExt spid="_x0000_s3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399" name="Drop Down 327" hidden="1">
              <a:extLst>
                <a:ext uri="{63B3BB69-23CF-44E3-9099-C40C66FF867C}">
                  <a14:compatExt spid="_x0000_s3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400" name="Drop Down 328" hidden="1">
              <a:extLst>
                <a:ext uri="{63B3BB69-23CF-44E3-9099-C40C66FF867C}">
                  <a14:compatExt spid="_x0000_s3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404" name="Drop Down 332" hidden="1">
              <a:extLst>
                <a:ext uri="{63B3BB69-23CF-44E3-9099-C40C66FF867C}">
                  <a14:compatExt spid="_x0000_s3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695" name="Drop Down 623" hidden="1">
              <a:extLst>
                <a:ext uri="{63B3BB69-23CF-44E3-9099-C40C66FF867C}">
                  <a14:compatExt spid="_x0000_s36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696" name="Drop Down 624" hidden="1">
              <a:extLst>
                <a:ext uri="{63B3BB69-23CF-44E3-9099-C40C66FF867C}">
                  <a14:compatExt spid="_x0000_s36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697" name="Drop Down 625" hidden="1">
              <a:extLst>
                <a:ext uri="{63B3BB69-23CF-44E3-9099-C40C66FF867C}">
                  <a14:compatExt spid="_x0000_s3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708" name="Drop Down 636" hidden="1">
              <a:extLst>
                <a:ext uri="{63B3BB69-23CF-44E3-9099-C40C66FF867C}">
                  <a14:compatExt spid="_x0000_s3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746" name="Drop Down 674" hidden="1">
              <a:extLst>
                <a:ext uri="{63B3BB69-23CF-44E3-9099-C40C66FF867C}">
                  <a14:compatExt spid="_x0000_s3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755" name="Drop Down 683" hidden="1">
              <a:extLst>
                <a:ext uri="{63B3BB69-23CF-44E3-9099-C40C66FF867C}">
                  <a14:compatExt spid="_x0000_s3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764" name="Drop Down 692" hidden="1">
              <a:extLst>
                <a:ext uri="{63B3BB69-23CF-44E3-9099-C40C66FF867C}">
                  <a14:compatExt spid="_x0000_s3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773" name="Drop Down 701" hidden="1">
              <a:extLst>
                <a:ext uri="{63B3BB69-23CF-44E3-9099-C40C66FF867C}">
                  <a14:compatExt spid="_x0000_s3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782" name="Drop Down 710" hidden="1">
              <a:extLst>
                <a:ext uri="{63B3BB69-23CF-44E3-9099-C40C66FF867C}">
                  <a14:compatExt spid="_x0000_s3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791" name="Drop Down 719" hidden="1">
              <a:extLst>
                <a:ext uri="{63B3BB69-23CF-44E3-9099-C40C66FF867C}">
                  <a14:compatExt spid="_x0000_s3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800" name="Drop Down 728" hidden="1">
              <a:extLst>
                <a:ext uri="{63B3BB69-23CF-44E3-9099-C40C66FF867C}">
                  <a14:compatExt spid="_x0000_s3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809" name="Drop Down 737" hidden="1">
              <a:extLst>
                <a:ext uri="{63B3BB69-23CF-44E3-9099-C40C66FF867C}">
                  <a14:compatExt spid="_x0000_s38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818" name="Drop Down 746" hidden="1">
              <a:extLst>
                <a:ext uri="{63B3BB69-23CF-44E3-9099-C40C66FF867C}">
                  <a14:compatExt spid="_x0000_s38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827" name="Drop Down 755" hidden="1">
              <a:extLst>
                <a:ext uri="{63B3BB69-23CF-44E3-9099-C40C66FF867C}">
                  <a14:compatExt spid="_x0000_s38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836" name="Drop Down 764" hidden="1">
              <a:extLst>
                <a:ext uri="{63B3BB69-23CF-44E3-9099-C40C66FF867C}">
                  <a14:compatExt spid="_x0000_s38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845" name="Drop Down 773" hidden="1">
              <a:extLst>
                <a:ext uri="{63B3BB69-23CF-44E3-9099-C40C66FF867C}">
                  <a14:compatExt spid="_x0000_s38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854" name="Drop Down 782" hidden="1">
              <a:extLst>
                <a:ext uri="{63B3BB69-23CF-44E3-9099-C40C66FF867C}">
                  <a14:compatExt spid="_x0000_s38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863" name="Drop Down 791" hidden="1">
              <a:extLst>
                <a:ext uri="{63B3BB69-23CF-44E3-9099-C40C66FF867C}">
                  <a14:compatExt spid="_x0000_s38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869" name="Drop Down 797" hidden="1">
              <a:extLst>
                <a:ext uri="{63B3BB69-23CF-44E3-9099-C40C66FF867C}">
                  <a14:compatExt spid="_x0000_s3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878" name="Drop Down 806" hidden="1">
              <a:extLst>
                <a:ext uri="{63B3BB69-23CF-44E3-9099-C40C66FF867C}">
                  <a14:compatExt spid="_x0000_s38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881" name="Drop Down 809" hidden="1">
              <a:extLst>
                <a:ext uri="{63B3BB69-23CF-44E3-9099-C40C66FF867C}">
                  <a14:compatExt spid="_x0000_s38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884" name="Drop Down 812" hidden="1">
              <a:extLst>
                <a:ext uri="{63B3BB69-23CF-44E3-9099-C40C66FF867C}">
                  <a14:compatExt spid="_x0000_s38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887" name="Drop Down 815" hidden="1">
              <a:extLst>
                <a:ext uri="{63B3BB69-23CF-44E3-9099-C40C66FF867C}">
                  <a14:compatExt spid="_x0000_s38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890" name="Drop Down 818" hidden="1">
              <a:extLst>
                <a:ext uri="{63B3BB69-23CF-44E3-9099-C40C66FF867C}">
                  <a14:compatExt spid="_x0000_s38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893" name="Drop Down 821" hidden="1">
              <a:extLst>
                <a:ext uri="{63B3BB69-23CF-44E3-9099-C40C66FF867C}">
                  <a14:compatExt spid="_x0000_s3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896" name="Drop Down 824" hidden="1">
              <a:extLst>
                <a:ext uri="{63B3BB69-23CF-44E3-9099-C40C66FF867C}">
                  <a14:compatExt spid="_x0000_s3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899" name="Drop Down 827" hidden="1">
              <a:extLst>
                <a:ext uri="{63B3BB69-23CF-44E3-9099-C40C66FF867C}">
                  <a14:compatExt spid="_x0000_s3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02" name="Drop Down 830" hidden="1">
              <a:extLst>
                <a:ext uri="{63B3BB69-23CF-44E3-9099-C40C66FF867C}">
                  <a14:compatExt spid="_x0000_s3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05" name="Drop Down 833" hidden="1">
              <a:extLst>
                <a:ext uri="{63B3BB69-23CF-44E3-9099-C40C66FF867C}">
                  <a14:compatExt spid="_x0000_s3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912" name="Drop Down 840" hidden="1">
              <a:extLst>
                <a:ext uri="{63B3BB69-23CF-44E3-9099-C40C66FF867C}">
                  <a14:compatExt spid="_x0000_s3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13" name="Drop Down 841" hidden="1">
              <a:extLst>
                <a:ext uri="{63B3BB69-23CF-44E3-9099-C40C66FF867C}">
                  <a14:compatExt spid="_x0000_s3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14" name="Drop Down 842" hidden="1">
              <a:extLst>
                <a:ext uri="{63B3BB69-23CF-44E3-9099-C40C66FF867C}">
                  <a14:compatExt spid="_x0000_s39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15" name="Drop Down 843" hidden="1">
              <a:extLst>
                <a:ext uri="{63B3BB69-23CF-44E3-9099-C40C66FF867C}">
                  <a14:compatExt spid="_x0000_s39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16" name="Drop Down 844" hidden="1">
              <a:extLst>
                <a:ext uri="{63B3BB69-23CF-44E3-9099-C40C66FF867C}">
                  <a14:compatExt spid="_x0000_s39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17" name="Drop Down 845" hidden="1">
              <a:extLst>
                <a:ext uri="{63B3BB69-23CF-44E3-9099-C40C66FF867C}">
                  <a14:compatExt spid="_x0000_s3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18" name="Drop Down 846" hidden="1">
              <a:extLst>
                <a:ext uri="{63B3BB69-23CF-44E3-9099-C40C66FF867C}">
                  <a14:compatExt spid="_x0000_s3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19" name="Drop Down 847" hidden="1">
              <a:extLst>
                <a:ext uri="{63B3BB69-23CF-44E3-9099-C40C66FF867C}">
                  <a14:compatExt spid="_x0000_s3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20" name="Drop Down 848" hidden="1">
              <a:extLst>
                <a:ext uri="{63B3BB69-23CF-44E3-9099-C40C66FF867C}">
                  <a14:compatExt spid="_x0000_s3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21" name="Drop Down 849" hidden="1">
              <a:extLst>
                <a:ext uri="{63B3BB69-23CF-44E3-9099-C40C66FF867C}">
                  <a14:compatExt spid="_x0000_s3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22" name="Drop Down 850" hidden="1">
              <a:extLst>
                <a:ext uri="{63B3BB69-23CF-44E3-9099-C40C66FF867C}">
                  <a14:compatExt spid="_x0000_s3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23" name="Drop Down 851" hidden="1">
              <a:extLst>
                <a:ext uri="{63B3BB69-23CF-44E3-9099-C40C66FF867C}">
                  <a14:compatExt spid="_x0000_s3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24" name="Drop Down 852" hidden="1">
              <a:extLst>
                <a:ext uri="{63B3BB69-23CF-44E3-9099-C40C66FF867C}">
                  <a14:compatExt spid="_x0000_s3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25" name="Drop Down 853" hidden="1">
              <a:extLst>
                <a:ext uri="{63B3BB69-23CF-44E3-9099-C40C66FF867C}">
                  <a14:compatExt spid="_x0000_s3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26" name="Drop Down 854" hidden="1">
              <a:extLst>
                <a:ext uri="{63B3BB69-23CF-44E3-9099-C40C66FF867C}">
                  <a14:compatExt spid="_x0000_s3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27" name="Drop Down 855" hidden="1">
              <a:extLst>
                <a:ext uri="{63B3BB69-23CF-44E3-9099-C40C66FF867C}">
                  <a14:compatExt spid="_x0000_s3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28" name="Drop Down 856" hidden="1">
              <a:extLst>
                <a:ext uri="{63B3BB69-23CF-44E3-9099-C40C66FF867C}">
                  <a14:compatExt spid="_x0000_s3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29" name="Drop Down 857" hidden="1">
              <a:extLst>
                <a:ext uri="{63B3BB69-23CF-44E3-9099-C40C66FF867C}">
                  <a14:compatExt spid="_x0000_s3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30" name="Drop Down 858" hidden="1">
              <a:extLst>
                <a:ext uri="{63B3BB69-23CF-44E3-9099-C40C66FF867C}">
                  <a14:compatExt spid="_x0000_s3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31" name="Drop Down 859" hidden="1">
              <a:extLst>
                <a:ext uri="{63B3BB69-23CF-44E3-9099-C40C66FF867C}">
                  <a14:compatExt spid="_x0000_s3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32" name="Drop Down 860" hidden="1">
              <a:extLst>
                <a:ext uri="{63B3BB69-23CF-44E3-9099-C40C66FF867C}">
                  <a14:compatExt spid="_x0000_s3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33" name="Drop Down 861" hidden="1">
              <a:extLst>
                <a:ext uri="{63B3BB69-23CF-44E3-9099-C40C66FF867C}">
                  <a14:compatExt spid="_x0000_s3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34" name="Drop Down 862" hidden="1">
              <a:extLst>
                <a:ext uri="{63B3BB69-23CF-44E3-9099-C40C66FF867C}">
                  <a14:compatExt spid="_x0000_s3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35" name="Drop Down 863" hidden="1">
              <a:extLst>
                <a:ext uri="{63B3BB69-23CF-44E3-9099-C40C66FF867C}">
                  <a14:compatExt spid="_x0000_s3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36" name="Drop Down 864" hidden="1">
              <a:extLst>
                <a:ext uri="{63B3BB69-23CF-44E3-9099-C40C66FF867C}">
                  <a14:compatExt spid="_x0000_s3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37" name="Drop Down 865" hidden="1">
              <a:extLst>
                <a:ext uri="{63B3BB69-23CF-44E3-9099-C40C66FF867C}">
                  <a14:compatExt spid="_x0000_s3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38" name="Drop Down 866" hidden="1">
              <a:extLst>
                <a:ext uri="{63B3BB69-23CF-44E3-9099-C40C66FF867C}">
                  <a14:compatExt spid="_x0000_s39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39" name="Drop Down 867" hidden="1">
              <a:extLst>
                <a:ext uri="{63B3BB69-23CF-44E3-9099-C40C66FF867C}">
                  <a14:compatExt spid="_x0000_s39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40" name="Drop Down 868" hidden="1">
              <a:extLst>
                <a:ext uri="{63B3BB69-23CF-44E3-9099-C40C66FF867C}">
                  <a14:compatExt spid="_x0000_s39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41" name="Drop Down 869" hidden="1">
              <a:extLst>
                <a:ext uri="{63B3BB69-23CF-44E3-9099-C40C66FF867C}">
                  <a14:compatExt spid="_x0000_s3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42" name="Drop Down 870" hidden="1">
              <a:extLst>
                <a:ext uri="{63B3BB69-23CF-44E3-9099-C40C66FF867C}">
                  <a14:compatExt spid="_x0000_s3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43" name="Drop Down 871" hidden="1">
              <a:extLst>
                <a:ext uri="{63B3BB69-23CF-44E3-9099-C40C66FF867C}">
                  <a14:compatExt spid="_x0000_s3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44" name="Drop Down 872" hidden="1">
              <a:extLst>
                <a:ext uri="{63B3BB69-23CF-44E3-9099-C40C66FF867C}">
                  <a14:compatExt spid="_x0000_s3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45" name="Drop Down 873" hidden="1">
              <a:extLst>
                <a:ext uri="{63B3BB69-23CF-44E3-9099-C40C66FF867C}">
                  <a14:compatExt spid="_x0000_s3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46" name="Drop Down 874" hidden="1">
              <a:extLst>
                <a:ext uri="{63B3BB69-23CF-44E3-9099-C40C66FF867C}">
                  <a14:compatExt spid="_x0000_s3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47" name="Drop Down 875" hidden="1">
              <a:extLst>
                <a:ext uri="{63B3BB69-23CF-44E3-9099-C40C66FF867C}">
                  <a14:compatExt spid="_x0000_s3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48" name="Drop Down 876" hidden="1">
              <a:extLst>
                <a:ext uri="{63B3BB69-23CF-44E3-9099-C40C66FF867C}">
                  <a14:compatExt spid="_x0000_s3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49" name="Drop Down 877" hidden="1">
              <a:extLst>
                <a:ext uri="{63B3BB69-23CF-44E3-9099-C40C66FF867C}">
                  <a14:compatExt spid="_x0000_s3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50" name="Drop Down 878" hidden="1">
              <a:extLst>
                <a:ext uri="{63B3BB69-23CF-44E3-9099-C40C66FF867C}">
                  <a14:compatExt spid="_x0000_s3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51" name="Drop Down 879" hidden="1">
              <a:extLst>
                <a:ext uri="{63B3BB69-23CF-44E3-9099-C40C66FF867C}">
                  <a14:compatExt spid="_x0000_s3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52" name="Drop Down 880" hidden="1">
              <a:extLst>
                <a:ext uri="{63B3BB69-23CF-44E3-9099-C40C66FF867C}">
                  <a14:compatExt spid="_x0000_s3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53" name="Drop Down 881" hidden="1">
              <a:extLst>
                <a:ext uri="{63B3BB69-23CF-44E3-9099-C40C66FF867C}">
                  <a14:compatExt spid="_x0000_s3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54" name="Drop Down 882" hidden="1">
              <a:extLst>
                <a:ext uri="{63B3BB69-23CF-44E3-9099-C40C66FF867C}">
                  <a14:compatExt spid="_x0000_s3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55" name="Drop Down 883" hidden="1">
              <a:extLst>
                <a:ext uri="{63B3BB69-23CF-44E3-9099-C40C66FF867C}">
                  <a14:compatExt spid="_x0000_s3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56" name="Drop Down 884" hidden="1">
              <a:extLst>
                <a:ext uri="{63B3BB69-23CF-44E3-9099-C40C66FF867C}">
                  <a14:compatExt spid="_x0000_s3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57" name="Drop Down 885" hidden="1">
              <a:extLst>
                <a:ext uri="{63B3BB69-23CF-44E3-9099-C40C66FF867C}">
                  <a14:compatExt spid="_x0000_s3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58" name="Drop Down 886" hidden="1">
              <a:extLst>
                <a:ext uri="{63B3BB69-23CF-44E3-9099-C40C66FF867C}">
                  <a14:compatExt spid="_x0000_s3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59" name="Drop Down 887" hidden="1">
              <a:extLst>
                <a:ext uri="{63B3BB69-23CF-44E3-9099-C40C66FF867C}">
                  <a14:compatExt spid="_x0000_s3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60" name="Drop Down 888" hidden="1">
              <a:extLst>
                <a:ext uri="{63B3BB69-23CF-44E3-9099-C40C66FF867C}">
                  <a14:compatExt spid="_x0000_s3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61" name="Drop Down 889" hidden="1">
              <a:extLst>
                <a:ext uri="{63B3BB69-23CF-44E3-9099-C40C66FF867C}">
                  <a14:compatExt spid="_x0000_s3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42254" name="Line 26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4225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985" name="Drop Down 1" hidden="1">
              <a:extLst>
                <a:ext uri="{63B3BB69-23CF-44E3-9099-C40C66FF867C}">
                  <a14:compatExt spid="_x0000_s41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989" name="Drop Down 5" hidden="1">
              <a:extLst>
                <a:ext uri="{63B3BB69-23CF-44E3-9099-C40C66FF867C}">
                  <a14:compatExt spid="_x0000_s419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990" name="Drop Down 6" hidden="1">
              <a:extLst>
                <a:ext uri="{63B3BB69-23CF-44E3-9099-C40C66FF867C}">
                  <a14:compatExt spid="_x0000_s419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991" name="Drop Down 7" hidden="1">
              <a:extLst>
                <a:ext uri="{63B3BB69-23CF-44E3-9099-C40C66FF867C}">
                  <a14:compatExt spid="_x0000_s41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992" name="Drop Down 8" hidden="1">
              <a:extLst>
                <a:ext uri="{63B3BB69-23CF-44E3-9099-C40C66FF867C}">
                  <a14:compatExt spid="_x0000_s419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993" name="Drop Down 9" hidden="1">
              <a:extLst>
                <a:ext uri="{63B3BB69-23CF-44E3-9099-C40C66FF867C}">
                  <a14:compatExt spid="_x0000_s419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994" name="Drop Down 10" hidden="1">
              <a:extLst>
                <a:ext uri="{63B3BB69-23CF-44E3-9099-C40C66FF867C}">
                  <a14:compatExt spid="_x0000_s41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995" name="Drop Down 11" hidden="1">
              <a:extLst>
                <a:ext uri="{63B3BB69-23CF-44E3-9099-C40C66FF867C}">
                  <a14:compatExt spid="_x0000_s419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996" name="Drop Down 12" hidden="1">
              <a:extLst>
                <a:ext uri="{63B3BB69-23CF-44E3-9099-C40C66FF867C}">
                  <a14:compatExt spid="_x0000_s419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997" name="Drop Down 13" hidden="1">
              <a:extLst>
                <a:ext uri="{63B3BB69-23CF-44E3-9099-C40C66FF867C}">
                  <a14:compatExt spid="_x0000_s41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998" name="Drop Down 14" hidden="1">
              <a:extLst>
                <a:ext uri="{63B3BB69-23CF-44E3-9099-C40C66FF867C}">
                  <a14:compatExt spid="_x0000_s419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999" name="Drop Down 15" hidden="1">
              <a:extLst>
                <a:ext uri="{63B3BB69-23CF-44E3-9099-C40C66FF867C}">
                  <a14:compatExt spid="_x0000_s419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2000" name="Drop Down 16" hidden="1">
              <a:extLst>
                <a:ext uri="{63B3BB69-23CF-44E3-9099-C40C66FF867C}">
                  <a14:compatExt spid="_x0000_s42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2001" name="Drop Down 17" hidden="1">
              <a:extLst>
                <a:ext uri="{63B3BB69-23CF-44E3-9099-C40C66FF867C}">
                  <a14:compatExt spid="_x0000_s42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2002" name="Drop Down 18" hidden="1">
              <a:extLst>
                <a:ext uri="{63B3BB69-23CF-44E3-9099-C40C66FF867C}">
                  <a14:compatExt spid="_x0000_s42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2003" name="Drop Down 19" hidden="1">
              <a:extLst>
                <a:ext uri="{63B3BB69-23CF-44E3-9099-C40C66FF867C}">
                  <a14:compatExt spid="_x0000_s42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2004" name="Drop Down 20" hidden="1">
              <a:extLst>
                <a:ext uri="{63B3BB69-23CF-44E3-9099-C40C66FF867C}">
                  <a14:compatExt spid="_x0000_s420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2005" name="Drop Down 21" hidden="1">
              <a:extLst>
                <a:ext uri="{63B3BB69-23CF-44E3-9099-C40C66FF867C}">
                  <a14:compatExt spid="_x0000_s420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2006" name="Drop Down 22" hidden="1">
              <a:extLst>
                <a:ext uri="{63B3BB69-23CF-44E3-9099-C40C66FF867C}">
                  <a14:compatExt spid="_x0000_s42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2007" name="Drop Down 23" hidden="1">
              <a:extLst>
                <a:ext uri="{63B3BB69-23CF-44E3-9099-C40C66FF867C}">
                  <a14:compatExt spid="_x0000_s42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2008" name="Drop Down 24" hidden="1">
              <a:extLst>
                <a:ext uri="{63B3BB69-23CF-44E3-9099-C40C66FF867C}">
                  <a14:compatExt spid="_x0000_s42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2049" name="Drop Down 65" hidden="1">
              <a:extLst>
                <a:ext uri="{63B3BB69-23CF-44E3-9099-C40C66FF867C}">
                  <a14:compatExt spid="_x0000_s4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2050" name="Drop Down 66" hidden="1">
              <a:extLst>
                <a:ext uri="{63B3BB69-23CF-44E3-9099-C40C66FF867C}">
                  <a14:compatExt spid="_x0000_s4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2051" name="Drop Down 67" hidden="1">
              <a:extLst>
                <a:ext uri="{63B3BB69-23CF-44E3-9099-C40C66FF867C}">
                  <a14:compatExt spid="_x0000_s4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2058" name="Drop Down 74" hidden="1">
              <a:extLst>
                <a:ext uri="{63B3BB69-23CF-44E3-9099-C40C66FF867C}">
                  <a14:compatExt spid="_x0000_s4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2063" name="Drop Down 79" hidden="1">
              <a:extLst>
                <a:ext uri="{63B3BB69-23CF-44E3-9099-C40C66FF867C}">
                  <a14:compatExt spid="_x0000_s4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2066" name="Drop Down 82" hidden="1">
              <a:extLst>
                <a:ext uri="{63B3BB69-23CF-44E3-9099-C40C66FF867C}">
                  <a14:compatExt spid="_x0000_s4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2069" name="Drop Down 85" hidden="1">
              <a:extLst>
                <a:ext uri="{63B3BB69-23CF-44E3-9099-C40C66FF867C}">
                  <a14:compatExt spid="_x0000_s42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2072" name="Drop Down 88" hidden="1">
              <a:extLst>
                <a:ext uri="{63B3BB69-23CF-44E3-9099-C40C66FF867C}">
                  <a14:compatExt spid="_x0000_s42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2075" name="Drop Down 91" hidden="1">
              <a:extLst>
                <a:ext uri="{63B3BB69-23CF-44E3-9099-C40C66FF867C}">
                  <a14:compatExt spid="_x0000_s42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2078" name="Drop Down 94" hidden="1">
              <a:extLst>
                <a:ext uri="{63B3BB69-23CF-44E3-9099-C40C66FF867C}">
                  <a14:compatExt spid="_x0000_s42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2081" name="Drop Down 97" hidden="1">
              <a:extLst>
                <a:ext uri="{63B3BB69-23CF-44E3-9099-C40C66FF867C}">
                  <a14:compatExt spid="_x0000_s42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2084" name="Drop Down 100" hidden="1">
              <a:extLst>
                <a:ext uri="{63B3BB69-23CF-44E3-9099-C40C66FF867C}">
                  <a14:compatExt spid="_x0000_s42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2087" name="Drop Down 103" hidden="1">
              <a:extLst>
                <a:ext uri="{63B3BB69-23CF-44E3-9099-C40C66FF867C}">
                  <a14:compatExt spid="_x0000_s42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2090" name="Drop Down 106" hidden="1">
              <a:extLst>
                <a:ext uri="{63B3BB69-23CF-44E3-9099-C40C66FF867C}">
                  <a14:compatExt spid="_x0000_s42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2093" name="Drop Down 109" hidden="1">
              <a:extLst>
                <a:ext uri="{63B3BB69-23CF-44E3-9099-C40C66FF867C}">
                  <a14:compatExt spid="_x0000_s42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2096" name="Drop Down 112" hidden="1">
              <a:extLst>
                <a:ext uri="{63B3BB69-23CF-44E3-9099-C40C66FF867C}">
                  <a14:compatExt spid="_x0000_s42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2099" name="Drop Down 115" hidden="1">
              <a:extLst>
                <a:ext uri="{63B3BB69-23CF-44E3-9099-C40C66FF867C}">
                  <a14:compatExt spid="_x0000_s42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2102" name="Drop Down 118" hidden="1">
              <a:extLst>
                <a:ext uri="{63B3BB69-23CF-44E3-9099-C40C66FF867C}">
                  <a14:compatExt spid="_x0000_s42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2105" name="Drop Down 121" hidden="1">
              <a:extLst>
                <a:ext uri="{63B3BB69-23CF-44E3-9099-C40C66FF867C}">
                  <a14:compatExt spid="_x0000_s42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2114" name="Drop Down 130" hidden="1">
              <a:extLst>
                <a:ext uri="{63B3BB69-23CF-44E3-9099-C40C66FF867C}">
                  <a14:compatExt spid="_x0000_s42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2117" name="Drop Down 133" hidden="1">
              <a:extLst>
                <a:ext uri="{63B3BB69-23CF-44E3-9099-C40C66FF867C}">
                  <a14:compatExt spid="_x0000_s42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2120" name="Drop Down 136" hidden="1">
              <a:extLst>
                <a:ext uri="{63B3BB69-23CF-44E3-9099-C40C66FF867C}">
                  <a14:compatExt spid="_x0000_s42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2123" name="Drop Down 139" hidden="1">
              <a:extLst>
                <a:ext uri="{63B3BB69-23CF-44E3-9099-C40C66FF867C}">
                  <a14:compatExt spid="_x0000_s42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2126" name="Drop Down 142" hidden="1">
              <a:extLst>
                <a:ext uri="{63B3BB69-23CF-44E3-9099-C40C66FF867C}">
                  <a14:compatExt spid="_x0000_s42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2129" name="Drop Down 145" hidden="1">
              <a:extLst>
                <a:ext uri="{63B3BB69-23CF-44E3-9099-C40C66FF867C}">
                  <a14:compatExt spid="_x0000_s42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2132" name="Drop Down 148" hidden="1">
              <a:extLst>
                <a:ext uri="{63B3BB69-23CF-44E3-9099-C40C66FF867C}">
                  <a14:compatExt spid="_x0000_s42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2135" name="Drop Down 151" hidden="1">
              <a:extLst>
                <a:ext uri="{63B3BB69-23CF-44E3-9099-C40C66FF867C}">
                  <a14:compatExt spid="_x0000_s42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2138" name="Drop Down 154" hidden="1">
              <a:extLst>
                <a:ext uri="{63B3BB69-23CF-44E3-9099-C40C66FF867C}">
                  <a14:compatExt spid="_x0000_s42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2141" name="Drop Down 157" hidden="1">
              <a:extLst>
                <a:ext uri="{63B3BB69-23CF-44E3-9099-C40C66FF867C}">
                  <a14:compatExt spid="_x0000_s42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2144" name="Drop Down 160" hidden="1">
              <a:extLst>
                <a:ext uri="{63B3BB69-23CF-44E3-9099-C40C66FF867C}">
                  <a14:compatExt spid="_x0000_s42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2145" name="Drop Down 161" hidden="1">
              <a:extLst>
                <a:ext uri="{63B3BB69-23CF-44E3-9099-C40C66FF867C}">
                  <a14:compatExt spid="_x0000_s42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2146" name="Drop Down 162" hidden="1">
              <a:extLst>
                <a:ext uri="{63B3BB69-23CF-44E3-9099-C40C66FF867C}">
                  <a14:compatExt spid="_x0000_s42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2147" name="Drop Down 163" hidden="1">
              <a:extLst>
                <a:ext uri="{63B3BB69-23CF-44E3-9099-C40C66FF867C}">
                  <a14:compatExt spid="_x0000_s42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2148" name="Drop Down 164" hidden="1">
              <a:extLst>
                <a:ext uri="{63B3BB69-23CF-44E3-9099-C40C66FF867C}">
                  <a14:compatExt spid="_x0000_s42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2149" name="Drop Down 165" hidden="1">
              <a:extLst>
                <a:ext uri="{63B3BB69-23CF-44E3-9099-C40C66FF867C}">
                  <a14:compatExt spid="_x0000_s42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2150" name="Drop Down 166" hidden="1">
              <a:extLst>
                <a:ext uri="{63B3BB69-23CF-44E3-9099-C40C66FF867C}">
                  <a14:compatExt spid="_x0000_s42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2151" name="Drop Down 167" hidden="1">
              <a:extLst>
                <a:ext uri="{63B3BB69-23CF-44E3-9099-C40C66FF867C}">
                  <a14:compatExt spid="_x0000_s42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2152" name="Drop Down 168" hidden="1">
              <a:extLst>
                <a:ext uri="{63B3BB69-23CF-44E3-9099-C40C66FF867C}">
                  <a14:compatExt spid="_x0000_s42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2153" name="Drop Down 169" hidden="1">
              <a:extLst>
                <a:ext uri="{63B3BB69-23CF-44E3-9099-C40C66FF867C}">
                  <a14:compatExt spid="_x0000_s42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2154" name="Drop Down 170" hidden="1">
              <a:extLst>
                <a:ext uri="{63B3BB69-23CF-44E3-9099-C40C66FF867C}">
                  <a14:compatExt spid="_x0000_s42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2155" name="Drop Down 171" hidden="1">
              <a:extLst>
                <a:ext uri="{63B3BB69-23CF-44E3-9099-C40C66FF867C}">
                  <a14:compatExt spid="_x0000_s42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2156" name="Drop Down 172" hidden="1">
              <a:extLst>
                <a:ext uri="{63B3BB69-23CF-44E3-9099-C40C66FF867C}">
                  <a14:compatExt spid="_x0000_s42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2157" name="Drop Down 173" hidden="1">
              <a:extLst>
                <a:ext uri="{63B3BB69-23CF-44E3-9099-C40C66FF867C}">
                  <a14:compatExt spid="_x0000_s42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2158" name="Drop Down 174" hidden="1">
              <a:extLst>
                <a:ext uri="{63B3BB69-23CF-44E3-9099-C40C66FF867C}">
                  <a14:compatExt spid="_x0000_s42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2159" name="Drop Down 175" hidden="1">
              <a:extLst>
                <a:ext uri="{63B3BB69-23CF-44E3-9099-C40C66FF867C}">
                  <a14:compatExt spid="_x0000_s42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2160" name="Drop Down 176" hidden="1">
              <a:extLst>
                <a:ext uri="{63B3BB69-23CF-44E3-9099-C40C66FF867C}">
                  <a14:compatExt spid="_x0000_s42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2161" name="Drop Down 177" hidden="1">
              <a:extLst>
                <a:ext uri="{63B3BB69-23CF-44E3-9099-C40C66FF867C}">
                  <a14:compatExt spid="_x0000_s42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2162" name="Drop Down 178" hidden="1">
              <a:extLst>
                <a:ext uri="{63B3BB69-23CF-44E3-9099-C40C66FF867C}">
                  <a14:compatExt spid="_x0000_s42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2163" name="Drop Down 179" hidden="1">
              <a:extLst>
                <a:ext uri="{63B3BB69-23CF-44E3-9099-C40C66FF867C}">
                  <a14:compatExt spid="_x0000_s42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2164" name="Drop Down 180" hidden="1">
              <a:extLst>
                <a:ext uri="{63B3BB69-23CF-44E3-9099-C40C66FF867C}">
                  <a14:compatExt spid="_x0000_s42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2165" name="Drop Down 181" hidden="1">
              <a:extLst>
                <a:ext uri="{63B3BB69-23CF-44E3-9099-C40C66FF867C}">
                  <a14:compatExt spid="_x0000_s42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2166" name="Drop Down 182" hidden="1">
              <a:extLst>
                <a:ext uri="{63B3BB69-23CF-44E3-9099-C40C66FF867C}">
                  <a14:compatExt spid="_x0000_s42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2167" name="Drop Down 183" hidden="1">
              <a:extLst>
                <a:ext uri="{63B3BB69-23CF-44E3-9099-C40C66FF867C}">
                  <a14:compatExt spid="_x0000_s42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2168" name="Drop Down 184" hidden="1">
              <a:extLst>
                <a:ext uri="{63B3BB69-23CF-44E3-9099-C40C66FF867C}">
                  <a14:compatExt spid="_x0000_s42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2169" name="Drop Down 185" hidden="1">
              <a:extLst>
                <a:ext uri="{63B3BB69-23CF-44E3-9099-C40C66FF867C}">
                  <a14:compatExt spid="_x0000_s42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2170" name="Drop Down 186" hidden="1">
              <a:extLst>
                <a:ext uri="{63B3BB69-23CF-44E3-9099-C40C66FF867C}">
                  <a14:compatExt spid="_x0000_s42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2171" name="Drop Down 187" hidden="1">
              <a:extLst>
                <a:ext uri="{63B3BB69-23CF-44E3-9099-C40C66FF867C}">
                  <a14:compatExt spid="_x0000_s42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2172" name="Drop Down 188" hidden="1">
              <a:extLst>
                <a:ext uri="{63B3BB69-23CF-44E3-9099-C40C66FF867C}">
                  <a14:compatExt spid="_x0000_s42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2173" name="Drop Down 189" hidden="1">
              <a:extLst>
                <a:ext uri="{63B3BB69-23CF-44E3-9099-C40C66FF867C}">
                  <a14:compatExt spid="_x0000_s42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2174" name="Drop Down 190" hidden="1">
              <a:extLst>
                <a:ext uri="{63B3BB69-23CF-44E3-9099-C40C66FF867C}">
                  <a14:compatExt spid="_x0000_s42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2175" name="Drop Down 191" hidden="1">
              <a:extLst>
                <a:ext uri="{63B3BB69-23CF-44E3-9099-C40C66FF867C}">
                  <a14:compatExt spid="_x0000_s42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2176" name="Drop Down 192" hidden="1">
              <a:extLst>
                <a:ext uri="{63B3BB69-23CF-44E3-9099-C40C66FF867C}">
                  <a14:compatExt spid="_x0000_s42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2177" name="Drop Down 193" hidden="1">
              <a:extLst>
                <a:ext uri="{63B3BB69-23CF-44E3-9099-C40C66FF867C}">
                  <a14:compatExt spid="_x0000_s42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2178" name="Drop Down 194" hidden="1">
              <a:extLst>
                <a:ext uri="{63B3BB69-23CF-44E3-9099-C40C66FF867C}">
                  <a14:compatExt spid="_x0000_s42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2179" name="Drop Down 195" hidden="1">
              <a:extLst>
                <a:ext uri="{63B3BB69-23CF-44E3-9099-C40C66FF867C}">
                  <a14:compatExt spid="_x0000_s42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2180" name="Drop Down 196" hidden="1">
              <a:extLst>
                <a:ext uri="{63B3BB69-23CF-44E3-9099-C40C66FF867C}">
                  <a14:compatExt spid="_x0000_s42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2181" name="Drop Down 197" hidden="1">
              <a:extLst>
                <a:ext uri="{63B3BB69-23CF-44E3-9099-C40C66FF867C}">
                  <a14:compatExt spid="_x0000_s42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2182" name="Drop Down 198" hidden="1">
              <a:extLst>
                <a:ext uri="{63B3BB69-23CF-44E3-9099-C40C66FF867C}">
                  <a14:compatExt spid="_x0000_s42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2183" name="Drop Down 199" hidden="1">
              <a:extLst>
                <a:ext uri="{63B3BB69-23CF-44E3-9099-C40C66FF867C}">
                  <a14:compatExt spid="_x0000_s42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2184" name="Drop Down 200" hidden="1">
              <a:extLst>
                <a:ext uri="{63B3BB69-23CF-44E3-9099-C40C66FF867C}">
                  <a14:compatExt spid="_x0000_s42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2185" name="Drop Down 201" hidden="1">
              <a:extLst>
                <a:ext uri="{63B3BB69-23CF-44E3-9099-C40C66FF867C}">
                  <a14:compatExt spid="_x0000_s42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2186" name="Drop Down 202" hidden="1">
              <a:extLst>
                <a:ext uri="{63B3BB69-23CF-44E3-9099-C40C66FF867C}">
                  <a14:compatExt spid="_x0000_s42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2187" name="Drop Down 203" hidden="1">
              <a:extLst>
                <a:ext uri="{63B3BB69-23CF-44E3-9099-C40C66FF867C}">
                  <a14:compatExt spid="_x0000_s42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2188" name="Drop Down 204" hidden="1">
              <a:extLst>
                <a:ext uri="{63B3BB69-23CF-44E3-9099-C40C66FF867C}">
                  <a14:compatExt spid="_x0000_s42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2189" name="Drop Down 205" hidden="1">
              <a:extLst>
                <a:ext uri="{63B3BB69-23CF-44E3-9099-C40C66FF867C}">
                  <a14:compatExt spid="_x0000_s42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2190" name="Drop Down 206" hidden="1">
              <a:extLst>
                <a:ext uri="{63B3BB69-23CF-44E3-9099-C40C66FF867C}">
                  <a14:compatExt spid="_x0000_s42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2191" name="Drop Down 207" hidden="1">
              <a:extLst>
                <a:ext uri="{63B3BB69-23CF-44E3-9099-C40C66FF867C}">
                  <a14:compatExt spid="_x0000_s42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2192" name="Drop Down 208" hidden="1">
              <a:extLst>
                <a:ext uri="{63B3BB69-23CF-44E3-9099-C40C66FF867C}">
                  <a14:compatExt spid="_x0000_s42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2193" name="Drop Down 209" hidden="1">
              <a:extLst>
                <a:ext uri="{63B3BB69-23CF-44E3-9099-C40C66FF867C}">
                  <a14:compatExt spid="_x0000_s42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2194" name="Drop Down 210" hidden="1">
              <a:extLst>
                <a:ext uri="{63B3BB69-23CF-44E3-9099-C40C66FF867C}">
                  <a14:compatExt spid="_x0000_s42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2195" name="Drop Down 211" hidden="1">
              <a:extLst>
                <a:ext uri="{63B3BB69-23CF-44E3-9099-C40C66FF867C}">
                  <a14:compatExt spid="_x0000_s42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2196" name="Drop Down 212" hidden="1">
              <a:extLst>
                <a:ext uri="{63B3BB69-23CF-44E3-9099-C40C66FF867C}">
                  <a14:compatExt spid="_x0000_s42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2197" name="Drop Down 213" hidden="1">
              <a:extLst>
                <a:ext uri="{63B3BB69-23CF-44E3-9099-C40C66FF867C}">
                  <a14:compatExt spid="_x0000_s42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2198" name="Drop Down 214" hidden="1">
              <a:extLst>
                <a:ext uri="{63B3BB69-23CF-44E3-9099-C40C66FF867C}">
                  <a14:compatExt spid="_x0000_s42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2199" name="Drop Down 215" hidden="1">
              <a:extLst>
                <a:ext uri="{63B3BB69-23CF-44E3-9099-C40C66FF867C}">
                  <a14:compatExt spid="_x0000_s42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2200" name="Drop Down 216" hidden="1">
              <a:extLst>
                <a:ext uri="{63B3BB69-23CF-44E3-9099-C40C66FF867C}">
                  <a14:compatExt spid="_x0000_s42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2201" name="Drop Down 217" hidden="1">
              <a:extLst>
                <a:ext uri="{63B3BB69-23CF-44E3-9099-C40C66FF867C}">
                  <a14:compatExt spid="_x0000_s42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2202" name="Drop Down 218" hidden="1">
              <a:extLst>
                <a:ext uri="{63B3BB69-23CF-44E3-9099-C40C66FF867C}">
                  <a14:compatExt spid="_x0000_s42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2203" name="Drop Down 219" hidden="1">
              <a:extLst>
                <a:ext uri="{63B3BB69-23CF-44E3-9099-C40C66FF867C}">
                  <a14:compatExt spid="_x0000_s42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2204" name="Drop Down 220" hidden="1">
              <a:extLst>
                <a:ext uri="{63B3BB69-23CF-44E3-9099-C40C66FF867C}">
                  <a14:compatExt spid="_x0000_s42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2205" name="Drop Down 221" hidden="1">
              <a:extLst>
                <a:ext uri="{63B3BB69-23CF-44E3-9099-C40C66FF867C}">
                  <a14:compatExt spid="_x0000_s42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2206" name="Drop Down 222" hidden="1">
              <a:extLst>
                <a:ext uri="{63B3BB69-23CF-44E3-9099-C40C66FF867C}">
                  <a14:compatExt spid="_x0000_s42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2207" name="Drop Down 223" hidden="1">
              <a:extLst>
                <a:ext uri="{63B3BB69-23CF-44E3-9099-C40C66FF867C}">
                  <a14:compatExt spid="_x0000_s42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2208" name="Drop Down 224" hidden="1">
              <a:extLst>
                <a:ext uri="{63B3BB69-23CF-44E3-9099-C40C66FF867C}">
                  <a14:compatExt spid="_x0000_s42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2209" name="Drop Down 225" hidden="1">
              <a:extLst>
                <a:ext uri="{63B3BB69-23CF-44E3-9099-C40C66FF867C}">
                  <a14:compatExt spid="_x0000_s42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2210" name="Drop Down 226" hidden="1">
              <a:extLst>
                <a:ext uri="{63B3BB69-23CF-44E3-9099-C40C66FF867C}">
                  <a14:compatExt spid="_x0000_s42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2211" name="Drop Down 227" hidden="1">
              <a:extLst>
                <a:ext uri="{63B3BB69-23CF-44E3-9099-C40C66FF867C}">
                  <a14:compatExt spid="_x0000_s42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2212" name="Drop Down 228" hidden="1">
              <a:extLst>
                <a:ext uri="{63B3BB69-23CF-44E3-9099-C40C66FF867C}">
                  <a14:compatExt spid="_x0000_s42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2213" name="Drop Down 229" hidden="1">
              <a:extLst>
                <a:ext uri="{63B3BB69-23CF-44E3-9099-C40C66FF867C}">
                  <a14:compatExt spid="_x0000_s42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2214" name="Drop Down 230" hidden="1">
              <a:extLst>
                <a:ext uri="{63B3BB69-23CF-44E3-9099-C40C66FF867C}">
                  <a14:compatExt spid="_x0000_s42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2215" name="Drop Down 231" hidden="1">
              <a:extLst>
                <a:ext uri="{63B3BB69-23CF-44E3-9099-C40C66FF867C}">
                  <a14:compatExt spid="_x0000_s42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2216" name="Drop Down 232" hidden="1">
              <a:extLst>
                <a:ext uri="{63B3BB69-23CF-44E3-9099-C40C66FF867C}">
                  <a14:compatExt spid="_x0000_s42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2217" name="Drop Down 233" hidden="1">
              <a:extLst>
                <a:ext uri="{63B3BB69-23CF-44E3-9099-C40C66FF867C}">
                  <a14:compatExt spid="_x0000_s42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2218" name="Drop Down 234" hidden="1">
              <a:extLst>
                <a:ext uri="{63B3BB69-23CF-44E3-9099-C40C66FF867C}">
                  <a14:compatExt spid="_x0000_s42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2219" name="Drop Down 235" hidden="1">
              <a:extLst>
                <a:ext uri="{63B3BB69-23CF-44E3-9099-C40C66FF867C}">
                  <a14:compatExt spid="_x0000_s42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2220" name="Drop Down 236" hidden="1">
              <a:extLst>
                <a:ext uri="{63B3BB69-23CF-44E3-9099-C40C66FF867C}">
                  <a14:compatExt spid="_x0000_s42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2221" name="Drop Down 237" hidden="1">
              <a:extLst>
                <a:ext uri="{63B3BB69-23CF-44E3-9099-C40C66FF867C}">
                  <a14:compatExt spid="_x0000_s42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2222" name="Drop Down 238" hidden="1">
              <a:extLst>
                <a:ext uri="{63B3BB69-23CF-44E3-9099-C40C66FF867C}">
                  <a14:compatExt spid="_x0000_s42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2223" name="Drop Down 239" hidden="1">
              <a:extLst>
                <a:ext uri="{63B3BB69-23CF-44E3-9099-C40C66FF867C}">
                  <a14:compatExt spid="_x0000_s42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2224" name="Drop Down 240" hidden="1">
              <a:extLst>
                <a:ext uri="{63B3BB69-23CF-44E3-9099-C40C66FF867C}">
                  <a14:compatExt spid="_x0000_s42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2225" name="Drop Down 241" hidden="1">
              <a:extLst>
                <a:ext uri="{63B3BB69-23CF-44E3-9099-C40C66FF867C}">
                  <a14:compatExt spid="_x0000_s42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2226" name="Drop Down 242" hidden="1">
              <a:extLst>
                <a:ext uri="{63B3BB69-23CF-44E3-9099-C40C66FF867C}">
                  <a14:compatExt spid="_x0000_s42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2227" name="Drop Down 243" hidden="1">
              <a:extLst>
                <a:ext uri="{63B3BB69-23CF-44E3-9099-C40C66FF867C}">
                  <a14:compatExt spid="_x0000_s42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2228" name="Drop Down 244" hidden="1">
              <a:extLst>
                <a:ext uri="{63B3BB69-23CF-44E3-9099-C40C66FF867C}">
                  <a14:compatExt spid="_x0000_s42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2229" name="Drop Down 245" hidden="1">
              <a:extLst>
                <a:ext uri="{63B3BB69-23CF-44E3-9099-C40C66FF867C}">
                  <a14:compatExt spid="_x0000_s42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2230" name="Drop Down 246" hidden="1">
              <a:extLst>
                <a:ext uri="{63B3BB69-23CF-44E3-9099-C40C66FF867C}">
                  <a14:compatExt spid="_x0000_s42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2231" name="Drop Down 247" hidden="1">
              <a:extLst>
                <a:ext uri="{63B3BB69-23CF-44E3-9099-C40C66FF867C}">
                  <a14:compatExt spid="_x0000_s42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2232" name="Drop Down 248" hidden="1">
              <a:extLst>
                <a:ext uri="{63B3BB69-23CF-44E3-9099-C40C66FF867C}">
                  <a14:compatExt spid="_x0000_s42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2233" name="Drop Down 249" hidden="1">
              <a:extLst>
                <a:ext uri="{63B3BB69-23CF-44E3-9099-C40C66FF867C}">
                  <a14:compatExt spid="_x0000_s42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2234" name="Drop Down 250" hidden="1">
              <a:extLst>
                <a:ext uri="{63B3BB69-23CF-44E3-9099-C40C66FF867C}">
                  <a14:compatExt spid="_x0000_s42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2235" name="Drop Down 251" hidden="1">
              <a:extLst>
                <a:ext uri="{63B3BB69-23CF-44E3-9099-C40C66FF867C}">
                  <a14:compatExt spid="_x0000_s42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2236" name="Drop Down 252" hidden="1">
              <a:extLst>
                <a:ext uri="{63B3BB69-23CF-44E3-9099-C40C66FF867C}">
                  <a14:compatExt spid="_x0000_s42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2237" name="Drop Down 253" hidden="1">
              <a:extLst>
                <a:ext uri="{63B3BB69-23CF-44E3-9099-C40C66FF867C}">
                  <a14:compatExt spid="_x0000_s42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2238" name="Drop Down 254" hidden="1">
              <a:extLst>
                <a:ext uri="{63B3BB69-23CF-44E3-9099-C40C66FF867C}">
                  <a14:compatExt spid="_x0000_s42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2239" name="Drop Down 255" hidden="1">
              <a:extLst>
                <a:ext uri="{63B3BB69-23CF-44E3-9099-C40C66FF867C}">
                  <a14:compatExt spid="_x0000_s42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2240" name="Drop Down 256" hidden="1">
              <a:extLst>
                <a:ext uri="{63B3BB69-23CF-44E3-9099-C40C66FF867C}">
                  <a14:compatExt spid="_x0000_s42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2241" name="Drop Down 257" hidden="1">
              <a:extLst>
                <a:ext uri="{63B3BB69-23CF-44E3-9099-C40C66FF867C}">
                  <a14:compatExt spid="_x0000_s42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2242" name="Drop Down 258" hidden="1">
              <a:extLst>
                <a:ext uri="{63B3BB69-23CF-44E3-9099-C40C66FF867C}">
                  <a14:compatExt spid="_x0000_s42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2243" name="Drop Down 259" hidden="1">
              <a:extLst>
                <a:ext uri="{63B3BB69-23CF-44E3-9099-C40C66FF867C}">
                  <a14:compatExt spid="_x0000_s42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38208" name="Line 31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3820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28575</xdr:colOff>
          <xdr:row>12</xdr:row>
          <xdr:rowOff>28575</xdr:rowOff>
        </xdr:to>
        <xdr:sp macro="" textlink="">
          <xdr:nvSpPr>
            <xdr:cNvPr id="37889" name="Drop Down 1" hidden="1">
              <a:extLst>
                <a:ext uri="{63B3BB69-23CF-44E3-9099-C40C66FF867C}">
                  <a14:compatExt spid="_x0000_s378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7893" name="Drop Down 5" hidden="1">
              <a:extLst>
                <a:ext uri="{63B3BB69-23CF-44E3-9099-C40C66FF867C}">
                  <a14:compatExt spid="_x0000_s37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7894" name="Drop Down 6" hidden="1">
              <a:extLst>
                <a:ext uri="{63B3BB69-23CF-44E3-9099-C40C66FF867C}">
                  <a14:compatExt spid="_x0000_s378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7895" name="Drop Down 7" hidden="1">
              <a:extLst>
                <a:ext uri="{63B3BB69-23CF-44E3-9099-C40C66FF867C}">
                  <a14:compatExt spid="_x0000_s378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7896" name="Drop Down 8" hidden="1">
              <a:extLst>
                <a:ext uri="{63B3BB69-23CF-44E3-9099-C40C66FF867C}">
                  <a14:compatExt spid="_x0000_s37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7897" name="Drop Down 9" hidden="1">
              <a:extLst>
                <a:ext uri="{63B3BB69-23CF-44E3-9099-C40C66FF867C}">
                  <a14:compatExt spid="_x0000_s378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7898" name="Drop Down 10" hidden="1">
              <a:extLst>
                <a:ext uri="{63B3BB69-23CF-44E3-9099-C40C66FF867C}">
                  <a14:compatExt spid="_x0000_s378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7899" name="Drop Down 11" hidden="1">
              <a:extLst>
                <a:ext uri="{63B3BB69-23CF-44E3-9099-C40C66FF867C}">
                  <a14:compatExt spid="_x0000_s37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7900" name="Drop Down 12" hidden="1">
              <a:extLst>
                <a:ext uri="{63B3BB69-23CF-44E3-9099-C40C66FF867C}">
                  <a14:compatExt spid="_x0000_s37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7901" name="Drop Down 13" hidden="1">
              <a:extLst>
                <a:ext uri="{63B3BB69-23CF-44E3-9099-C40C66FF867C}">
                  <a14:compatExt spid="_x0000_s379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7902" name="Drop Down 14" hidden="1">
              <a:extLst>
                <a:ext uri="{63B3BB69-23CF-44E3-9099-C40C66FF867C}">
                  <a14:compatExt spid="_x0000_s37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7903" name="Drop Down 15" hidden="1">
              <a:extLst>
                <a:ext uri="{63B3BB69-23CF-44E3-9099-C40C66FF867C}">
                  <a14:compatExt spid="_x0000_s379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7904" name="Drop Down 16" hidden="1">
              <a:extLst>
                <a:ext uri="{63B3BB69-23CF-44E3-9099-C40C66FF867C}">
                  <a14:compatExt spid="_x0000_s379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7905" name="Drop Down 17" hidden="1">
              <a:extLst>
                <a:ext uri="{63B3BB69-23CF-44E3-9099-C40C66FF867C}">
                  <a14:compatExt spid="_x0000_s37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7906" name="Drop Down 18" hidden="1">
              <a:extLst>
                <a:ext uri="{63B3BB69-23CF-44E3-9099-C40C66FF867C}">
                  <a14:compatExt spid="_x0000_s379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7907" name="Drop Down 19" hidden="1">
              <a:extLst>
                <a:ext uri="{63B3BB69-23CF-44E3-9099-C40C66FF867C}">
                  <a14:compatExt spid="_x0000_s379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7908" name="Drop Down 20" hidden="1">
              <a:extLst>
                <a:ext uri="{63B3BB69-23CF-44E3-9099-C40C66FF867C}">
                  <a14:compatExt spid="_x0000_s379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7909" name="Drop Down 21" hidden="1">
              <a:extLst>
                <a:ext uri="{63B3BB69-23CF-44E3-9099-C40C66FF867C}">
                  <a14:compatExt spid="_x0000_s379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7910" name="Drop Down 22" hidden="1">
              <a:extLst>
                <a:ext uri="{63B3BB69-23CF-44E3-9099-C40C66FF867C}">
                  <a14:compatExt spid="_x0000_s379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7911" name="Drop Down 23" hidden="1">
              <a:extLst>
                <a:ext uri="{63B3BB69-23CF-44E3-9099-C40C66FF867C}">
                  <a14:compatExt spid="_x0000_s379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7912" name="Drop Down 24" hidden="1">
              <a:extLst>
                <a:ext uri="{63B3BB69-23CF-44E3-9099-C40C66FF867C}">
                  <a14:compatExt spid="_x0000_s37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7953" name="Drop Down 65" hidden="1">
              <a:extLst>
                <a:ext uri="{63B3BB69-23CF-44E3-9099-C40C66FF867C}">
                  <a14:compatExt spid="_x0000_s37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7954" name="Drop Down 66" hidden="1">
              <a:extLst>
                <a:ext uri="{63B3BB69-23CF-44E3-9099-C40C66FF867C}">
                  <a14:compatExt spid="_x0000_s37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7955" name="Drop Down 67" hidden="1">
              <a:extLst>
                <a:ext uri="{63B3BB69-23CF-44E3-9099-C40C66FF867C}">
                  <a14:compatExt spid="_x0000_s37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7962" name="Drop Down 74" hidden="1">
              <a:extLst>
                <a:ext uri="{63B3BB69-23CF-44E3-9099-C40C66FF867C}">
                  <a14:compatExt spid="_x0000_s379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7967" name="Drop Down 79" hidden="1">
              <a:extLst>
                <a:ext uri="{63B3BB69-23CF-44E3-9099-C40C66FF867C}">
                  <a14:compatExt spid="_x0000_s37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7970" name="Drop Down 82" hidden="1">
              <a:extLst>
                <a:ext uri="{63B3BB69-23CF-44E3-9099-C40C66FF867C}">
                  <a14:compatExt spid="_x0000_s37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7973" name="Drop Down 85" hidden="1">
              <a:extLst>
                <a:ext uri="{63B3BB69-23CF-44E3-9099-C40C66FF867C}">
                  <a14:compatExt spid="_x0000_s37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7976" name="Drop Down 88" hidden="1">
              <a:extLst>
                <a:ext uri="{63B3BB69-23CF-44E3-9099-C40C66FF867C}">
                  <a14:compatExt spid="_x0000_s37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7979" name="Drop Down 91" hidden="1">
              <a:extLst>
                <a:ext uri="{63B3BB69-23CF-44E3-9099-C40C66FF867C}">
                  <a14:compatExt spid="_x0000_s37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7982" name="Drop Down 94" hidden="1">
              <a:extLst>
                <a:ext uri="{63B3BB69-23CF-44E3-9099-C40C66FF867C}">
                  <a14:compatExt spid="_x0000_s37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7985" name="Drop Down 97" hidden="1">
              <a:extLst>
                <a:ext uri="{63B3BB69-23CF-44E3-9099-C40C66FF867C}">
                  <a14:compatExt spid="_x0000_s37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7988" name="Drop Down 100" hidden="1">
              <a:extLst>
                <a:ext uri="{63B3BB69-23CF-44E3-9099-C40C66FF867C}">
                  <a14:compatExt spid="_x0000_s379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7991" name="Drop Down 103" hidden="1">
              <a:extLst>
                <a:ext uri="{63B3BB69-23CF-44E3-9099-C40C66FF867C}">
                  <a14:compatExt spid="_x0000_s37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7994" name="Drop Down 106" hidden="1">
              <a:extLst>
                <a:ext uri="{63B3BB69-23CF-44E3-9099-C40C66FF867C}">
                  <a14:compatExt spid="_x0000_s37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7997" name="Drop Down 109" hidden="1">
              <a:extLst>
                <a:ext uri="{63B3BB69-23CF-44E3-9099-C40C66FF867C}">
                  <a14:compatExt spid="_x0000_s37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000" name="Drop Down 112" hidden="1">
              <a:extLst>
                <a:ext uri="{63B3BB69-23CF-44E3-9099-C40C66FF867C}">
                  <a14:compatExt spid="_x0000_s38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003" name="Drop Down 115" hidden="1">
              <a:extLst>
                <a:ext uri="{63B3BB69-23CF-44E3-9099-C40C66FF867C}">
                  <a14:compatExt spid="_x0000_s38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006" name="Drop Down 118" hidden="1">
              <a:extLst>
                <a:ext uri="{63B3BB69-23CF-44E3-9099-C40C66FF867C}">
                  <a14:compatExt spid="_x0000_s38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009" name="Drop Down 121" hidden="1">
              <a:extLst>
                <a:ext uri="{63B3BB69-23CF-44E3-9099-C40C66FF867C}">
                  <a14:compatExt spid="_x0000_s38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018" name="Drop Down 130" hidden="1">
              <a:extLst>
                <a:ext uri="{63B3BB69-23CF-44E3-9099-C40C66FF867C}">
                  <a14:compatExt spid="_x0000_s38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021" name="Drop Down 133" hidden="1">
              <a:extLst>
                <a:ext uri="{63B3BB69-23CF-44E3-9099-C40C66FF867C}">
                  <a14:compatExt spid="_x0000_s38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024" name="Drop Down 136" hidden="1">
              <a:extLst>
                <a:ext uri="{63B3BB69-23CF-44E3-9099-C40C66FF867C}">
                  <a14:compatExt spid="_x0000_s38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027" name="Drop Down 139" hidden="1">
              <a:extLst>
                <a:ext uri="{63B3BB69-23CF-44E3-9099-C40C66FF867C}">
                  <a14:compatExt spid="_x0000_s38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030" name="Drop Down 142" hidden="1">
              <a:extLst>
                <a:ext uri="{63B3BB69-23CF-44E3-9099-C40C66FF867C}">
                  <a14:compatExt spid="_x0000_s38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033" name="Drop Down 145" hidden="1">
              <a:extLst>
                <a:ext uri="{63B3BB69-23CF-44E3-9099-C40C66FF867C}">
                  <a14:compatExt spid="_x0000_s38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036" name="Drop Down 148" hidden="1">
              <a:extLst>
                <a:ext uri="{63B3BB69-23CF-44E3-9099-C40C66FF867C}">
                  <a14:compatExt spid="_x0000_s38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039" name="Drop Down 151" hidden="1">
              <a:extLst>
                <a:ext uri="{63B3BB69-23CF-44E3-9099-C40C66FF867C}">
                  <a14:compatExt spid="_x0000_s38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042" name="Drop Down 154" hidden="1">
              <a:extLst>
                <a:ext uri="{63B3BB69-23CF-44E3-9099-C40C66FF867C}">
                  <a14:compatExt spid="_x0000_s38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045" name="Drop Down 157" hidden="1">
              <a:extLst>
                <a:ext uri="{63B3BB69-23CF-44E3-9099-C40C66FF867C}">
                  <a14:compatExt spid="_x0000_s38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28575</xdr:colOff>
          <xdr:row>12</xdr:row>
          <xdr:rowOff>28575</xdr:rowOff>
        </xdr:to>
        <xdr:sp macro="" textlink="">
          <xdr:nvSpPr>
            <xdr:cNvPr id="38048" name="Drop Down 160" hidden="1">
              <a:extLst>
                <a:ext uri="{63B3BB69-23CF-44E3-9099-C40C66FF867C}">
                  <a14:compatExt spid="_x0000_s38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8049" name="Drop Down 161" hidden="1">
              <a:extLst>
                <a:ext uri="{63B3BB69-23CF-44E3-9099-C40C66FF867C}">
                  <a14:compatExt spid="_x0000_s38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8050" name="Drop Down 162" hidden="1">
              <a:extLst>
                <a:ext uri="{63B3BB69-23CF-44E3-9099-C40C66FF867C}">
                  <a14:compatExt spid="_x0000_s38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8051" name="Drop Down 163" hidden="1">
              <a:extLst>
                <a:ext uri="{63B3BB69-23CF-44E3-9099-C40C66FF867C}">
                  <a14:compatExt spid="_x0000_s38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8052" name="Drop Down 164" hidden="1">
              <a:extLst>
                <a:ext uri="{63B3BB69-23CF-44E3-9099-C40C66FF867C}">
                  <a14:compatExt spid="_x0000_s38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8053" name="Drop Down 165" hidden="1">
              <a:extLst>
                <a:ext uri="{63B3BB69-23CF-44E3-9099-C40C66FF867C}">
                  <a14:compatExt spid="_x0000_s38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8054" name="Drop Down 166" hidden="1">
              <a:extLst>
                <a:ext uri="{63B3BB69-23CF-44E3-9099-C40C66FF867C}">
                  <a14:compatExt spid="_x0000_s38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8055" name="Drop Down 167" hidden="1">
              <a:extLst>
                <a:ext uri="{63B3BB69-23CF-44E3-9099-C40C66FF867C}">
                  <a14:compatExt spid="_x0000_s38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8056" name="Drop Down 168" hidden="1">
              <a:extLst>
                <a:ext uri="{63B3BB69-23CF-44E3-9099-C40C66FF867C}">
                  <a14:compatExt spid="_x0000_s38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8057" name="Drop Down 169" hidden="1">
              <a:extLst>
                <a:ext uri="{63B3BB69-23CF-44E3-9099-C40C66FF867C}">
                  <a14:compatExt spid="_x0000_s38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8058" name="Drop Down 170" hidden="1">
              <a:extLst>
                <a:ext uri="{63B3BB69-23CF-44E3-9099-C40C66FF867C}">
                  <a14:compatExt spid="_x0000_s38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8059" name="Drop Down 171" hidden="1">
              <a:extLst>
                <a:ext uri="{63B3BB69-23CF-44E3-9099-C40C66FF867C}">
                  <a14:compatExt spid="_x0000_s38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8060" name="Drop Down 172" hidden="1">
              <a:extLst>
                <a:ext uri="{63B3BB69-23CF-44E3-9099-C40C66FF867C}">
                  <a14:compatExt spid="_x0000_s38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8061" name="Drop Down 173" hidden="1">
              <a:extLst>
                <a:ext uri="{63B3BB69-23CF-44E3-9099-C40C66FF867C}">
                  <a14:compatExt spid="_x0000_s38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8062" name="Drop Down 174" hidden="1">
              <a:extLst>
                <a:ext uri="{63B3BB69-23CF-44E3-9099-C40C66FF867C}">
                  <a14:compatExt spid="_x0000_s38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8063" name="Drop Down 175" hidden="1">
              <a:extLst>
                <a:ext uri="{63B3BB69-23CF-44E3-9099-C40C66FF867C}">
                  <a14:compatExt spid="_x0000_s38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8064" name="Drop Down 176" hidden="1">
              <a:extLst>
                <a:ext uri="{63B3BB69-23CF-44E3-9099-C40C66FF867C}">
                  <a14:compatExt spid="_x0000_s38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8065" name="Drop Down 177" hidden="1">
              <a:extLst>
                <a:ext uri="{63B3BB69-23CF-44E3-9099-C40C66FF867C}">
                  <a14:compatExt spid="_x0000_s38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8066" name="Drop Down 178" hidden="1">
              <a:extLst>
                <a:ext uri="{63B3BB69-23CF-44E3-9099-C40C66FF867C}">
                  <a14:compatExt spid="_x0000_s38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8067" name="Drop Down 179" hidden="1">
              <a:extLst>
                <a:ext uri="{63B3BB69-23CF-44E3-9099-C40C66FF867C}">
                  <a14:compatExt spid="_x0000_s38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8068" name="Drop Down 180" hidden="1">
              <a:extLst>
                <a:ext uri="{63B3BB69-23CF-44E3-9099-C40C66FF867C}">
                  <a14:compatExt spid="_x0000_s38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8069" name="Drop Down 181" hidden="1">
              <a:extLst>
                <a:ext uri="{63B3BB69-23CF-44E3-9099-C40C66FF867C}">
                  <a14:compatExt spid="_x0000_s38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8070" name="Drop Down 182" hidden="1">
              <a:extLst>
                <a:ext uri="{63B3BB69-23CF-44E3-9099-C40C66FF867C}">
                  <a14:compatExt spid="_x0000_s38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8071" name="Drop Down 183" hidden="1">
              <a:extLst>
                <a:ext uri="{63B3BB69-23CF-44E3-9099-C40C66FF867C}">
                  <a14:compatExt spid="_x0000_s38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8072" name="Drop Down 184" hidden="1">
              <a:extLst>
                <a:ext uri="{63B3BB69-23CF-44E3-9099-C40C66FF867C}">
                  <a14:compatExt spid="_x0000_s38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8073" name="Drop Down 185" hidden="1">
              <a:extLst>
                <a:ext uri="{63B3BB69-23CF-44E3-9099-C40C66FF867C}">
                  <a14:compatExt spid="_x0000_s38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8074" name="Drop Down 186" hidden="1">
              <a:extLst>
                <a:ext uri="{63B3BB69-23CF-44E3-9099-C40C66FF867C}">
                  <a14:compatExt spid="_x0000_s38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8075" name="Drop Down 187" hidden="1">
              <a:extLst>
                <a:ext uri="{63B3BB69-23CF-44E3-9099-C40C66FF867C}">
                  <a14:compatExt spid="_x0000_s38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8076" name="Drop Down 188" hidden="1">
              <a:extLst>
                <a:ext uri="{63B3BB69-23CF-44E3-9099-C40C66FF867C}">
                  <a14:compatExt spid="_x0000_s38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8077" name="Drop Down 189" hidden="1">
              <a:extLst>
                <a:ext uri="{63B3BB69-23CF-44E3-9099-C40C66FF867C}">
                  <a14:compatExt spid="_x0000_s38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8078" name="Drop Down 190" hidden="1">
              <a:extLst>
                <a:ext uri="{63B3BB69-23CF-44E3-9099-C40C66FF867C}">
                  <a14:compatExt spid="_x0000_s38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8079" name="Drop Down 191" hidden="1">
              <a:extLst>
                <a:ext uri="{63B3BB69-23CF-44E3-9099-C40C66FF867C}">
                  <a14:compatExt spid="_x0000_s38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8080" name="Drop Down 192" hidden="1">
              <a:extLst>
                <a:ext uri="{63B3BB69-23CF-44E3-9099-C40C66FF867C}">
                  <a14:compatExt spid="_x0000_s38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8081" name="Drop Down 193" hidden="1">
              <a:extLst>
                <a:ext uri="{63B3BB69-23CF-44E3-9099-C40C66FF867C}">
                  <a14:compatExt spid="_x0000_s38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8082" name="Drop Down 194" hidden="1">
              <a:extLst>
                <a:ext uri="{63B3BB69-23CF-44E3-9099-C40C66FF867C}">
                  <a14:compatExt spid="_x0000_s38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8083" name="Drop Down 195" hidden="1">
              <a:extLst>
                <a:ext uri="{63B3BB69-23CF-44E3-9099-C40C66FF867C}">
                  <a14:compatExt spid="_x0000_s38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084" name="Drop Down 196" hidden="1">
              <a:extLst>
                <a:ext uri="{63B3BB69-23CF-44E3-9099-C40C66FF867C}">
                  <a14:compatExt spid="_x0000_s38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085" name="Drop Down 197" hidden="1">
              <a:extLst>
                <a:ext uri="{63B3BB69-23CF-44E3-9099-C40C66FF867C}">
                  <a14:compatExt spid="_x0000_s38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086" name="Drop Down 198" hidden="1">
              <a:extLst>
                <a:ext uri="{63B3BB69-23CF-44E3-9099-C40C66FF867C}">
                  <a14:compatExt spid="_x0000_s38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087" name="Drop Down 199" hidden="1">
              <a:extLst>
                <a:ext uri="{63B3BB69-23CF-44E3-9099-C40C66FF867C}">
                  <a14:compatExt spid="_x0000_s38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088" name="Drop Down 200" hidden="1">
              <a:extLst>
                <a:ext uri="{63B3BB69-23CF-44E3-9099-C40C66FF867C}">
                  <a14:compatExt spid="_x0000_s38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089" name="Drop Down 201" hidden="1">
              <a:extLst>
                <a:ext uri="{63B3BB69-23CF-44E3-9099-C40C66FF867C}">
                  <a14:compatExt spid="_x0000_s38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090" name="Drop Down 202" hidden="1">
              <a:extLst>
                <a:ext uri="{63B3BB69-23CF-44E3-9099-C40C66FF867C}">
                  <a14:compatExt spid="_x0000_s38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091" name="Drop Down 203" hidden="1">
              <a:extLst>
                <a:ext uri="{63B3BB69-23CF-44E3-9099-C40C66FF867C}">
                  <a14:compatExt spid="_x0000_s38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092" name="Drop Down 204" hidden="1">
              <a:extLst>
                <a:ext uri="{63B3BB69-23CF-44E3-9099-C40C66FF867C}">
                  <a14:compatExt spid="_x0000_s38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093" name="Drop Down 205" hidden="1">
              <a:extLst>
                <a:ext uri="{63B3BB69-23CF-44E3-9099-C40C66FF867C}">
                  <a14:compatExt spid="_x0000_s38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094" name="Drop Down 206" hidden="1">
              <a:extLst>
                <a:ext uri="{63B3BB69-23CF-44E3-9099-C40C66FF867C}">
                  <a14:compatExt spid="_x0000_s38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095" name="Drop Down 207" hidden="1">
              <a:extLst>
                <a:ext uri="{63B3BB69-23CF-44E3-9099-C40C66FF867C}">
                  <a14:compatExt spid="_x0000_s38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096" name="Drop Down 208" hidden="1">
              <a:extLst>
                <a:ext uri="{63B3BB69-23CF-44E3-9099-C40C66FF867C}">
                  <a14:compatExt spid="_x0000_s38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097" name="Drop Down 209" hidden="1">
              <a:extLst>
                <a:ext uri="{63B3BB69-23CF-44E3-9099-C40C66FF867C}">
                  <a14:compatExt spid="_x0000_s38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28575</xdr:colOff>
          <xdr:row>12</xdr:row>
          <xdr:rowOff>0</xdr:rowOff>
        </xdr:to>
        <xdr:sp macro="" textlink="">
          <xdr:nvSpPr>
            <xdr:cNvPr id="38098" name="Drop Down 210" hidden="1">
              <a:extLst>
                <a:ext uri="{63B3BB69-23CF-44E3-9099-C40C66FF867C}">
                  <a14:compatExt spid="_x0000_s38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8099" name="Drop Down 211" hidden="1">
              <a:extLst>
                <a:ext uri="{63B3BB69-23CF-44E3-9099-C40C66FF867C}">
                  <a14:compatExt spid="_x0000_s38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8100" name="Drop Down 212" hidden="1">
              <a:extLst>
                <a:ext uri="{63B3BB69-23CF-44E3-9099-C40C66FF867C}">
                  <a14:compatExt spid="_x0000_s38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8101" name="Drop Down 213" hidden="1">
              <a:extLst>
                <a:ext uri="{63B3BB69-23CF-44E3-9099-C40C66FF867C}">
                  <a14:compatExt spid="_x0000_s38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8102" name="Drop Down 214" hidden="1">
              <a:extLst>
                <a:ext uri="{63B3BB69-23CF-44E3-9099-C40C66FF867C}">
                  <a14:compatExt spid="_x0000_s38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8103" name="Drop Down 215" hidden="1">
              <a:extLst>
                <a:ext uri="{63B3BB69-23CF-44E3-9099-C40C66FF867C}">
                  <a14:compatExt spid="_x0000_s38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8104" name="Drop Down 216" hidden="1">
              <a:extLst>
                <a:ext uri="{63B3BB69-23CF-44E3-9099-C40C66FF867C}">
                  <a14:compatExt spid="_x0000_s38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8105" name="Drop Down 217" hidden="1">
              <a:extLst>
                <a:ext uri="{63B3BB69-23CF-44E3-9099-C40C66FF867C}">
                  <a14:compatExt spid="_x0000_s38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8106" name="Drop Down 218" hidden="1">
              <a:extLst>
                <a:ext uri="{63B3BB69-23CF-44E3-9099-C40C66FF867C}">
                  <a14:compatExt spid="_x0000_s38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8107" name="Drop Down 219" hidden="1">
              <a:extLst>
                <a:ext uri="{63B3BB69-23CF-44E3-9099-C40C66FF867C}">
                  <a14:compatExt spid="_x0000_s38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8108" name="Drop Down 220" hidden="1">
              <a:extLst>
                <a:ext uri="{63B3BB69-23CF-44E3-9099-C40C66FF867C}">
                  <a14:compatExt spid="_x0000_s38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8109" name="Drop Down 221" hidden="1">
              <a:extLst>
                <a:ext uri="{63B3BB69-23CF-44E3-9099-C40C66FF867C}">
                  <a14:compatExt spid="_x0000_s38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8110" name="Drop Down 222" hidden="1">
              <a:extLst>
                <a:ext uri="{63B3BB69-23CF-44E3-9099-C40C66FF867C}">
                  <a14:compatExt spid="_x0000_s38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8111" name="Drop Down 223" hidden="1">
              <a:extLst>
                <a:ext uri="{63B3BB69-23CF-44E3-9099-C40C66FF867C}">
                  <a14:compatExt spid="_x0000_s38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8112" name="Drop Down 224" hidden="1">
              <a:extLst>
                <a:ext uri="{63B3BB69-23CF-44E3-9099-C40C66FF867C}">
                  <a14:compatExt spid="_x0000_s38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8113" name="Drop Down 225" hidden="1">
              <a:extLst>
                <a:ext uri="{63B3BB69-23CF-44E3-9099-C40C66FF867C}">
                  <a14:compatExt spid="_x0000_s38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8114" name="Drop Down 226" hidden="1">
              <a:extLst>
                <a:ext uri="{63B3BB69-23CF-44E3-9099-C40C66FF867C}">
                  <a14:compatExt spid="_x0000_s38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8115" name="Drop Down 227" hidden="1">
              <a:extLst>
                <a:ext uri="{63B3BB69-23CF-44E3-9099-C40C66FF867C}">
                  <a14:compatExt spid="_x0000_s38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8116" name="Drop Down 228" hidden="1">
              <a:extLst>
                <a:ext uri="{63B3BB69-23CF-44E3-9099-C40C66FF867C}">
                  <a14:compatExt spid="_x0000_s38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8117" name="Drop Down 229" hidden="1">
              <a:extLst>
                <a:ext uri="{63B3BB69-23CF-44E3-9099-C40C66FF867C}">
                  <a14:compatExt spid="_x0000_s38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8118" name="Drop Down 230" hidden="1">
              <a:extLst>
                <a:ext uri="{63B3BB69-23CF-44E3-9099-C40C66FF867C}">
                  <a14:compatExt spid="_x0000_s38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8119" name="Drop Down 231" hidden="1">
              <a:extLst>
                <a:ext uri="{63B3BB69-23CF-44E3-9099-C40C66FF867C}">
                  <a14:compatExt spid="_x0000_s38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8120" name="Drop Down 232" hidden="1">
              <a:extLst>
                <a:ext uri="{63B3BB69-23CF-44E3-9099-C40C66FF867C}">
                  <a14:compatExt spid="_x0000_s38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8121" name="Drop Down 233" hidden="1">
              <a:extLst>
                <a:ext uri="{63B3BB69-23CF-44E3-9099-C40C66FF867C}">
                  <a14:compatExt spid="_x0000_s38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8122" name="Drop Down 234" hidden="1">
              <a:extLst>
                <a:ext uri="{63B3BB69-23CF-44E3-9099-C40C66FF867C}">
                  <a14:compatExt spid="_x0000_s38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8123" name="Drop Down 235" hidden="1">
              <a:extLst>
                <a:ext uri="{63B3BB69-23CF-44E3-9099-C40C66FF867C}">
                  <a14:compatExt spid="_x0000_s38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8124" name="Drop Down 236" hidden="1">
              <a:extLst>
                <a:ext uri="{63B3BB69-23CF-44E3-9099-C40C66FF867C}">
                  <a14:compatExt spid="_x0000_s38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8125" name="Drop Down 237" hidden="1">
              <a:extLst>
                <a:ext uri="{63B3BB69-23CF-44E3-9099-C40C66FF867C}">
                  <a14:compatExt spid="_x0000_s38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8126" name="Drop Down 238" hidden="1">
              <a:extLst>
                <a:ext uri="{63B3BB69-23CF-44E3-9099-C40C66FF867C}">
                  <a14:compatExt spid="_x0000_s38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8127" name="Drop Down 239" hidden="1">
              <a:extLst>
                <a:ext uri="{63B3BB69-23CF-44E3-9099-C40C66FF867C}">
                  <a14:compatExt spid="_x0000_s38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8128" name="Drop Down 240" hidden="1">
              <a:extLst>
                <a:ext uri="{63B3BB69-23CF-44E3-9099-C40C66FF867C}">
                  <a14:compatExt spid="_x0000_s38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8129" name="Drop Down 241" hidden="1">
              <a:extLst>
                <a:ext uri="{63B3BB69-23CF-44E3-9099-C40C66FF867C}">
                  <a14:compatExt spid="_x0000_s38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8130" name="Drop Down 242" hidden="1">
              <a:extLst>
                <a:ext uri="{63B3BB69-23CF-44E3-9099-C40C66FF867C}">
                  <a14:compatExt spid="_x0000_s38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8131" name="Drop Down 243" hidden="1">
              <a:extLst>
                <a:ext uri="{63B3BB69-23CF-44E3-9099-C40C66FF867C}">
                  <a14:compatExt spid="_x0000_s38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8132" name="Drop Down 244" hidden="1">
              <a:extLst>
                <a:ext uri="{63B3BB69-23CF-44E3-9099-C40C66FF867C}">
                  <a14:compatExt spid="_x0000_s38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8133" name="Drop Down 245" hidden="1">
              <a:extLst>
                <a:ext uri="{63B3BB69-23CF-44E3-9099-C40C66FF867C}">
                  <a14:compatExt spid="_x0000_s38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134" name="Drop Down 246" hidden="1">
              <a:extLst>
                <a:ext uri="{63B3BB69-23CF-44E3-9099-C40C66FF867C}">
                  <a14:compatExt spid="_x0000_s38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135" name="Drop Down 247" hidden="1">
              <a:extLst>
                <a:ext uri="{63B3BB69-23CF-44E3-9099-C40C66FF867C}">
                  <a14:compatExt spid="_x0000_s38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136" name="Drop Down 248" hidden="1">
              <a:extLst>
                <a:ext uri="{63B3BB69-23CF-44E3-9099-C40C66FF867C}">
                  <a14:compatExt spid="_x0000_s38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137" name="Drop Down 249" hidden="1">
              <a:extLst>
                <a:ext uri="{63B3BB69-23CF-44E3-9099-C40C66FF867C}">
                  <a14:compatExt spid="_x0000_s38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138" name="Drop Down 250" hidden="1">
              <a:extLst>
                <a:ext uri="{63B3BB69-23CF-44E3-9099-C40C66FF867C}">
                  <a14:compatExt spid="_x0000_s38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139" name="Drop Down 251" hidden="1">
              <a:extLst>
                <a:ext uri="{63B3BB69-23CF-44E3-9099-C40C66FF867C}">
                  <a14:compatExt spid="_x0000_s38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140" name="Drop Down 252" hidden="1">
              <a:extLst>
                <a:ext uri="{63B3BB69-23CF-44E3-9099-C40C66FF867C}">
                  <a14:compatExt spid="_x0000_s38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141" name="Drop Down 253" hidden="1">
              <a:extLst>
                <a:ext uri="{63B3BB69-23CF-44E3-9099-C40C66FF867C}">
                  <a14:compatExt spid="_x0000_s38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142" name="Drop Down 254" hidden="1">
              <a:extLst>
                <a:ext uri="{63B3BB69-23CF-44E3-9099-C40C66FF867C}">
                  <a14:compatExt spid="_x0000_s38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143" name="Drop Down 255" hidden="1">
              <a:extLst>
                <a:ext uri="{63B3BB69-23CF-44E3-9099-C40C66FF867C}">
                  <a14:compatExt spid="_x0000_s38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144" name="Drop Down 256" hidden="1">
              <a:extLst>
                <a:ext uri="{63B3BB69-23CF-44E3-9099-C40C66FF867C}">
                  <a14:compatExt spid="_x0000_s38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145" name="Drop Down 257" hidden="1">
              <a:extLst>
                <a:ext uri="{63B3BB69-23CF-44E3-9099-C40C66FF867C}">
                  <a14:compatExt spid="_x0000_s38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146" name="Drop Down 258" hidden="1">
              <a:extLst>
                <a:ext uri="{63B3BB69-23CF-44E3-9099-C40C66FF867C}">
                  <a14:compatExt spid="_x0000_s38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147" name="Drop Down 259" hidden="1">
              <a:extLst>
                <a:ext uri="{63B3BB69-23CF-44E3-9099-C40C66FF867C}">
                  <a14:compatExt spid="_x0000_s38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28575</xdr:colOff>
          <xdr:row>12</xdr:row>
          <xdr:rowOff>0</xdr:rowOff>
        </xdr:to>
        <xdr:sp macro="" textlink="">
          <xdr:nvSpPr>
            <xdr:cNvPr id="38148" name="Drop Down 260" hidden="1">
              <a:extLst>
                <a:ext uri="{63B3BB69-23CF-44E3-9099-C40C66FF867C}">
                  <a14:compatExt spid="_x0000_s38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8149" name="Drop Down 261" hidden="1">
              <a:extLst>
                <a:ext uri="{63B3BB69-23CF-44E3-9099-C40C66FF867C}">
                  <a14:compatExt spid="_x0000_s38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8150" name="Drop Down 262" hidden="1">
              <a:extLst>
                <a:ext uri="{63B3BB69-23CF-44E3-9099-C40C66FF867C}">
                  <a14:compatExt spid="_x0000_s38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8151" name="Drop Down 263" hidden="1">
              <a:extLst>
                <a:ext uri="{63B3BB69-23CF-44E3-9099-C40C66FF867C}">
                  <a14:compatExt spid="_x0000_s38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8152" name="Drop Down 264" hidden="1">
              <a:extLst>
                <a:ext uri="{63B3BB69-23CF-44E3-9099-C40C66FF867C}">
                  <a14:compatExt spid="_x0000_s38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8153" name="Drop Down 265" hidden="1">
              <a:extLst>
                <a:ext uri="{63B3BB69-23CF-44E3-9099-C40C66FF867C}">
                  <a14:compatExt spid="_x0000_s38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8154" name="Drop Down 266" hidden="1">
              <a:extLst>
                <a:ext uri="{63B3BB69-23CF-44E3-9099-C40C66FF867C}">
                  <a14:compatExt spid="_x0000_s38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8155" name="Drop Down 267" hidden="1">
              <a:extLst>
                <a:ext uri="{63B3BB69-23CF-44E3-9099-C40C66FF867C}">
                  <a14:compatExt spid="_x0000_s38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8156" name="Drop Down 268" hidden="1">
              <a:extLst>
                <a:ext uri="{63B3BB69-23CF-44E3-9099-C40C66FF867C}">
                  <a14:compatExt spid="_x0000_s38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8157" name="Drop Down 269" hidden="1">
              <a:extLst>
                <a:ext uri="{63B3BB69-23CF-44E3-9099-C40C66FF867C}">
                  <a14:compatExt spid="_x0000_s38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8158" name="Drop Down 270" hidden="1">
              <a:extLst>
                <a:ext uri="{63B3BB69-23CF-44E3-9099-C40C66FF867C}">
                  <a14:compatExt spid="_x0000_s38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8159" name="Drop Down 271" hidden="1">
              <a:extLst>
                <a:ext uri="{63B3BB69-23CF-44E3-9099-C40C66FF867C}">
                  <a14:compatExt spid="_x0000_s38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8160" name="Drop Down 272" hidden="1">
              <a:extLst>
                <a:ext uri="{63B3BB69-23CF-44E3-9099-C40C66FF867C}">
                  <a14:compatExt spid="_x0000_s38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8161" name="Drop Down 273" hidden="1">
              <a:extLst>
                <a:ext uri="{63B3BB69-23CF-44E3-9099-C40C66FF867C}">
                  <a14:compatExt spid="_x0000_s38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8162" name="Drop Down 274" hidden="1">
              <a:extLst>
                <a:ext uri="{63B3BB69-23CF-44E3-9099-C40C66FF867C}">
                  <a14:compatExt spid="_x0000_s38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8163" name="Drop Down 275" hidden="1">
              <a:extLst>
                <a:ext uri="{63B3BB69-23CF-44E3-9099-C40C66FF867C}">
                  <a14:compatExt spid="_x0000_s38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8164" name="Drop Down 276" hidden="1">
              <a:extLst>
                <a:ext uri="{63B3BB69-23CF-44E3-9099-C40C66FF867C}">
                  <a14:compatExt spid="_x0000_s38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8165" name="Drop Down 277" hidden="1">
              <a:extLst>
                <a:ext uri="{63B3BB69-23CF-44E3-9099-C40C66FF867C}">
                  <a14:compatExt spid="_x0000_s38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8166" name="Drop Down 278" hidden="1">
              <a:extLst>
                <a:ext uri="{63B3BB69-23CF-44E3-9099-C40C66FF867C}">
                  <a14:compatExt spid="_x0000_s38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8167" name="Drop Down 279" hidden="1">
              <a:extLst>
                <a:ext uri="{63B3BB69-23CF-44E3-9099-C40C66FF867C}">
                  <a14:compatExt spid="_x0000_s38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8168" name="Drop Down 280" hidden="1">
              <a:extLst>
                <a:ext uri="{63B3BB69-23CF-44E3-9099-C40C66FF867C}">
                  <a14:compatExt spid="_x0000_s38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8169" name="Drop Down 281" hidden="1">
              <a:extLst>
                <a:ext uri="{63B3BB69-23CF-44E3-9099-C40C66FF867C}">
                  <a14:compatExt spid="_x0000_s38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8170" name="Drop Down 282" hidden="1">
              <a:extLst>
                <a:ext uri="{63B3BB69-23CF-44E3-9099-C40C66FF867C}">
                  <a14:compatExt spid="_x0000_s38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8171" name="Drop Down 283" hidden="1">
              <a:extLst>
                <a:ext uri="{63B3BB69-23CF-44E3-9099-C40C66FF867C}">
                  <a14:compatExt spid="_x0000_s38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8172" name="Drop Down 284" hidden="1">
              <a:extLst>
                <a:ext uri="{63B3BB69-23CF-44E3-9099-C40C66FF867C}">
                  <a14:compatExt spid="_x0000_s38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8173" name="Drop Down 285" hidden="1">
              <a:extLst>
                <a:ext uri="{63B3BB69-23CF-44E3-9099-C40C66FF867C}">
                  <a14:compatExt spid="_x0000_s38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8174" name="Drop Down 286" hidden="1">
              <a:extLst>
                <a:ext uri="{63B3BB69-23CF-44E3-9099-C40C66FF867C}">
                  <a14:compatExt spid="_x0000_s38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8175" name="Drop Down 287" hidden="1">
              <a:extLst>
                <a:ext uri="{63B3BB69-23CF-44E3-9099-C40C66FF867C}">
                  <a14:compatExt spid="_x0000_s38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8176" name="Drop Down 288" hidden="1">
              <a:extLst>
                <a:ext uri="{63B3BB69-23CF-44E3-9099-C40C66FF867C}">
                  <a14:compatExt spid="_x0000_s38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8177" name="Drop Down 289" hidden="1">
              <a:extLst>
                <a:ext uri="{63B3BB69-23CF-44E3-9099-C40C66FF867C}">
                  <a14:compatExt spid="_x0000_s38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8178" name="Drop Down 290" hidden="1">
              <a:extLst>
                <a:ext uri="{63B3BB69-23CF-44E3-9099-C40C66FF867C}">
                  <a14:compatExt spid="_x0000_s38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8179" name="Drop Down 291" hidden="1">
              <a:extLst>
                <a:ext uri="{63B3BB69-23CF-44E3-9099-C40C66FF867C}">
                  <a14:compatExt spid="_x0000_s38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8180" name="Drop Down 292" hidden="1">
              <a:extLst>
                <a:ext uri="{63B3BB69-23CF-44E3-9099-C40C66FF867C}">
                  <a14:compatExt spid="_x0000_s38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8181" name="Drop Down 293" hidden="1">
              <a:extLst>
                <a:ext uri="{63B3BB69-23CF-44E3-9099-C40C66FF867C}">
                  <a14:compatExt spid="_x0000_s38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8182" name="Drop Down 294" hidden="1">
              <a:extLst>
                <a:ext uri="{63B3BB69-23CF-44E3-9099-C40C66FF867C}">
                  <a14:compatExt spid="_x0000_s38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8183" name="Drop Down 295" hidden="1">
              <a:extLst>
                <a:ext uri="{63B3BB69-23CF-44E3-9099-C40C66FF867C}">
                  <a14:compatExt spid="_x0000_s38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184" name="Drop Down 296" hidden="1">
              <a:extLst>
                <a:ext uri="{63B3BB69-23CF-44E3-9099-C40C66FF867C}">
                  <a14:compatExt spid="_x0000_s38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185" name="Drop Down 297" hidden="1">
              <a:extLst>
                <a:ext uri="{63B3BB69-23CF-44E3-9099-C40C66FF867C}">
                  <a14:compatExt spid="_x0000_s38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186" name="Drop Down 298" hidden="1">
              <a:extLst>
                <a:ext uri="{63B3BB69-23CF-44E3-9099-C40C66FF867C}">
                  <a14:compatExt spid="_x0000_s38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187" name="Drop Down 299" hidden="1">
              <a:extLst>
                <a:ext uri="{63B3BB69-23CF-44E3-9099-C40C66FF867C}">
                  <a14:compatExt spid="_x0000_s38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188" name="Drop Down 300" hidden="1">
              <a:extLst>
                <a:ext uri="{63B3BB69-23CF-44E3-9099-C40C66FF867C}">
                  <a14:compatExt spid="_x0000_s38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189" name="Drop Down 301" hidden="1">
              <a:extLst>
                <a:ext uri="{63B3BB69-23CF-44E3-9099-C40C66FF867C}">
                  <a14:compatExt spid="_x0000_s38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190" name="Drop Down 302" hidden="1">
              <a:extLst>
                <a:ext uri="{63B3BB69-23CF-44E3-9099-C40C66FF867C}">
                  <a14:compatExt spid="_x0000_s38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191" name="Drop Down 303" hidden="1">
              <a:extLst>
                <a:ext uri="{63B3BB69-23CF-44E3-9099-C40C66FF867C}">
                  <a14:compatExt spid="_x0000_s38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192" name="Drop Down 304" hidden="1">
              <a:extLst>
                <a:ext uri="{63B3BB69-23CF-44E3-9099-C40C66FF867C}">
                  <a14:compatExt spid="_x0000_s38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193" name="Drop Down 305" hidden="1">
              <a:extLst>
                <a:ext uri="{63B3BB69-23CF-44E3-9099-C40C66FF867C}">
                  <a14:compatExt spid="_x0000_s38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194" name="Drop Down 306" hidden="1">
              <a:extLst>
                <a:ext uri="{63B3BB69-23CF-44E3-9099-C40C66FF867C}">
                  <a14:compatExt spid="_x0000_s38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195" name="Drop Down 307" hidden="1">
              <a:extLst>
                <a:ext uri="{63B3BB69-23CF-44E3-9099-C40C66FF867C}">
                  <a14:compatExt spid="_x0000_s3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196" name="Drop Down 308" hidden="1">
              <a:extLst>
                <a:ext uri="{63B3BB69-23CF-44E3-9099-C40C66FF867C}">
                  <a14:compatExt spid="_x0000_s38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197" name="Drop Down 309" hidden="1">
              <a:extLst>
                <a:ext uri="{63B3BB69-23CF-44E3-9099-C40C66FF867C}">
                  <a14:compatExt spid="_x0000_s3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39282" name="Line 36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3928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8913" name="Drop Down 1" hidden="1">
              <a:extLst>
                <a:ext uri="{63B3BB69-23CF-44E3-9099-C40C66FF867C}">
                  <a14:compatExt spid="_x0000_s38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8917" name="Drop Down 5" hidden="1">
              <a:extLst>
                <a:ext uri="{63B3BB69-23CF-44E3-9099-C40C66FF867C}">
                  <a14:compatExt spid="_x0000_s38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8918" name="Drop Down 6" hidden="1">
              <a:extLst>
                <a:ext uri="{63B3BB69-23CF-44E3-9099-C40C66FF867C}">
                  <a14:compatExt spid="_x0000_s38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8919" name="Drop Down 7" hidden="1">
              <a:extLst>
                <a:ext uri="{63B3BB69-23CF-44E3-9099-C40C66FF867C}">
                  <a14:compatExt spid="_x0000_s38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8920" name="Drop Down 8" hidden="1">
              <a:extLst>
                <a:ext uri="{63B3BB69-23CF-44E3-9099-C40C66FF867C}">
                  <a14:compatExt spid="_x0000_s38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8921" name="Drop Down 9" hidden="1">
              <a:extLst>
                <a:ext uri="{63B3BB69-23CF-44E3-9099-C40C66FF867C}">
                  <a14:compatExt spid="_x0000_s38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8922" name="Drop Down 10" hidden="1">
              <a:extLst>
                <a:ext uri="{63B3BB69-23CF-44E3-9099-C40C66FF867C}">
                  <a14:compatExt spid="_x0000_s38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8923" name="Drop Down 11" hidden="1">
              <a:extLst>
                <a:ext uri="{63B3BB69-23CF-44E3-9099-C40C66FF867C}">
                  <a14:compatExt spid="_x0000_s38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8924" name="Drop Down 12" hidden="1">
              <a:extLst>
                <a:ext uri="{63B3BB69-23CF-44E3-9099-C40C66FF867C}">
                  <a14:compatExt spid="_x0000_s38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8925" name="Drop Down 13" hidden="1">
              <a:extLst>
                <a:ext uri="{63B3BB69-23CF-44E3-9099-C40C66FF867C}">
                  <a14:compatExt spid="_x0000_s38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8926" name="Drop Down 14" hidden="1">
              <a:extLst>
                <a:ext uri="{63B3BB69-23CF-44E3-9099-C40C66FF867C}">
                  <a14:compatExt spid="_x0000_s38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8927" name="Drop Down 15" hidden="1">
              <a:extLst>
                <a:ext uri="{63B3BB69-23CF-44E3-9099-C40C66FF867C}">
                  <a14:compatExt spid="_x0000_s38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8928" name="Drop Down 16" hidden="1">
              <a:extLst>
                <a:ext uri="{63B3BB69-23CF-44E3-9099-C40C66FF867C}">
                  <a14:compatExt spid="_x0000_s38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8929" name="Drop Down 17" hidden="1">
              <a:extLst>
                <a:ext uri="{63B3BB69-23CF-44E3-9099-C40C66FF867C}">
                  <a14:compatExt spid="_x0000_s38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8930" name="Drop Down 18" hidden="1">
              <a:extLst>
                <a:ext uri="{63B3BB69-23CF-44E3-9099-C40C66FF867C}">
                  <a14:compatExt spid="_x0000_s38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8931" name="Drop Down 19" hidden="1">
              <a:extLst>
                <a:ext uri="{63B3BB69-23CF-44E3-9099-C40C66FF867C}">
                  <a14:compatExt spid="_x0000_s38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8932" name="Drop Down 20" hidden="1">
              <a:extLst>
                <a:ext uri="{63B3BB69-23CF-44E3-9099-C40C66FF867C}">
                  <a14:compatExt spid="_x0000_s38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8933" name="Drop Down 21" hidden="1">
              <a:extLst>
                <a:ext uri="{63B3BB69-23CF-44E3-9099-C40C66FF867C}">
                  <a14:compatExt spid="_x0000_s38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8934" name="Drop Down 22" hidden="1">
              <a:extLst>
                <a:ext uri="{63B3BB69-23CF-44E3-9099-C40C66FF867C}">
                  <a14:compatExt spid="_x0000_s38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8935" name="Drop Down 23" hidden="1">
              <a:extLst>
                <a:ext uri="{63B3BB69-23CF-44E3-9099-C40C66FF867C}">
                  <a14:compatExt spid="_x0000_s38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8936" name="Drop Down 24" hidden="1">
              <a:extLst>
                <a:ext uri="{63B3BB69-23CF-44E3-9099-C40C66FF867C}">
                  <a14:compatExt spid="_x0000_s38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8977" name="Drop Down 65" hidden="1">
              <a:extLst>
                <a:ext uri="{63B3BB69-23CF-44E3-9099-C40C66FF867C}">
                  <a14:compatExt spid="_x0000_s38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8978" name="Drop Down 66" hidden="1">
              <a:extLst>
                <a:ext uri="{63B3BB69-23CF-44E3-9099-C40C66FF867C}">
                  <a14:compatExt spid="_x0000_s38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8979" name="Drop Down 67" hidden="1">
              <a:extLst>
                <a:ext uri="{63B3BB69-23CF-44E3-9099-C40C66FF867C}">
                  <a14:compatExt spid="_x0000_s38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8986" name="Drop Down 74" hidden="1">
              <a:extLst>
                <a:ext uri="{63B3BB69-23CF-44E3-9099-C40C66FF867C}">
                  <a14:compatExt spid="_x0000_s38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8991" name="Drop Down 79" hidden="1">
              <a:extLst>
                <a:ext uri="{63B3BB69-23CF-44E3-9099-C40C66FF867C}">
                  <a14:compatExt spid="_x0000_s38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8994" name="Drop Down 82" hidden="1">
              <a:extLst>
                <a:ext uri="{63B3BB69-23CF-44E3-9099-C40C66FF867C}">
                  <a14:compatExt spid="_x0000_s38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8997" name="Drop Down 85" hidden="1">
              <a:extLst>
                <a:ext uri="{63B3BB69-23CF-44E3-9099-C40C66FF867C}">
                  <a14:compatExt spid="_x0000_s38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000" name="Drop Down 88" hidden="1">
              <a:extLst>
                <a:ext uri="{63B3BB69-23CF-44E3-9099-C40C66FF867C}">
                  <a14:compatExt spid="_x0000_s39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003" name="Drop Down 91" hidden="1">
              <a:extLst>
                <a:ext uri="{63B3BB69-23CF-44E3-9099-C40C66FF867C}">
                  <a14:compatExt spid="_x0000_s39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006" name="Drop Down 94" hidden="1">
              <a:extLst>
                <a:ext uri="{63B3BB69-23CF-44E3-9099-C40C66FF867C}">
                  <a14:compatExt spid="_x0000_s39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009" name="Drop Down 97" hidden="1">
              <a:extLst>
                <a:ext uri="{63B3BB69-23CF-44E3-9099-C40C66FF867C}">
                  <a14:compatExt spid="_x0000_s39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012" name="Drop Down 100" hidden="1">
              <a:extLst>
                <a:ext uri="{63B3BB69-23CF-44E3-9099-C40C66FF867C}">
                  <a14:compatExt spid="_x0000_s39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015" name="Drop Down 103" hidden="1">
              <a:extLst>
                <a:ext uri="{63B3BB69-23CF-44E3-9099-C40C66FF867C}">
                  <a14:compatExt spid="_x0000_s39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018" name="Drop Down 106" hidden="1">
              <a:extLst>
                <a:ext uri="{63B3BB69-23CF-44E3-9099-C40C66FF867C}">
                  <a14:compatExt spid="_x0000_s39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021" name="Drop Down 109" hidden="1">
              <a:extLst>
                <a:ext uri="{63B3BB69-23CF-44E3-9099-C40C66FF867C}">
                  <a14:compatExt spid="_x0000_s39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024" name="Drop Down 112" hidden="1">
              <a:extLst>
                <a:ext uri="{63B3BB69-23CF-44E3-9099-C40C66FF867C}">
                  <a14:compatExt spid="_x0000_s39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027" name="Drop Down 115" hidden="1">
              <a:extLst>
                <a:ext uri="{63B3BB69-23CF-44E3-9099-C40C66FF867C}">
                  <a14:compatExt spid="_x0000_s39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030" name="Drop Down 118" hidden="1">
              <a:extLst>
                <a:ext uri="{63B3BB69-23CF-44E3-9099-C40C66FF867C}">
                  <a14:compatExt spid="_x0000_s39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033" name="Drop Down 121" hidden="1">
              <a:extLst>
                <a:ext uri="{63B3BB69-23CF-44E3-9099-C40C66FF867C}">
                  <a14:compatExt spid="_x0000_s39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042" name="Drop Down 130" hidden="1">
              <a:extLst>
                <a:ext uri="{63B3BB69-23CF-44E3-9099-C40C66FF867C}">
                  <a14:compatExt spid="_x0000_s39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045" name="Drop Down 133" hidden="1">
              <a:extLst>
                <a:ext uri="{63B3BB69-23CF-44E3-9099-C40C66FF867C}">
                  <a14:compatExt spid="_x0000_s39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048" name="Drop Down 136" hidden="1">
              <a:extLst>
                <a:ext uri="{63B3BB69-23CF-44E3-9099-C40C66FF867C}">
                  <a14:compatExt spid="_x0000_s39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051" name="Drop Down 139" hidden="1">
              <a:extLst>
                <a:ext uri="{63B3BB69-23CF-44E3-9099-C40C66FF867C}">
                  <a14:compatExt spid="_x0000_s39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054" name="Drop Down 142" hidden="1">
              <a:extLst>
                <a:ext uri="{63B3BB69-23CF-44E3-9099-C40C66FF867C}">
                  <a14:compatExt spid="_x0000_s39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057" name="Drop Down 145" hidden="1">
              <a:extLst>
                <a:ext uri="{63B3BB69-23CF-44E3-9099-C40C66FF867C}">
                  <a14:compatExt spid="_x0000_s39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060" name="Drop Down 148" hidden="1">
              <a:extLst>
                <a:ext uri="{63B3BB69-23CF-44E3-9099-C40C66FF867C}">
                  <a14:compatExt spid="_x0000_s39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063" name="Drop Down 151" hidden="1">
              <a:extLst>
                <a:ext uri="{63B3BB69-23CF-44E3-9099-C40C66FF867C}">
                  <a14:compatExt spid="_x0000_s39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066" name="Drop Down 154" hidden="1">
              <a:extLst>
                <a:ext uri="{63B3BB69-23CF-44E3-9099-C40C66FF867C}">
                  <a14:compatExt spid="_x0000_s39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069" name="Drop Down 157" hidden="1">
              <a:extLst>
                <a:ext uri="{63B3BB69-23CF-44E3-9099-C40C66FF867C}">
                  <a14:compatExt spid="_x0000_s39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9072" name="Drop Down 160" hidden="1">
              <a:extLst>
                <a:ext uri="{63B3BB69-23CF-44E3-9099-C40C66FF867C}">
                  <a14:compatExt spid="_x0000_s39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073" name="Drop Down 161" hidden="1">
              <a:extLst>
                <a:ext uri="{63B3BB69-23CF-44E3-9099-C40C66FF867C}">
                  <a14:compatExt spid="_x0000_s39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074" name="Drop Down 162" hidden="1">
              <a:extLst>
                <a:ext uri="{63B3BB69-23CF-44E3-9099-C40C66FF867C}">
                  <a14:compatExt spid="_x0000_s39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075" name="Drop Down 163" hidden="1">
              <a:extLst>
                <a:ext uri="{63B3BB69-23CF-44E3-9099-C40C66FF867C}">
                  <a14:compatExt spid="_x0000_s39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076" name="Drop Down 164" hidden="1">
              <a:extLst>
                <a:ext uri="{63B3BB69-23CF-44E3-9099-C40C66FF867C}">
                  <a14:compatExt spid="_x0000_s39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077" name="Drop Down 165" hidden="1">
              <a:extLst>
                <a:ext uri="{63B3BB69-23CF-44E3-9099-C40C66FF867C}">
                  <a14:compatExt spid="_x0000_s39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078" name="Drop Down 166" hidden="1">
              <a:extLst>
                <a:ext uri="{63B3BB69-23CF-44E3-9099-C40C66FF867C}">
                  <a14:compatExt spid="_x0000_s39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079" name="Drop Down 167" hidden="1">
              <a:extLst>
                <a:ext uri="{63B3BB69-23CF-44E3-9099-C40C66FF867C}">
                  <a14:compatExt spid="_x0000_s39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080" name="Drop Down 168" hidden="1">
              <a:extLst>
                <a:ext uri="{63B3BB69-23CF-44E3-9099-C40C66FF867C}">
                  <a14:compatExt spid="_x0000_s39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081" name="Drop Down 169" hidden="1">
              <a:extLst>
                <a:ext uri="{63B3BB69-23CF-44E3-9099-C40C66FF867C}">
                  <a14:compatExt spid="_x0000_s39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082" name="Drop Down 170" hidden="1">
              <a:extLst>
                <a:ext uri="{63B3BB69-23CF-44E3-9099-C40C66FF867C}">
                  <a14:compatExt spid="_x0000_s39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083" name="Drop Down 171" hidden="1">
              <a:extLst>
                <a:ext uri="{63B3BB69-23CF-44E3-9099-C40C66FF867C}">
                  <a14:compatExt spid="_x0000_s39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084" name="Drop Down 172" hidden="1">
              <a:extLst>
                <a:ext uri="{63B3BB69-23CF-44E3-9099-C40C66FF867C}">
                  <a14:compatExt spid="_x0000_s39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085" name="Drop Down 173" hidden="1">
              <a:extLst>
                <a:ext uri="{63B3BB69-23CF-44E3-9099-C40C66FF867C}">
                  <a14:compatExt spid="_x0000_s39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086" name="Drop Down 174" hidden="1">
              <a:extLst>
                <a:ext uri="{63B3BB69-23CF-44E3-9099-C40C66FF867C}">
                  <a14:compatExt spid="_x0000_s39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087" name="Drop Down 175" hidden="1">
              <a:extLst>
                <a:ext uri="{63B3BB69-23CF-44E3-9099-C40C66FF867C}">
                  <a14:compatExt spid="_x0000_s39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088" name="Drop Down 176" hidden="1">
              <a:extLst>
                <a:ext uri="{63B3BB69-23CF-44E3-9099-C40C66FF867C}">
                  <a14:compatExt spid="_x0000_s39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089" name="Drop Down 177" hidden="1">
              <a:extLst>
                <a:ext uri="{63B3BB69-23CF-44E3-9099-C40C66FF867C}">
                  <a14:compatExt spid="_x0000_s39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090" name="Drop Down 178" hidden="1">
              <a:extLst>
                <a:ext uri="{63B3BB69-23CF-44E3-9099-C40C66FF867C}">
                  <a14:compatExt spid="_x0000_s39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091" name="Drop Down 179" hidden="1">
              <a:extLst>
                <a:ext uri="{63B3BB69-23CF-44E3-9099-C40C66FF867C}">
                  <a14:compatExt spid="_x0000_s39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092" name="Drop Down 180" hidden="1">
              <a:extLst>
                <a:ext uri="{63B3BB69-23CF-44E3-9099-C40C66FF867C}">
                  <a14:compatExt spid="_x0000_s39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093" name="Drop Down 181" hidden="1">
              <a:extLst>
                <a:ext uri="{63B3BB69-23CF-44E3-9099-C40C66FF867C}">
                  <a14:compatExt spid="_x0000_s39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094" name="Drop Down 182" hidden="1">
              <a:extLst>
                <a:ext uri="{63B3BB69-23CF-44E3-9099-C40C66FF867C}">
                  <a14:compatExt spid="_x0000_s39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095" name="Drop Down 183" hidden="1">
              <a:extLst>
                <a:ext uri="{63B3BB69-23CF-44E3-9099-C40C66FF867C}">
                  <a14:compatExt spid="_x0000_s39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096" name="Drop Down 184" hidden="1">
              <a:extLst>
                <a:ext uri="{63B3BB69-23CF-44E3-9099-C40C66FF867C}">
                  <a14:compatExt spid="_x0000_s39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097" name="Drop Down 185" hidden="1">
              <a:extLst>
                <a:ext uri="{63B3BB69-23CF-44E3-9099-C40C66FF867C}">
                  <a14:compatExt spid="_x0000_s39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098" name="Drop Down 186" hidden="1">
              <a:extLst>
                <a:ext uri="{63B3BB69-23CF-44E3-9099-C40C66FF867C}">
                  <a14:compatExt spid="_x0000_s39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099" name="Drop Down 187" hidden="1">
              <a:extLst>
                <a:ext uri="{63B3BB69-23CF-44E3-9099-C40C66FF867C}">
                  <a14:compatExt spid="_x0000_s39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100" name="Drop Down 188" hidden="1">
              <a:extLst>
                <a:ext uri="{63B3BB69-23CF-44E3-9099-C40C66FF867C}">
                  <a14:compatExt spid="_x0000_s39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101" name="Drop Down 189" hidden="1">
              <a:extLst>
                <a:ext uri="{63B3BB69-23CF-44E3-9099-C40C66FF867C}">
                  <a14:compatExt spid="_x0000_s39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102" name="Drop Down 190" hidden="1">
              <a:extLst>
                <a:ext uri="{63B3BB69-23CF-44E3-9099-C40C66FF867C}">
                  <a14:compatExt spid="_x0000_s39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103" name="Drop Down 191" hidden="1">
              <a:extLst>
                <a:ext uri="{63B3BB69-23CF-44E3-9099-C40C66FF867C}">
                  <a14:compatExt spid="_x0000_s39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104" name="Drop Down 192" hidden="1">
              <a:extLst>
                <a:ext uri="{63B3BB69-23CF-44E3-9099-C40C66FF867C}">
                  <a14:compatExt spid="_x0000_s39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105" name="Drop Down 193" hidden="1">
              <a:extLst>
                <a:ext uri="{63B3BB69-23CF-44E3-9099-C40C66FF867C}">
                  <a14:compatExt spid="_x0000_s39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106" name="Drop Down 194" hidden="1">
              <a:extLst>
                <a:ext uri="{63B3BB69-23CF-44E3-9099-C40C66FF867C}">
                  <a14:compatExt spid="_x0000_s39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107" name="Drop Down 195" hidden="1">
              <a:extLst>
                <a:ext uri="{63B3BB69-23CF-44E3-9099-C40C66FF867C}">
                  <a14:compatExt spid="_x0000_s39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108" name="Drop Down 196" hidden="1">
              <a:extLst>
                <a:ext uri="{63B3BB69-23CF-44E3-9099-C40C66FF867C}">
                  <a14:compatExt spid="_x0000_s39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109" name="Drop Down 197" hidden="1">
              <a:extLst>
                <a:ext uri="{63B3BB69-23CF-44E3-9099-C40C66FF867C}">
                  <a14:compatExt spid="_x0000_s39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110" name="Drop Down 198" hidden="1">
              <a:extLst>
                <a:ext uri="{63B3BB69-23CF-44E3-9099-C40C66FF867C}">
                  <a14:compatExt spid="_x0000_s39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111" name="Drop Down 199" hidden="1">
              <a:extLst>
                <a:ext uri="{63B3BB69-23CF-44E3-9099-C40C66FF867C}">
                  <a14:compatExt spid="_x0000_s39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112" name="Drop Down 200" hidden="1">
              <a:extLst>
                <a:ext uri="{63B3BB69-23CF-44E3-9099-C40C66FF867C}">
                  <a14:compatExt spid="_x0000_s39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113" name="Drop Down 201" hidden="1">
              <a:extLst>
                <a:ext uri="{63B3BB69-23CF-44E3-9099-C40C66FF867C}">
                  <a14:compatExt spid="_x0000_s39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114" name="Drop Down 202" hidden="1">
              <a:extLst>
                <a:ext uri="{63B3BB69-23CF-44E3-9099-C40C66FF867C}">
                  <a14:compatExt spid="_x0000_s39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115" name="Drop Down 203" hidden="1">
              <a:extLst>
                <a:ext uri="{63B3BB69-23CF-44E3-9099-C40C66FF867C}">
                  <a14:compatExt spid="_x0000_s39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116" name="Drop Down 204" hidden="1">
              <a:extLst>
                <a:ext uri="{63B3BB69-23CF-44E3-9099-C40C66FF867C}">
                  <a14:compatExt spid="_x0000_s39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117" name="Drop Down 205" hidden="1">
              <a:extLst>
                <a:ext uri="{63B3BB69-23CF-44E3-9099-C40C66FF867C}">
                  <a14:compatExt spid="_x0000_s39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118" name="Drop Down 206" hidden="1">
              <a:extLst>
                <a:ext uri="{63B3BB69-23CF-44E3-9099-C40C66FF867C}">
                  <a14:compatExt spid="_x0000_s39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119" name="Drop Down 207" hidden="1">
              <a:extLst>
                <a:ext uri="{63B3BB69-23CF-44E3-9099-C40C66FF867C}">
                  <a14:compatExt spid="_x0000_s39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120" name="Drop Down 208" hidden="1">
              <a:extLst>
                <a:ext uri="{63B3BB69-23CF-44E3-9099-C40C66FF867C}">
                  <a14:compatExt spid="_x0000_s39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121" name="Drop Down 209" hidden="1">
              <a:extLst>
                <a:ext uri="{63B3BB69-23CF-44E3-9099-C40C66FF867C}">
                  <a14:compatExt spid="_x0000_s39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9122" name="Drop Down 210" hidden="1">
              <a:extLst>
                <a:ext uri="{63B3BB69-23CF-44E3-9099-C40C66FF867C}">
                  <a14:compatExt spid="_x0000_s39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123" name="Drop Down 211" hidden="1">
              <a:extLst>
                <a:ext uri="{63B3BB69-23CF-44E3-9099-C40C66FF867C}">
                  <a14:compatExt spid="_x0000_s39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124" name="Drop Down 212" hidden="1">
              <a:extLst>
                <a:ext uri="{63B3BB69-23CF-44E3-9099-C40C66FF867C}">
                  <a14:compatExt spid="_x0000_s39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125" name="Drop Down 213" hidden="1">
              <a:extLst>
                <a:ext uri="{63B3BB69-23CF-44E3-9099-C40C66FF867C}">
                  <a14:compatExt spid="_x0000_s39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126" name="Drop Down 214" hidden="1">
              <a:extLst>
                <a:ext uri="{63B3BB69-23CF-44E3-9099-C40C66FF867C}">
                  <a14:compatExt spid="_x0000_s39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127" name="Drop Down 215" hidden="1">
              <a:extLst>
                <a:ext uri="{63B3BB69-23CF-44E3-9099-C40C66FF867C}">
                  <a14:compatExt spid="_x0000_s39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128" name="Drop Down 216" hidden="1">
              <a:extLst>
                <a:ext uri="{63B3BB69-23CF-44E3-9099-C40C66FF867C}">
                  <a14:compatExt spid="_x0000_s39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129" name="Drop Down 217" hidden="1">
              <a:extLst>
                <a:ext uri="{63B3BB69-23CF-44E3-9099-C40C66FF867C}">
                  <a14:compatExt spid="_x0000_s39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130" name="Drop Down 218" hidden="1">
              <a:extLst>
                <a:ext uri="{63B3BB69-23CF-44E3-9099-C40C66FF867C}">
                  <a14:compatExt spid="_x0000_s39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131" name="Drop Down 219" hidden="1">
              <a:extLst>
                <a:ext uri="{63B3BB69-23CF-44E3-9099-C40C66FF867C}">
                  <a14:compatExt spid="_x0000_s39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132" name="Drop Down 220" hidden="1">
              <a:extLst>
                <a:ext uri="{63B3BB69-23CF-44E3-9099-C40C66FF867C}">
                  <a14:compatExt spid="_x0000_s39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133" name="Drop Down 221" hidden="1">
              <a:extLst>
                <a:ext uri="{63B3BB69-23CF-44E3-9099-C40C66FF867C}">
                  <a14:compatExt spid="_x0000_s39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134" name="Drop Down 222" hidden="1">
              <a:extLst>
                <a:ext uri="{63B3BB69-23CF-44E3-9099-C40C66FF867C}">
                  <a14:compatExt spid="_x0000_s39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135" name="Drop Down 223" hidden="1">
              <a:extLst>
                <a:ext uri="{63B3BB69-23CF-44E3-9099-C40C66FF867C}">
                  <a14:compatExt spid="_x0000_s39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136" name="Drop Down 224" hidden="1">
              <a:extLst>
                <a:ext uri="{63B3BB69-23CF-44E3-9099-C40C66FF867C}">
                  <a14:compatExt spid="_x0000_s39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137" name="Drop Down 225" hidden="1">
              <a:extLst>
                <a:ext uri="{63B3BB69-23CF-44E3-9099-C40C66FF867C}">
                  <a14:compatExt spid="_x0000_s39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138" name="Drop Down 226" hidden="1">
              <a:extLst>
                <a:ext uri="{63B3BB69-23CF-44E3-9099-C40C66FF867C}">
                  <a14:compatExt spid="_x0000_s39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139" name="Drop Down 227" hidden="1">
              <a:extLst>
                <a:ext uri="{63B3BB69-23CF-44E3-9099-C40C66FF867C}">
                  <a14:compatExt spid="_x0000_s39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140" name="Drop Down 228" hidden="1">
              <a:extLst>
                <a:ext uri="{63B3BB69-23CF-44E3-9099-C40C66FF867C}">
                  <a14:compatExt spid="_x0000_s39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141" name="Drop Down 229" hidden="1">
              <a:extLst>
                <a:ext uri="{63B3BB69-23CF-44E3-9099-C40C66FF867C}">
                  <a14:compatExt spid="_x0000_s39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142" name="Drop Down 230" hidden="1">
              <a:extLst>
                <a:ext uri="{63B3BB69-23CF-44E3-9099-C40C66FF867C}">
                  <a14:compatExt spid="_x0000_s39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143" name="Drop Down 231" hidden="1">
              <a:extLst>
                <a:ext uri="{63B3BB69-23CF-44E3-9099-C40C66FF867C}">
                  <a14:compatExt spid="_x0000_s39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144" name="Drop Down 232" hidden="1">
              <a:extLst>
                <a:ext uri="{63B3BB69-23CF-44E3-9099-C40C66FF867C}">
                  <a14:compatExt spid="_x0000_s39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145" name="Drop Down 233" hidden="1">
              <a:extLst>
                <a:ext uri="{63B3BB69-23CF-44E3-9099-C40C66FF867C}">
                  <a14:compatExt spid="_x0000_s39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146" name="Drop Down 234" hidden="1">
              <a:extLst>
                <a:ext uri="{63B3BB69-23CF-44E3-9099-C40C66FF867C}">
                  <a14:compatExt spid="_x0000_s39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147" name="Drop Down 235" hidden="1">
              <a:extLst>
                <a:ext uri="{63B3BB69-23CF-44E3-9099-C40C66FF867C}">
                  <a14:compatExt spid="_x0000_s39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148" name="Drop Down 236" hidden="1">
              <a:extLst>
                <a:ext uri="{63B3BB69-23CF-44E3-9099-C40C66FF867C}">
                  <a14:compatExt spid="_x0000_s39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149" name="Drop Down 237" hidden="1">
              <a:extLst>
                <a:ext uri="{63B3BB69-23CF-44E3-9099-C40C66FF867C}">
                  <a14:compatExt spid="_x0000_s39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150" name="Drop Down 238" hidden="1">
              <a:extLst>
                <a:ext uri="{63B3BB69-23CF-44E3-9099-C40C66FF867C}">
                  <a14:compatExt spid="_x0000_s39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151" name="Drop Down 239" hidden="1">
              <a:extLst>
                <a:ext uri="{63B3BB69-23CF-44E3-9099-C40C66FF867C}">
                  <a14:compatExt spid="_x0000_s39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152" name="Drop Down 240" hidden="1">
              <a:extLst>
                <a:ext uri="{63B3BB69-23CF-44E3-9099-C40C66FF867C}">
                  <a14:compatExt spid="_x0000_s39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153" name="Drop Down 241" hidden="1">
              <a:extLst>
                <a:ext uri="{63B3BB69-23CF-44E3-9099-C40C66FF867C}">
                  <a14:compatExt spid="_x0000_s39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154" name="Drop Down 242" hidden="1">
              <a:extLst>
                <a:ext uri="{63B3BB69-23CF-44E3-9099-C40C66FF867C}">
                  <a14:compatExt spid="_x0000_s39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155" name="Drop Down 243" hidden="1">
              <a:extLst>
                <a:ext uri="{63B3BB69-23CF-44E3-9099-C40C66FF867C}">
                  <a14:compatExt spid="_x0000_s39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156" name="Drop Down 244" hidden="1">
              <a:extLst>
                <a:ext uri="{63B3BB69-23CF-44E3-9099-C40C66FF867C}">
                  <a14:compatExt spid="_x0000_s39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157" name="Drop Down 245" hidden="1">
              <a:extLst>
                <a:ext uri="{63B3BB69-23CF-44E3-9099-C40C66FF867C}">
                  <a14:compatExt spid="_x0000_s39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158" name="Drop Down 246" hidden="1">
              <a:extLst>
                <a:ext uri="{63B3BB69-23CF-44E3-9099-C40C66FF867C}">
                  <a14:compatExt spid="_x0000_s39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159" name="Drop Down 247" hidden="1">
              <a:extLst>
                <a:ext uri="{63B3BB69-23CF-44E3-9099-C40C66FF867C}">
                  <a14:compatExt spid="_x0000_s39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160" name="Drop Down 248" hidden="1">
              <a:extLst>
                <a:ext uri="{63B3BB69-23CF-44E3-9099-C40C66FF867C}">
                  <a14:compatExt spid="_x0000_s39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161" name="Drop Down 249" hidden="1">
              <a:extLst>
                <a:ext uri="{63B3BB69-23CF-44E3-9099-C40C66FF867C}">
                  <a14:compatExt spid="_x0000_s39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162" name="Drop Down 250" hidden="1">
              <a:extLst>
                <a:ext uri="{63B3BB69-23CF-44E3-9099-C40C66FF867C}">
                  <a14:compatExt spid="_x0000_s39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163" name="Drop Down 251" hidden="1">
              <a:extLst>
                <a:ext uri="{63B3BB69-23CF-44E3-9099-C40C66FF867C}">
                  <a14:compatExt spid="_x0000_s39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164" name="Drop Down 252" hidden="1">
              <a:extLst>
                <a:ext uri="{63B3BB69-23CF-44E3-9099-C40C66FF867C}">
                  <a14:compatExt spid="_x0000_s39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165" name="Drop Down 253" hidden="1">
              <a:extLst>
                <a:ext uri="{63B3BB69-23CF-44E3-9099-C40C66FF867C}">
                  <a14:compatExt spid="_x0000_s39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166" name="Drop Down 254" hidden="1">
              <a:extLst>
                <a:ext uri="{63B3BB69-23CF-44E3-9099-C40C66FF867C}">
                  <a14:compatExt spid="_x0000_s39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167" name="Drop Down 255" hidden="1">
              <a:extLst>
                <a:ext uri="{63B3BB69-23CF-44E3-9099-C40C66FF867C}">
                  <a14:compatExt spid="_x0000_s39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168" name="Drop Down 256" hidden="1">
              <a:extLst>
                <a:ext uri="{63B3BB69-23CF-44E3-9099-C40C66FF867C}">
                  <a14:compatExt spid="_x0000_s39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169" name="Drop Down 257" hidden="1">
              <a:extLst>
                <a:ext uri="{63B3BB69-23CF-44E3-9099-C40C66FF867C}">
                  <a14:compatExt spid="_x0000_s39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170" name="Drop Down 258" hidden="1">
              <a:extLst>
                <a:ext uri="{63B3BB69-23CF-44E3-9099-C40C66FF867C}">
                  <a14:compatExt spid="_x0000_s39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171" name="Drop Down 259" hidden="1">
              <a:extLst>
                <a:ext uri="{63B3BB69-23CF-44E3-9099-C40C66FF867C}">
                  <a14:compatExt spid="_x0000_s39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9172" name="Drop Down 260" hidden="1">
              <a:extLst>
                <a:ext uri="{63B3BB69-23CF-44E3-9099-C40C66FF867C}">
                  <a14:compatExt spid="_x0000_s39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173" name="Drop Down 261" hidden="1">
              <a:extLst>
                <a:ext uri="{63B3BB69-23CF-44E3-9099-C40C66FF867C}">
                  <a14:compatExt spid="_x0000_s39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174" name="Drop Down 262" hidden="1">
              <a:extLst>
                <a:ext uri="{63B3BB69-23CF-44E3-9099-C40C66FF867C}">
                  <a14:compatExt spid="_x0000_s39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175" name="Drop Down 263" hidden="1">
              <a:extLst>
                <a:ext uri="{63B3BB69-23CF-44E3-9099-C40C66FF867C}">
                  <a14:compatExt spid="_x0000_s39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176" name="Drop Down 264" hidden="1">
              <a:extLst>
                <a:ext uri="{63B3BB69-23CF-44E3-9099-C40C66FF867C}">
                  <a14:compatExt spid="_x0000_s39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177" name="Drop Down 265" hidden="1">
              <a:extLst>
                <a:ext uri="{63B3BB69-23CF-44E3-9099-C40C66FF867C}">
                  <a14:compatExt spid="_x0000_s39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178" name="Drop Down 266" hidden="1">
              <a:extLst>
                <a:ext uri="{63B3BB69-23CF-44E3-9099-C40C66FF867C}">
                  <a14:compatExt spid="_x0000_s39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179" name="Drop Down 267" hidden="1">
              <a:extLst>
                <a:ext uri="{63B3BB69-23CF-44E3-9099-C40C66FF867C}">
                  <a14:compatExt spid="_x0000_s39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180" name="Drop Down 268" hidden="1">
              <a:extLst>
                <a:ext uri="{63B3BB69-23CF-44E3-9099-C40C66FF867C}">
                  <a14:compatExt spid="_x0000_s39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181" name="Drop Down 269" hidden="1">
              <a:extLst>
                <a:ext uri="{63B3BB69-23CF-44E3-9099-C40C66FF867C}">
                  <a14:compatExt spid="_x0000_s39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182" name="Drop Down 270" hidden="1">
              <a:extLst>
                <a:ext uri="{63B3BB69-23CF-44E3-9099-C40C66FF867C}">
                  <a14:compatExt spid="_x0000_s39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183" name="Drop Down 271" hidden="1">
              <a:extLst>
                <a:ext uri="{63B3BB69-23CF-44E3-9099-C40C66FF867C}">
                  <a14:compatExt spid="_x0000_s39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184" name="Drop Down 272" hidden="1">
              <a:extLst>
                <a:ext uri="{63B3BB69-23CF-44E3-9099-C40C66FF867C}">
                  <a14:compatExt spid="_x0000_s39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185" name="Drop Down 273" hidden="1">
              <a:extLst>
                <a:ext uri="{63B3BB69-23CF-44E3-9099-C40C66FF867C}">
                  <a14:compatExt spid="_x0000_s39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186" name="Drop Down 274" hidden="1">
              <a:extLst>
                <a:ext uri="{63B3BB69-23CF-44E3-9099-C40C66FF867C}">
                  <a14:compatExt spid="_x0000_s39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187" name="Drop Down 275" hidden="1">
              <a:extLst>
                <a:ext uri="{63B3BB69-23CF-44E3-9099-C40C66FF867C}">
                  <a14:compatExt spid="_x0000_s39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188" name="Drop Down 276" hidden="1">
              <a:extLst>
                <a:ext uri="{63B3BB69-23CF-44E3-9099-C40C66FF867C}">
                  <a14:compatExt spid="_x0000_s39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189" name="Drop Down 277" hidden="1">
              <a:extLst>
                <a:ext uri="{63B3BB69-23CF-44E3-9099-C40C66FF867C}">
                  <a14:compatExt spid="_x0000_s39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190" name="Drop Down 278" hidden="1">
              <a:extLst>
                <a:ext uri="{63B3BB69-23CF-44E3-9099-C40C66FF867C}">
                  <a14:compatExt spid="_x0000_s39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191" name="Drop Down 279" hidden="1">
              <a:extLst>
                <a:ext uri="{63B3BB69-23CF-44E3-9099-C40C66FF867C}">
                  <a14:compatExt spid="_x0000_s39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192" name="Drop Down 280" hidden="1">
              <a:extLst>
                <a:ext uri="{63B3BB69-23CF-44E3-9099-C40C66FF867C}">
                  <a14:compatExt spid="_x0000_s39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193" name="Drop Down 281" hidden="1">
              <a:extLst>
                <a:ext uri="{63B3BB69-23CF-44E3-9099-C40C66FF867C}">
                  <a14:compatExt spid="_x0000_s39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194" name="Drop Down 282" hidden="1">
              <a:extLst>
                <a:ext uri="{63B3BB69-23CF-44E3-9099-C40C66FF867C}">
                  <a14:compatExt spid="_x0000_s39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195" name="Drop Down 283" hidden="1">
              <a:extLst>
                <a:ext uri="{63B3BB69-23CF-44E3-9099-C40C66FF867C}">
                  <a14:compatExt spid="_x0000_s39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196" name="Drop Down 284" hidden="1">
              <a:extLst>
                <a:ext uri="{63B3BB69-23CF-44E3-9099-C40C66FF867C}">
                  <a14:compatExt spid="_x0000_s39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197" name="Drop Down 285" hidden="1">
              <a:extLst>
                <a:ext uri="{63B3BB69-23CF-44E3-9099-C40C66FF867C}">
                  <a14:compatExt spid="_x0000_s39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198" name="Drop Down 286" hidden="1">
              <a:extLst>
                <a:ext uri="{63B3BB69-23CF-44E3-9099-C40C66FF867C}">
                  <a14:compatExt spid="_x0000_s39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199" name="Drop Down 287" hidden="1">
              <a:extLst>
                <a:ext uri="{63B3BB69-23CF-44E3-9099-C40C66FF867C}">
                  <a14:compatExt spid="_x0000_s39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200" name="Drop Down 288" hidden="1">
              <a:extLst>
                <a:ext uri="{63B3BB69-23CF-44E3-9099-C40C66FF867C}">
                  <a14:compatExt spid="_x0000_s39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201" name="Drop Down 289" hidden="1">
              <a:extLst>
                <a:ext uri="{63B3BB69-23CF-44E3-9099-C40C66FF867C}">
                  <a14:compatExt spid="_x0000_s39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202" name="Drop Down 290" hidden="1">
              <a:extLst>
                <a:ext uri="{63B3BB69-23CF-44E3-9099-C40C66FF867C}">
                  <a14:compatExt spid="_x0000_s39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203" name="Drop Down 291" hidden="1">
              <a:extLst>
                <a:ext uri="{63B3BB69-23CF-44E3-9099-C40C66FF867C}">
                  <a14:compatExt spid="_x0000_s39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204" name="Drop Down 292" hidden="1">
              <a:extLst>
                <a:ext uri="{63B3BB69-23CF-44E3-9099-C40C66FF867C}">
                  <a14:compatExt spid="_x0000_s39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205" name="Drop Down 293" hidden="1">
              <a:extLst>
                <a:ext uri="{63B3BB69-23CF-44E3-9099-C40C66FF867C}">
                  <a14:compatExt spid="_x0000_s39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206" name="Drop Down 294" hidden="1">
              <a:extLst>
                <a:ext uri="{63B3BB69-23CF-44E3-9099-C40C66FF867C}">
                  <a14:compatExt spid="_x0000_s39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207" name="Drop Down 295" hidden="1">
              <a:extLst>
                <a:ext uri="{63B3BB69-23CF-44E3-9099-C40C66FF867C}">
                  <a14:compatExt spid="_x0000_s39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208" name="Drop Down 296" hidden="1">
              <a:extLst>
                <a:ext uri="{63B3BB69-23CF-44E3-9099-C40C66FF867C}">
                  <a14:compatExt spid="_x0000_s39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209" name="Drop Down 297" hidden="1">
              <a:extLst>
                <a:ext uri="{63B3BB69-23CF-44E3-9099-C40C66FF867C}">
                  <a14:compatExt spid="_x0000_s39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210" name="Drop Down 298" hidden="1">
              <a:extLst>
                <a:ext uri="{63B3BB69-23CF-44E3-9099-C40C66FF867C}">
                  <a14:compatExt spid="_x0000_s39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211" name="Drop Down 299" hidden="1">
              <a:extLst>
                <a:ext uri="{63B3BB69-23CF-44E3-9099-C40C66FF867C}">
                  <a14:compatExt spid="_x0000_s39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212" name="Drop Down 300" hidden="1">
              <a:extLst>
                <a:ext uri="{63B3BB69-23CF-44E3-9099-C40C66FF867C}">
                  <a14:compatExt spid="_x0000_s39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213" name="Drop Down 301" hidden="1">
              <a:extLst>
                <a:ext uri="{63B3BB69-23CF-44E3-9099-C40C66FF867C}">
                  <a14:compatExt spid="_x0000_s39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214" name="Drop Down 302" hidden="1">
              <a:extLst>
                <a:ext uri="{63B3BB69-23CF-44E3-9099-C40C66FF867C}">
                  <a14:compatExt spid="_x0000_s39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215" name="Drop Down 303" hidden="1">
              <a:extLst>
                <a:ext uri="{63B3BB69-23CF-44E3-9099-C40C66FF867C}">
                  <a14:compatExt spid="_x0000_s39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216" name="Drop Down 304" hidden="1">
              <a:extLst>
                <a:ext uri="{63B3BB69-23CF-44E3-9099-C40C66FF867C}">
                  <a14:compatExt spid="_x0000_s39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217" name="Drop Down 305" hidden="1">
              <a:extLst>
                <a:ext uri="{63B3BB69-23CF-44E3-9099-C40C66FF867C}">
                  <a14:compatExt spid="_x0000_s3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218" name="Drop Down 306" hidden="1">
              <a:extLst>
                <a:ext uri="{63B3BB69-23CF-44E3-9099-C40C66FF867C}">
                  <a14:compatExt spid="_x0000_s39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219" name="Drop Down 307" hidden="1">
              <a:extLst>
                <a:ext uri="{63B3BB69-23CF-44E3-9099-C40C66FF867C}">
                  <a14:compatExt spid="_x0000_s39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220" name="Drop Down 308" hidden="1">
              <a:extLst>
                <a:ext uri="{63B3BB69-23CF-44E3-9099-C40C66FF867C}">
                  <a14:compatExt spid="_x0000_s39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221" name="Drop Down 309" hidden="1">
              <a:extLst>
                <a:ext uri="{63B3BB69-23CF-44E3-9099-C40C66FF867C}">
                  <a14:compatExt spid="_x0000_s39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9222" name="Drop Down 310" hidden="1">
              <a:extLst>
                <a:ext uri="{63B3BB69-23CF-44E3-9099-C40C66FF867C}">
                  <a14:compatExt spid="_x0000_s39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223" name="Drop Down 311" hidden="1">
              <a:extLst>
                <a:ext uri="{63B3BB69-23CF-44E3-9099-C40C66FF867C}">
                  <a14:compatExt spid="_x0000_s39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224" name="Drop Down 312" hidden="1">
              <a:extLst>
                <a:ext uri="{63B3BB69-23CF-44E3-9099-C40C66FF867C}">
                  <a14:compatExt spid="_x0000_s39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225" name="Drop Down 313" hidden="1">
              <a:extLst>
                <a:ext uri="{63B3BB69-23CF-44E3-9099-C40C66FF867C}">
                  <a14:compatExt spid="_x0000_s39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226" name="Drop Down 314" hidden="1">
              <a:extLst>
                <a:ext uri="{63B3BB69-23CF-44E3-9099-C40C66FF867C}">
                  <a14:compatExt spid="_x0000_s39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227" name="Drop Down 315" hidden="1">
              <a:extLst>
                <a:ext uri="{63B3BB69-23CF-44E3-9099-C40C66FF867C}">
                  <a14:compatExt spid="_x0000_s39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228" name="Drop Down 316" hidden="1">
              <a:extLst>
                <a:ext uri="{63B3BB69-23CF-44E3-9099-C40C66FF867C}">
                  <a14:compatExt spid="_x0000_s39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229" name="Drop Down 317" hidden="1">
              <a:extLst>
                <a:ext uri="{63B3BB69-23CF-44E3-9099-C40C66FF867C}">
                  <a14:compatExt spid="_x0000_s39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230" name="Drop Down 318" hidden="1">
              <a:extLst>
                <a:ext uri="{63B3BB69-23CF-44E3-9099-C40C66FF867C}">
                  <a14:compatExt spid="_x0000_s39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231" name="Drop Down 319" hidden="1">
              <a:extLst>
                <a:ext uri="{63B3BB69-23CF-44E3-9099-C40C66FF867C}">
                  <a14:compatExt spid="_x0000_s39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232" name="Drop Down 320" hidden="1">
              <a:extLst>
                <a:ext uri="{63B3BB69-23CF-44E3-9099-C40C66FF867C}">
                  <a14:compatExt spid="_x0000_s39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233" name="Drop Down 321" hidden="1">
              <a:extLst>
                <a:ext uri="{63B3BB69-23CF-44E3-9099-C40C66FF867C}">
                  <a14:compatExt spid="_x0000_s39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234" name="Drop Down 322" hidden="1">
              <a:extLst>
                <a:ext uri="{63B3BB69-23CF-44E3-9099-C40C66FF867C}">
                  <a14:compatExt spid="_x0000_s39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235" name="Drop Down 323" hidden="1">
              <a:extLst>
                <a:ext uri="{63B3BB69-23CF-44E3-9099-C40C66FF867C}">
                  <a14:compatExt spid="_x0000_s39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236" name="Drop Down 324" hidden="1">
              <a:extLst>
                <a:ext uri="{63B3BB69-23CF-44E3-9099-C40C66FF867C}">
                  <a14:compatExt spid="_x0000_s39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237" name="Drop Down 325" hidden="1">
              <a:extLst>
                <a:ext uri="{63B3BB69-23CF-44E3-9099-C40C66FF867C}">
                  <a14:compatExt spid="_x0000_s39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238" name="Drop Down 326" hidden="1">
              <a:extLst>
                <a:ext uri="{63B3BB69-23CF-44E3-9099-C40C66FF867C}">
                  <a14:compatExt spid="_x0000_s39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239" name="Drop Down 327" hidden="1">
              <a:extLst>
                <a:ext uri="{63B3BB69-23CF-44E3-9099-C40C66FF867C}">
                  <a14:compatExt spid="_x0000_s39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240" name="Drop Down 328" hidden="1">
              <a:extLst>
                <a:ext uri="{63B3BB69-23CF-44E3-9099-C40C66FF867C}">
                  <a14:compatExt spid="_x0000_s39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241" name="Drop Down 329" hidden="1">
              <a:extLst>
                <a:ext uri="{63B3BB69-23CF-44E3-9099-C40C66FF867C}">
                  <a14:compatExt spid="_x0000_s39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242" name="Drop Down 330" hidden="1">
              <a:extLst>
                <a:ext uri="{63B3BB69-23CF-44E3-9099-C40C66FF867C}">
                  <a14:compatExt spid="_x0000_s39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243" name="Drop Down 331" hidden="1">
              <a:extLst>
                <a:ext uri="{63B3BB69-23CF-44E3-9099-C40C66FF867C}">
                  <a14:compatExt spid="_x0000_s39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244" name="Drop Down 332" hidden="1">
              <a:extLst>
                <a:ext uri="{63B3BB69-23CF-44E3-9099-C40C66FF867C}">
                  <a14:compatExt spid="_x0000_s39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245" name="Drop Down 333" hidden="1">
              <a:extLst>
                <a:ext uri="{63B3BB69-23CF-44E3-9099-C40C66FF867C}">
                  <a14:compatExt spid="_x0000_s39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246" name="Drop Down 334" hidden="1">
              <a:extLst>
                <a:ext uri="{63B3BB69-23CF-44E3-9099-C40C66FF867C}">
                  <a14:compatExt spid="_x0000_s39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247" name="Drop Down 335" hidden="1">
              <a:extLst>
                <a:ext uri="{63B3BB69-23CF-44E3-9099-C40C66FF867C}">
                  <a14:compatExt spid="_x0000_s39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248" name="Drop Down 336" hidden="1">
              <a:extLst>
                <a:ext uri="{63B3BB69-23CF-44E3-9099-C40C66FF867C}">
                  <a14:compatExt spid="_x0000_s39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249" name="Drop Down 337" hidden="1">
              <a:extLst>
                <a:ext uri="{63B3BB69-23CF-44E3-9099-C40C66FF867C}">
                  <a14:compatExt spid="_x0000_s39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250" name="Drop Down 338" hidden="1">
              <a:extLst>
                <a:ext uri="{63B3BB69-23CF-44E3-9099-C40C66FF867C}">
                  <a14:compatExt spid="_x0000_s39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251" name="Drop Down 339" hidden="1">
              <a:extLst>
                <a:ext uri="{63B3BB69-23CF-44E3-9099-C40C66FF867C}">
                  <a14:compatExt spid="_x0000_s39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252" name="Drop Down 340" hidden="1">
              <a:extLst>
                <a:ext uri="{63B3BB69-23CF-44E3-9099-C40C66FF867C}">
                  <a14:compatExt spid="_x0000_s39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253" name="Drop Down 341" hidden="1">
              <a:extLst>
                <a:ext uri="{63B3BB69-23CF-44E3-9099-C40C66FF867C}">
                  <a14:compatExt spid="_x0000_s39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254" name="Drop Down 342" hidden="1">
              <a:extLst>
                <a:ext uri="{63B3BB69-23CF-44E3-9099-C40C66FF867C}">
                  <a14:compatExt spid="_x0000_s39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255" name="Drop Down 343" hidden="1">
              <a:extLst>
                <a:ext uri="{63B3BB69-23CF-44E3-9099-C40C66FF867C}">
                  <a14:compatExt spid="_x0000_s39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256" name="Drop Down 344" hidden="1">
              <a:extLst>
                <a:ext uri="{63B3BB69-23CF-44E3-9099-C40C66FF867C}">
                  <a14:compatExt spid="_x0000_s39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257" name="Drop Down 345" hidden="1">
              <a:extLst>
                <a:ext uri="{63B3BB69-23CF-44E3-9099-C40C66FF867C}">
                  <a14:compatExt spid="_x0000_s39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258" name="Drop Down 346" hidden="1">
              <a:extLst>
                <a:ext uri="{63B3BB69-23CF-44E3-9099-C40C66FF867C}">
                  <a14:compatExt spid="_x0000_s39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259" name="Drop Down 347" hidden="1">
              <a:extLst>
                <a:ext uri="{63B3BB69-23CF-44E3-9099-C40C66FF867C}">
                  <a14:compatExt spid="_x0000_s39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260" name="Drop Down 348" hidden="1">
              <a:extLst>
                <a:ext uri="{63B3BB69-23CF-44E3-9099-C40C66FF867C}">
                  <a14:compatExt spid="_x0000_s39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261" name="Drop Down 349" hidden="1">
              <a:extLst>
                <a:ext uri="{63B3BB69-23CF-44E3-9099-C40C66FF867C}">
                  <a14:compatExt spid="_x0000_s39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262" name="Drop Down 350" hidden="1">
              <a:extLst>
                <a:ext uri="{63B3BB69-23CF-44E3-9099-C40C66FF867C}">
                  <a14:compatExt spid="_x0000_s39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263" name="Drop Down 351" hidden="1">
              <a:extLst>
                <a:ext uri="{63B3BB69-23CF-44E3-9099-C40C66FF867C}">
                  <a14:compatExt spid="_x0000_s39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264" name="Drop Down 352" hidden="1">
              <a:extLst>
                <a:ext uri="{63B3BB69-23CF-44E3-9099-C40C66FF867C}">
                  <a14:compatExt spid="_x0000_s39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265" name="Drop Down 353" hidden="1">
              <a:extLst>
                <a:ext uri="{63B3BB69-23CF-44E3-9099-C40C66FF867C}">
                  <a14:compatExt spid="_x0000_s39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266" name="Drop Down 354" hidden="1">
              <a:extLst>
                <a:ext uri="{63B3BB69-23CF-44E3-9099-C40C66FF867C}">
                  <a14:compatExt spid="_x0000_s39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267" name="Drop Down 355" hidden="1">
              <a:extLst>
                <a:ext uri="{63B3BB69-23CF-44E3-9099-C40C66FF867C}">
                  <a14:compatExt spid="_x0000_s39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268" name="Drop Down 356" hidden="1">
              <a:extLst>
                <a:ext uri="{63B3BB69-23CF-44E3-9099-C40C66FF867C}">
                  <a14:compatExt spid="_x0000_s39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269" name="Drop Down 357" hidden="1">
              <a:extLst>
                <a:ext uri="{63B3BB69-23CF-44E3-9099-C40C66FF867C}">
                  <a14:compatExt spid="_x0000_s39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270" name="Drop Down 358" hidden="1">
              <a:extLst>
                <a:ext uri="{63B3BB69-23CF-44E3-9099-C40C66FF867C}">
                  <a14:compatExt spid="_x0000_s39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271" name="Drop Down 359" hidden="1">
              <a:extLst>
                <a:ext uri="{63B3BB69-23CF-44E3-9099-C40C66FF867C}">
                  <a14:compatExt spid="_x0000_s39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40356" name="Line 41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40357"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9937" name="Drop Down 1" hidden="1">
              <a:extLst>
                <a:ext uri="{63B3BB69-23CF-44E3-9099-C40C66FF867C}">
                  <a14:compatExt spid="_x0000_s39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941" name="Drop Down 5" hidden="1">
              <a:extLst>
                <a:ext uri="{63B3BB69-23CF-44E3-9099-C40C66FF867C}">
                  <a14:compatExt spid="_x0000_s39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942" name="Drop Down 6" hidden="1">
              <a:extLst>
                <a:ext uri="{63B3BB69-23CF-44E3-9099-C40C66FF867C}">
                  <a14:compatExt spid="_x0000_s39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943" name="Drop Down 7" hidden="1">
              <a:extLst>
                <a:ext uri="{63B3BB69-23CF-44E3-9099-C40C66FF867C}">
                  <a14:compatExt spid="_x0000_s39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944" name="Drop Down 8" hidden="1">
              <a:extLst>
                <a:ext uri="{63B3BB69-23CF-44E3-9099-C40C66FF867C}">
                  <a14:compatExt spid="_x0000_s39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945" name="Drop Down 9" hidden="1">
              <a:extLst>
                <a:ext uri="{63B3BB69-23CF-44E3-9099-C40C66FF867C}">
                  <a14:compatExt spid="_x0000_s39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946" name="Drop Down 10" hidden="1">
              <a:extLst>
                <a:ext uri="{63B3BB69-23CF-44E3-9099-C40C66FF867C}">
                  <a14:compatExt spid="_x0000_s39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947" name="Drop Down 11" hidden="1">
              <a:extLst>
                <a:ext uri="{63B3BB69-23CF-44E3-9099-C40C66FF867C}">
                  <a14:compatExt spid="_x0000_s39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948" name="Drop Down 12" hidden="1">
              <a:extLst>
                <a:ext uri="{63B3BB69-23CF-44E3-9099-C40C66FF867C}">
                  <a14:compatExt spid="_x0000_s39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949" name="Drop Down 13" hidden="1">
              <a:extLst>
                <a:ext uri="{63B3BB69-23CF-44E3-9099-C40C66FF867C}">
                  <a14:compatExt spid="_x0000_s39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950" name="Drop Down 14" hidden="1">
              <a:extLst>
                <a:ext uri="{63B3BB69-23CF-44E3-9099-C40C66FF867C}">
                  <a14:compatExt spid="_x0000_s39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951" name="Drop Down 15" hidden="1">
              <a:extLst>
                <a:ext uri="{63B3BB69-23CF-44E3-9099-C40C66FF867C}">
                  <a14:compatExt spid="_x0000_s39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952" name="Drop Down 16" hidden="1">
              <a:extLst>
                <a:ext uri="{63B3BB69-23CF-44E3-9099-C40C66FF867C}">
                  <a14:compatExt spid="_x0000_s39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953" name="Drop Down 17" hidden="1">
              <a:extLst>
                <a:ext uri="{63B3BB69-23CF-44E3-9099-C40C66FF867C}">
                  <a14:compatExt spid="_x0000_s39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954" name="Drop Down 18" hidden="1">
              <a:extLst>
                <a:ext uri="{63B3BB69-23CF-44E3-9099-C40C66FF867C}">
                  <a14:compatExt spid="_x0000_s39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955" name="Drop Down 19" hidden="1">
              <a:extLst>
                <a:ext uri="{63B3BB69-23CF-44E3-9099-C40C66FF867C}">
                  <a14:compatExt spid="_x0000_s39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956" name="Drop Down 20" hidden="1">
              <a:extLst>
                <a:ext uri="{63B3BB69-23CF-44E3-9099-C40C66FF867C}">
                  <a14:compatExt spid="_x0000_s39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957" name="Drop Down 21" hidden="1">
              <a:extLst>
                <a:ext uri="{63B3BB69-23CF-44E3-9099-C40C66FF867C}">
                  <a14:compatExt spid="_x0000_s39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958" name="Drop Down 22" hidden="1">
              <a:extLst>
                <a:ext uri="{63B3BB69-23CF-44E3-9099-C40C66FF867C}">
                  <a14:compatExt spid="_x0000_s39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959" name="Drop Down 23" hidden="1">
              <a:extLst>
                <a:ext uri="{63B3BB69-23CF-44E3-9099-C40C66FF867C}">
                  <a14:compatExt spid="_x0000_s39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960" name="Drop Down 24" hidden="1">
              <a:extLst>
                <a:ext uri="{63B3BB69-23CF-44E3-9099-C40C66FF867C}">
                  <a14:compatExt spid="_x0000_s39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001" name="Drop Down 65" hidden="1">
              <a:extLst>
                <a:ext uri="{63B3BB69-23CF-44E3-9099-C40C66FF867C}">
                  <a14:compatExt spid="_x0000_s40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002" name="Drop Down 66" hidden="1">
              <a:extLst>
                <a:ext uri="{63B3BB69-23CF-44E3-9099-C40C66FF867C}">
                  <a14:compatExt spid="_x0000_s40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003" name="Drop Down 67" hidden="1">
              <a:extLst>
                <a:ext uri="{63B3BB69-23CF-44E3-9099-C40C66FF867C}">
                  <a14:compatExt spid="_x0000_s40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010" name="Drop Down 74" hidden="1">
              <a:extLst>
                <a:ext uri="{63B3BB69-23CF-44E3-9099-C40C66FF867C}">
                  <a14:compatExt spid="_x0000_s40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015" name="Drop Down 79" hidden="1">
              <a:extLst>
                <a:ext uri="{63B3BB69-23CF-44E3-9099-C40C66FF867C}">
                  <a14:compatExt spid="_x0000_s40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018" name="Drop Down 82" hidden="1">
              <a:extLst>
                <a:ext uri="{63B3BB69-23CF-44E3-9099-C40C66FF867C}">
                  <a14:compatExt spid="_x0000_s40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021" name="Drop Down 85" hidden="1">
              <a:extLst>
                <a:ext uri="{63B3BB69-23CF-44E3-9099-C40C66FF867C}">
                  <a14:compatExt spid="_x0000_s40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024" name="Drop Down 88" hidden="1">
              <a:extLst>
                <a:ext uri="{63B3BB69-23CF-44E3-9099-C40C66FF867C}">
                  <a14:compatExt spid="_x0000_s40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027" name="Drop Down 91" hidden="1">
              <a:extLst>
                <a:ext uri="{63B3BB69-23CF-44E3-9099-C40C66FF867C}">
                  <a14:compatExt spid="_x0000_s40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030" name="Drop Down 94" hidden="1">
              <a:extLst>
                <a:ext uri="{63B3BB69-23CF-44E3-9099-C40C66FF867C}">
                  <a14:compatExt spid="_x0000_s40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033" name="Drop Down 97" hidden="1">
              <a:extLst>
                <a:ext uri="{63B3BB69-23CF-44E3-9099-C40C66FF867C}">
                  <a14:compatExt spid="_x0000_s40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036" name="Drop Down 100" hidden="1">
              <a:extLst>
                <a:ext uri="{63B3BB69-23CF-44E3-9099-C40C66FF867C}">
                  <a14:compatExt spid="_x0000_s40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039" name="Drop Down 103" hidden="1">
              <a:extLst>
                <a:ext uri="{63B3BB69-23CF-44E3-9099-C40C66FF867C}">
                  <a14:compatExt spid="_x0000_s40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042" name="Drop Down 106" hidden="1">
              <a:extLst>
                <a:ext uri="{63B3BB69-23CF-44E3-9099-C40C66FF867C}">
                  <a14:compatExt spid="_x0000_s40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045" name="Drop Down 109" hidden="1">
              <a:extLst>
                <a:ext uri="{63B3BB69-23CF-44E3-9099-C40C66FF867C}">
                  <a14:compatExt spid="_x0000_s40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048" name="Drop Down 112" hidden="1">
              <a:extLst>
                <a:ext uri="{63B3BB69-23CF-44E3-9099-C40C66FF867C}">
                  <a14:compatExt spid="_x0000_s40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051" name="Drop Down 115" hidden="1">
              <a:extLst>
                <a:ext uri="{63B3BB69-23CF-44E3-9099-C40C66FF867C}">
                  <a14:compatExt spid="_x0000_s40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054" name="Drop Down 118" hidden="1">
              <a:extLst>
                <a:ext uri="{63B3BB69-23CF-44E3-9099-C40C66FF867C}">
                  <a14:compatExt spid="_x0000_s40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057" name="Drop Down 121" hidden="1">
              <a:extLst>
                <a:ext uri="{63B3BB69-23CF-44E3-9099-C40C66FF867C}">
                  <a14:compatExt spid="_x0000_s40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066" name="Drop Down 130" hidden="1">
              <a:extLst>
                <a:ext uri="{63B3BB69-23CF-44E3-9099-C40C66FF867C}">
                  <a14:compatExt spid="_x0000_s40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069" name="Drop Down 133" hidden="1">
              <a:extLst>
                <a:ext uri="{63B3BB69-23CF-44E3-9099-C40C66FF867C}">
                  <a14:compatExt spid="_x0000_s40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072" name="Drop Down 136" hidden="1">
              <a:extLst>
                <a:ext uri="{63B3BB69-23CF-44E3-9099-C40C66FF867C}">
                  <a14:compatExt spid="_x0000_s40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075" name="Drop Down 139" hidden="1">
              <a:extLst>
                <a:ext uri="{63B3BB69-23CF-44E3-9099-C40C66FF867C}">
                  <a14:compatExt spid="_x0000_s40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078" name="Drop Down 142" hidden="1">
              <a:extLst>
                <a:ext uri="{63B3BB69-23CF-44E3-9099-C40C66FF867C}">
                  <a14:compatExt spid="_x0000_s40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081" name="Drop Down 145" hidden="1">
              <a:extLst>
                <a:ext uri="{63B3BB69-23CF-44E3-9099-C40C66FF867C}">
                  <a14:compatExt spid="_x0000_s40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084" name="Drop Down 148" hidden="1">
              <a:extLst>
                <a:ext uri="{63B3BB69-23CF-44E3-9099-C40C66FF867C}">
                  <a14:compatExt spid="_x0000_s40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087" name="Drop Down 151" hidden="1">
              <a:extLst>
                <a:ext uri="{63B3BB69-23CF-44E3-9099-C40C66FF867C}">
                  <a14:compatExt spid="_x0000_s40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090" name="Drop Down 154" hidden="1">
              <a:extLst>
                <a:ext uri="{63B3BB69-23CF-44E3-9099-C40C66FF867C}">
                  <a14:compatExt spid="_x0000_s40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093" name="Drop Down 157" hidden="1">
              <a:extLst>
                <a:ext uri="{63B3BB69-23CF-44E3-9099-C40C66FF867C}">
                  <a14:compatExt spid="_x0000_s40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096" name="Drop Down 160" hidden="1">
              <a:extLst>
                <a:ext uri="{63B3BB69-23CF-44E3-9099-C40C66FF867C}">
                  <a14:compatExt spid="_x0000_s40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097" name="Drop Down 161" hidden="1">
              <a:extLst>
                <a:ext uri="{63B3BB69-23CF-44E3-9099-C40C66FF867C}">
                  <a14:compatExt spid="_x0000_s40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098" name="Drop Down 162" hidden="1">
              <a:extLst>
                <a:ext uri="{63B3BB69-23CF-44E3-9099-C40C66FF867C}">
                  <a14:compatExt spid="_x0000_s40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099" name="Drop Down 163" hidden="1">
              <a:extLst>
                <a:ext uri="{63B3BB69-23CF-44E3-9099-C40C66FF867C}">
                  <a14:compatExt spid="_x0000_s40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100" name="Drop Down 164" hidden="1">
              <a:extLst>
                <a:ext uri="{63B3BB69-23CF-44E3-9099-C40C66FF867C}">
                  <a14:compatExt spid="_x0000_s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101" name="Drop Down 165" hidden="1">
              <a:extLst>
                <a:ext uri="{63B3BB69-23CF-44E3-9099-C40C66FF867C}">
                  <a14:compatExt spid="_x0000_s40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102" name="Drop Down 166" hidden="1">
              <a:extLst>
                <a:ext uri="{63B3BB69-23CF-44E3-9099-C40C66FF867C}">
                  <a14:compatExt spid="_x0000_s40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103" name="Drop Down 167" hidden="1">
              <a:extLst>
                <a:ext uri="{63B3BB69-23CF-44E3-9099-C40C66FF867C}">
                  <a14:compatExt spid="_x0000_s40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104" name="Drop Down 168" hidden="1">
              <a:extLst>
                <a:ext uri="{63B3BB69-23CF-44E3-9099-C40C66FF867C}">
                  <a14:compatExt spid="_x0000_s40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105" name="Drop Down 169" hidden="1">
              <a:extLst>
                <a:ext uri="{63B3BB69-23CF-44E3-9099-C40C66FF867C}">
                  <a14:compatExt spid="_x0000_s40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106" name="Drop Down 170" hidden="1">
              <a:extLst>
                <a:ext uri="{63B3BB69-23CF-44E3-9099-C40C66FF867C}">
                  <a14:compatExt spid="_x0000_s40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107" name="Drop Down 171" hidden="1">
              <a:extLst>
                <a:ext uri="{63B3BB69-23CF-44E3-9099-C40C66FF867C}">
                  <a14:compatExt spid="_x0000_s40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108" name="Drop Down 172" hidden="1">
              <a:extLst>
                <a:ext uri="{63B3BB69-23CF-44E3-9099-C40C66FF867C}">
                  <a14:compatExt spid="_x0000_s40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109" name="Drop Down 173" hidden="1">
              <a:extLst>
                <a:ext uri="{63B3BB69-23CF-44E3-9099-C40C66FF867C}">
                  <a14:compatExt spid="_x0000_s40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110" name="Drop Down 174" hidden="1">
              <a:extLst>
                <a:ext uri="{63B3BB69-23CF-44E3-9099-C40C66FF867C}">
                  <a14:compatExt spid="_x0000_s40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111" name="Drop Down 175" hidden="1">
              <a:extLst>
                <a:ext uri="{63B3BB69-23CF-44E3-9099-C40C66FF867C}">
                  <a14:compatExt spid="_x0000_s40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112" name="Drop Down 176" hidden="1">
              <a:extLst>
                <a:ext uri="{63B3BB69-23CF-44E3-9099-C40C66FF867C}">
                  <a14:compatExt spid="_x0000_s40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113" name="Drop Down 177" hidden="1">
              <a:extLst>
                <a:ext uri="{63B3BB69-23CF-44E3-9099-C40C66FF867C}">
                  <a14:compatExt spid="_x0000_s40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114" name="Drop Down 178" hidden="1">
              <a:extLst>
                <a:ext uri="{63B3BB69-23CF-44E3-9099-C40C66FF867C}">
                  <a14:compatExt spid="_x0000_s40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115" name="Drop Down 179" hidden="1">
              <a:extLst>
                <a:ext uri="{63B3BB69-23CF-44E3-9099-C40C66FF867C}">
                  <a14:compatExt spid="_x0000_s40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116" name="Drop Down 180" hidden="1">
              <a:extLst>
                <a:ext uri="{63B3BB69-23CF-44E3-9099-C40C66FF867C}">
                  <a14:compatExt spid="_x0000_s40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117" name="Drop Down 181" hidden="1">
              <a:extLst>
                <a:ext uri="{63B3BB69-23CF-44E3-9099-C40C66FF867C}">
                  <a14:compatExt spid="_x0000_s40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118" name="Drop Down 182" hidden="1">
              <a:extLst>
                <a:ext uri="{63B3BB69-23CF-44E3-9099-C40C66FF867C}">
                  <a14:compatExt spid="_x0000_s40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119" name="Drop Down 183" hidden="1">
              <a:extLst>
                <a:ext uri="{63B3BB69-23CF-44E3-9099-C40C66FF867C}">
                  <a14:compatExt spid="_x0000_s40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120" name="Drop Down 184" hidden="1">
              <a:extLst>
                <a:ext uri="{63B3BB69-23CF-44E3-9099-C40C66FF867C}">
                  <a14:compatExt spid="_x0000_s40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121" name="Drop Down 185" hidden="1">
              <a:extLst>
                <a:ext uri="{63B3BB69-23CF-44E3-9099-C40C66FF867C}">
                  <a14:compatExt spid="_x0000_s40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122" name="Drop Down 186" hidden="1">
              <a:extLst>
                <a:ext uri="{63B3BB69-23CF-44E3-9099-C40C66FF867C}">
                  <a14:compatExt spid="_x0000_s40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123" name="Drop Down 187" hidden="1">
              <a:extLst>
                <a:ext uri="{63B3BB69-23CF-44E3-9099-C40C66FF867C}">
                  <a14:compatExt spid="_x0000_s40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124" name="Drop Down 188" hidden="1">
              <a:extLst>
                <a:ext uri="{63B3BB69-23CF-44E3-9099-C40C66FF867C}">
                  <a14:compatExt spid="_x0000_s40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125" name="Drop Down 189" hidden="1">
              <a:extLst>
                <a:ext uri="{63B3BB69-23CF-44E3-9099-C40C66FF867C}">
                  <a14:compatExt spid="_x0000_s40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126" name="Drop Down 190" hidden="1">
              <a:extLst>
                <a:ext uri="{63B3BB69-23CF-44E3-9099-C40C66FF867C}">
                  <a14:compatExt spid="_x0000_s40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127" name="Drop Down 191" hidden="1">
              <a:extLst>
                <a:ext uri="{63B3BB69-23CF-44E3-9099-C40C66FF867C}">
                  <a14:compatExt spid="_x0000_s40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128" name="Drop Down 192" hidden="1">
              <a:extLst>
                <a:ext uri="{63B3BB69-23CF-44E3-9099-C40C66FF867C}">
                  <a14:compatExt spid="_x0000_s40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129" name="Drop Down 193" hidden="1">
              <a:extLst>
                <a:ext uri="{63B3BB69-23CF-44E3-9099-C40C66FF867C}">
                  <a14:compatExt spid="_x0000_s40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130" name="Drop Down 194" hidden="1">
              <a:extLst>
                <a:ext uri="{63B3BB69-23CF-44E3-9099-C40C66FF867C}">
                  <a14:compatExt spid="_x0000_s40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131" name="Drop Down 195" hidden="1">
              <a:extLst>
                <a:ext uri="{63B3BB69-23CF-44E3-9099-C40C66FF867C}">
                  <a14:compatExt spid="_x0000_s40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132" name="Drop Down 196" hidden="1">
              <a:extLst>
                <a:ext uri="{63B3BB69-23CF-44E3-9099-C40C66FF867C}">
                  <a14:compatExt spid="_x0000_s40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133" name="Drop Down 197" hidden="1">
              <a:extLst>
                <a:ext uri="{63B3BB69-23CF-44E3-9099-C40C66FF867C}">
                  <a14:compatExt spid="_x0000_s40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134" name="Drop Down 198" hidden="1">
              <a:extLst>
                <a:ext uri="{63B3BB69-23CF-44E3-9099-C40C66FF867C}">
                  <a14:compatExt spid="_x0000_s40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135" name="Drop Down 199" hidden="1">
              <a:extLst>
                <a:ext uri="{63B3BB69-23CF-44E3-9099-C40C66FF867C}">
                  <a14:compatExt spid="_x0000_s40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136" name="Drop Down 200" hidden="1">
              <a:extLst>
                <a:ext uri="{63B3BB69-23CF-44E3-9099-C40C66FF867C}">
                  <a14:compatExt spid="_x0000_s40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137" name="Drop Down 201" hidden="1">
              <a:extLst>
                <a:ext uri="{63B3BB69-23CF-44E3-9099-C40C66FF867C}">
                  <a14:compatExt spid="_x0000_s40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138" name="Drop Down 202" hidden="1">
              <a:extLst>
                <a:ext uri="{63B3BB69-23CF-44E3-9099-C40C66FF867C}">
                  <a14:compatExt spid="_x0000_s40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139" name="Drop Down 203" hidden="1">
              <a:extLst>
                <a:ext uri="{63B3BB69-23CF-44E3-9099-C40C66FF867C}">
                  <a14:compatExt spid="_x0000_s40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140" name="Drop Down 204" hidden="1">
              <a:extLst>
                <a:ext uri="{63B3BB69-23CF-44E3-9099-C40C66FF867C}">
                  <a14:compatExt spid="_x0000_s40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141" name="Drop Down 205" hidden="1">
              <a:extLst>
                <a:ext uri="{63B3BB69-23CF-44E3-9099-C40C66FF867C}">
                  <a14:compatExt spid="_x0000_s40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142" name="Drop Down 206" hidden="1">
              <a:extLst>
                <a:ext uri="{63B3BB69-23CF-44E3-9099-C40C66FF867C}">
                  <a14:compatExt spid="_x0000_s40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143" name="Drop Down 207" hidden="1">
              <a:extLst>
                <a:ext uri="{63B3BB69-23CF-44E3-9099-C40C66FF867C}">
                  <a14:compatExt spid="_x0000_s40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144" name="Drop Down 208" hidden="1">
              <a:extLst>
                <a:ext uri="{63B3BB69-23CF-44E3-9099-C40C66FF867C}">
                  <a14:compatExt spid="_x0000_s40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145" name="Drop Down 209" hidden="1">
              <a:extLst>
                <a:ext uri="{63B3BB69-23CF-44E3-9099-C40C66FF867C}">
                  <a14:compatExt spid="_x0000_s40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146" name="Drop Down 210" hidden="1">
              <a:extLst>
                <a:ext uri="{63B3BB69-23CF-44E3-9099-C40C66FF867C}">
                  <a14:compatExt spid="_x0000_s40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147" name="Drop Down 211" hidden="1">
              <a:extLst>
                <a:ext uri="{63B3BB69-23CF-44E3-9099-C40C66FF867C}">
                  <a14:compatExt spid="_x0000_s40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148" name="Drop Down 212" hidden="1">
              <a:extLst>
                <a:ext uri="{63B3BB69-23CF-44E3-9099-C40C66FF867C}">
                  <a14:compatExt spid="_x0000_s40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149" name="Drop Down 213" hidden="1">
              <a:extLst>
                <a:ext uri="{63B3BB69-23CF-44E3-9099-C40C66FF867C}">
                  <a14:compatExt spid="_x0000_s40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150" name="Drop Down 214" hidden="1">
              <a:extLst>
                <a:ext uri="{63B3BB69-23CF-44E3-9099-C40C66FF867C}">
                  <a14:compatExt spid="_x0000_s40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151" name="Drop Down 215" hidden="1">
              <a:extLst>
                <a:ext uri="{63B3BB69-23CF-44E3-9099-C40C66FF867C}">
                  <a14:compatExt spid="_x0000_s40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152" name="Drop Down 216" hidden="1">
              <a:extLst>
                <a:ext uri="{63B3BB69-23CF-44E3-9099-C40C66FF867C}">
                  <a14:compatExt spid="_x0000_s40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153" name="Drop Down 217" hidden="1">
              <a:extLst>
                <a:ext uri="{63B3BB69-23CF-44E3-9099-C40C66FF867C}">
                  <a14:compatExt spid="_x0000_s40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154" name="Drop Down 218" hidden="1">
              <a:extLst>
                <a:ext uri="{63B3BB69-23CF-44E3-9099-C40C66FF867C}">
                  <a14:compatExt spid="_x0000_s40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155" name="Drop Down 219" hidden="1">
              <a:extLst>
                <a:ext uri="{63B3BB69-23CF-44E3-9099-C40C66FF867C}">
                  <a14:compatExt spid="_x0000_s40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156" name="Drop Down 220" hidden="1">
              <a:extLst>
                <a:ext uri="{63B3BB69-23CF-44E3-9099-C40C66FF867C}">
                  <a14:compatExt spid="_x0000_s40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157" name="Drop Down 221" hidden="1">
              <a:extLst>
                <a:ext uri="{63B3BB69-23CF-44E3-9099-C40C66FF867C}">
                  <a14:compatExt spid="_x0000_s40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158" name="Drop Down 222" hidden="1">
              <a:extLst>
                <a:ext uri="{63B3BB69-23CF-44E3-9099-C40C66FF867C}">
                  <a14:compatExt spid="_x0000_s40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159" name="Drop Down 223" hidden="1">
              <a:extLst>
                <a:ext uri="{63B3BB69-23CF-44E3-9099-C40C66FF867C}">
                  <a14:compatExt spid="_x0000_s40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160" name="Drop Down 224" hidden="1">
              <a:extLst>
                <a:ext uri="{63B3BB69-23CF-44E3-9099-C40C66FF867C}">
                  <a14:compatExt spid="_x0000_s40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161" name="Drop Down 225" hidden="1">
              <a:extLst>
                <a:ext uri="{63B3BB69-23CF-44E3-9099-C40C66FF867C}">
                  <a14:compatExt spid="_x0000_s40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162" name="Drop Down 226" hidden="1">
              <a:extLst>
                <a:ext uri="{63B3BB69-23CF-44E3-9099-C40C66FF867C}">
                  <a14:compatExt spid="_x0000_s40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163" name="Drop Down 227" hidden="1">
              <a:extLst>
                <a:ext uri="{63B3BB69-23CF-44E3-9099-C40C66FF867C}">
                  <a14:compatExt spid="_x0000_s40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164" name="Drop Down 228" hidden="1">
              <a:extLst>
                <a:ext uri="{63B3BB69-23CF-44E3-9099-C40C66FF867C}">
                  <a14:compatExt spid="_x0000_s40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165" name="Drop Down 229" hidden="1">
              <a:extLst>
                <a:ext uri="{63B3BB69-23CF-44E3-9099-C40C66FF867C}">
                  <a14:compatExt spid="_x0000_s40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166" name="Drop Down 230" hidden="1">
              <a:extLst>
                <a:ext uri="{63B3BB69-23CF-44E3-9099-C40C66FF867C}">
                  <a14:compatExt spid="_x0000_s40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167" name="Drop Down 231" hidden="1">
              <a:extLst>
                <a:ext uri="{63B3BB69-23CF-44E3-9099-C40C66FF867C}">
                  <a14:compatExt spid="_x0000_s40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168" name="Drop Down 232" hidden="1">
              <a:extLst>
                <a:ext uri="{63B3BB69-23CF-44E3-9099-C40C66FF867C}">
                  <a14:compatExt spid="_x0000_s40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169" name="Drop Down 233" hidden="1">
              <a:extLst>
                <a:ext uri="{63B3BB69-23CF-44E3-9099-C40C66FF867C}">
                  <a14:compatExt spid="_x0000_s40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170" name="Drop Down 234" hidden="1">
              <a:extLst>
                <a:ext uri="{63B3BB69-23CF-44E3-9099-C40C66FF867C}">
                  <a14:compatExt spid="_x0000_s40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171" name="Drop Down 235" hidden="1">
              <a:extLst>
                <a:ext uri="{63B3BB69-23CF-44E3-9099-C40C66FF867C}">
                  <a14:compatExt spid="_x0000_s40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172" name="Drop Down 236" hidden="1">
              <a:extLst>
                <a:ext uri="{63B3BB69-23CF-44E3-9099-C40C66FF867C}">
                  <a14:compatExt spid="_x0000_s40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173" name="Drop Down 237" hidden="1">
              <a:extLst>
                <a:ext uri="{63B3BB69-23CF-44E3-9099-C40C66FF867C}">
                  <a14:compatExt spid="_x0000_s40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174" name="Drop Down 238" hidden="1">
              <a:extLst>
                <a:ext uri="{63B3BB69-23CF-44E3-9099-C40C66FF867C}">
                  <a14:compatExt spid="_x0000_s40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175" name="Drop Down 239" hidden="1">
              <a:extLst>
                <a:ext uri="{63B3BB69-23CF-44E3-9099-C40C66FF867C}">
                  <a14:compatExt spid="_x0000_s40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176" name="Drop Down 240" hidden="1">
              <a:extLst>
                <a:ext uri="{63B3BB69-23CF-44E3-9099-C40C66FF867C}">
                  <a14:compatExt spid="_x0000_s40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177" name="Drop Down 241" hidden="1">
              <a:extLst>
                <a:ext uri="{63B3BB69-23CF-44E3-9099-C40C66FF867C}">
                  <a14:compatExt spid="_x0000_s40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178" name="Drop Down 242" hidden="1">
              <a:extLst>
                <a:ext uri="{63B3BB69-23CF-44E3-9099-C40C66FF867C}">
                  <a14:compatExt spid="_x0000_s40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179" name="Drop Down 243" hidden="1">
              <a:extLst>
                <a:ext uri="{63B3BB69-23CF-44E3-9099-C40C66FF867C}">
                  <a14:compatExt spid="_x0000_s40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180" name="Drop Down 244" hidden="1">
              <a:extLst>
                <a:ext uri="{63B3BB69-23CF-44E3-9099-C40C66FF867C}">
                  <a14:compatExt spid="_x0000_s40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181" name="Drop Down 245" hidden="1">
              <a:extLst>
                <a:ext uri="{63B3BB69-23CF-44E3-9099-C40C66FF867C}">
                  <a14:compatExt spid="_x0000_s40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182" name="Drop Down 246" hidden="1">
              <a:extLst>
                <a:ext uri="{63B3BB69-23CF-44E3-9099-C40C66FF867C}">
                  <a14:compatExt spid="_x0000_s40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183" name="Drop Down 247" hidden="1">
              <a:extLst>
                <a:ext uri="{63B3BB69-23CF-44E3-9099-C40C66FF867C}">
                  <a14:compatExt spid="_x0000_s40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184" name="Drop Down 248" hidden="1">
              <a:extLst>
                <a:ext uri="{63B3BB69-23CF-44E3-9099-C40C66FF867C}">
                  <a14:compatExt spid="_x0000_s40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185" name="Drop Down 249" hidden="1">
              <a:extLst>
                <a:ext uri="{63B3BB69-23CF-44E3-9099-C40C66FF867C}">
                  <a14:compatExt spid="_x0000_s40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186" name="Drop Down 250" hidden="1">
              <a:extLst>
                <a:ext uri="{63B3BB69-23CF-44E3-9099-C40C66FF867C}">
                  <a14:compatExt spid="_x0000_s40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187" name="Drop Down 251" hidden="1">
              <a:extLst>
                <a:ext uri="{63B3BB69-23CF-44E3-9099-C40C66FF867C}">
                  <a14:compatExt spid="_x0000_s40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188" name="Drop Down 252" hidden="1">
              <a:extLst>
                <a:ext uri="{63B3BB69-23CF-44E3-9099-C40C66FF867C}">
                  <a14:compatExt spid="_x0000_s40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189" name="Drop Down 253" hidden="1">
              <a:extLst>
                <a:ext uri="{63B3BB69-23CF-44E3-9099-C40C66FF867C}">
                  <a14:compatExt spid="_x0000_s40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190" name="Drop Down 254" hidden="1">
              <a:extLst>
                <a:ext uri="{63B3BB69-23CF-44E3-9099-C40C66FF867C}">
                  <a14:compatExt spid="_x0000_s40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191" name="Drop Down 255" hidden="1">
              <a:extLst>
                <a:ext uri="{63B3BB69-23CF-44E3-9099-C40C66FF867C}">
                  <a14:compatExt spid="_x0000_s40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192" name="Drop Down 256" hidden="1">
              <a:extLst>
                <a:ext uri="{63B3BB69-23CF-44E3-9099-C40C66FF867C}">
                  <a14:compatExt spid="_x0000_s40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193" name="Drop Down 257" hidden="1">
              <a:extLst>
                <a:ext uri="{63B3BB69-23CF-44E3-9099-C40C66FF867C}">
                  <a14:compatExt spid="_x0000_s40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194" name="Drop Down 258" hidden="1">
              <a:extLst>
                <a:ext uri="{63B3BB69-23CF-44E3-9099-C40C66FF867C}">
                  <a14:compatExt spid="_x0000_s40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195" name="Drop Down 259" hidden="1">
              <a:extLst>
                <a:ext uri="{63B3BB69-23CF-44E3-9099-C40C66FF867C}">
                  <a14:compatExt spid="_x0000_s40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196" name="Drop Down 260" hidden="1">
              <a:extLst>
                <a:ext uri="{63B3BB69-23CF-44E3-9099-C40C66FF867C}">
                  <a14:compatExt spid="_x0000_s40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197" name="Drop Down 261" hidden="1">
              <a:extLst>
                <a:ext uri="{63B3BB69-23CF-44E3-9099-C40C66FF867C}">
                  <a14:compatExt spid="_x0000_s40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198" name="Drop Down 262" hidden="1">
              <a:extLst>
                <a:ext uri="{63B3BB69-23CF-44E3-9099-C40C66FF867C}">
                  <a14:compatExt spid="_x0000_s40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199" name="Drop Down 263" hidden="1">
              <a:extLst>
                <a:ext uri="{63B3BB69-23CF-44E3-9099-C40C66FF867C}">
                  <a14:compatExt spid="_x0000_s40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200" name="Drop Down 264" hidden="1">
              <a:extLst>
                <a:ext uri="{63B3BB69-23CF-44E3-9099-C40C66FF867C}">
                  <a14:compatExt spid="_x0000_s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201" name="Drop Down 265" hidden="1">
              <a:extLst>
                <a:ext uri="{63B3BB69-23CF-44E3-9099-C40C66FF867C}">
                  <a14:compatExt spid="_x0000_s40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202" name="Drop Down 266" hidden="1">
              <a:extLst>
                <a:ext uri="{63B3BB69-23CF-44E3-9099-C40C66FF867C}">
                  <a14:compatExt spid="_x0000_s40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203" name="Drop Down 267" hidden="1">
              <a:extLst>
                <a:ext uri="{63B3BB69-23CF-44E3-9099-C40C66FF867C}">
                  <a14:compatExt spid="_x0000_s40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204" name="Drop Down 268" hidden="1">
              <a:extLst>
                <a:ext uri="{63B3BB69-23CF-44E3-9099-C40C66FF867C}">
                  <a14:compatExt spid="_x0000_s40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205" name="Drop Down 269" hidden="1">
              <a:extLst>
                <a:ext uri="{63B3BB69-23CF-44E3-9099-C40C66FF867C}">
                  <a14:compatExt spid="_x0000_s40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206" name="Drop Down 270" hidden="1">
              <a:extLst>
                <a:ext uri="{63B3BB69-23CF-44E3-9099-C40C66FF867C}">
                  <a14:compatExt spid="_x0000_s40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207" name="Drop Down 271" hidden="1">
              <a:extLst>
                <a:ext uri="{63B3BB69-23CF-44E3-9099-C40C66FF867C}">
                  <a14:compatExt spid="_x0000_s40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208" name="Drop Down 272" hidden="1">
              <a:extLst>
                <a:ext uri="{63B3BB69-23CF-44E3-9099-C40C66FF867C}">
                  <a14:compatExt spid="_x0000_s40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209" name="Drop Down 273" hidden="1">
              <a:extLst>
                <a:ext uri="{63B3BB69-23CF-44E3-9099-C40C66FF867C}">
                  <a14:compatExt spid="_x0000_s40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210" name="Drop Down 274" hidden="1">
              <a:extLst>
                <a:ext uri="{63B3BB69-23CF-44E3-9099-C40C66FF867C}">
                  <a14:compatExt spid="_x0000_s40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211" name="Drop Down 275" hidden="1">
              <a:extLst>
                <a:ext uri="{63B3BB69-23CF-44E3-9099-C40C66FF867C}">
                  <a14:compatExt spid="_x0000_s40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212" name="Drop Down 276" hidden="1">
              <a:extLst>
                <a:ext uri="{63B3BB69-23CF-44E3-9099-C40C66FF867C}">
                  <a14:compatExt spid="_x0000_s40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213" name="Drop Down 277" hidden="1">
              <a:extLst>
                <a:ext uri="{63B3BB69-23CF-44E3-9099-C40C66FF867C}">
                  <a14:compatExt spid="_x0000_s40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214" name="Drop Down 278" hidden="1">
              <a:extLst>
                <a:ext uri="{63B3BB69-23CF-44E3-9099-C40C66FF867C}">
                  <a14:compatExt spid="_x0000_s40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215" name="Drop Down 279" hidden="1">
              <a:extLst>
                <a:ext uri="{63B3BB69-23CF-44E3-9099-C40C66FF867C}">
                  <a14:compatExt spid="_x0000_s40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216" name="Drop Down 280" hidden="1">
              <a:extLst>
                <a:ext uri="{63B3BB69-23CF-44E3-9099-C40C66FF867C}">
                  <a14:compatExt spid="_x0000_s40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217" name="Drop Down 281" hidden="1">
              <a:extLst>
                <a:ext uri="{63B3BB69-23CF-44E3-9099-C40C66FF867C}">
                  <a14:compatExt spid="_x0000_s40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218" name="Drop Down 282" hidden="1">
              <a:extLst>
                <a:ext uri="{63B3BB69-23CF-44E3-9099-C40C66FF867C}">
                  <a14:compatExt spid="_x0000_s40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219" name="Drop Down 283" hidden="1">
              <a:extLst>
                <a:ext uri="{63B3BB69-23CF-44E3-9099-C40C66FF867C}">
                  <a14:compatExt spid="_x0000_s40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220" name="Drop Down 284" hidden="1">
              <a:extLst>
                <a:ext uri="{63B3BB69-23CF-44E3-9099-C40C66FF867C}">
                  <a14:compatExt spid="_x0000_s40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221" name="Drop Down 285" hidden="1">
              <a:extLst>
                <a:ext uri="{63B3BB69-23CF-44E3-9099-C40C66FF867C}">
                  <a14:compatExt spid="_x0000_s40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222" name="Drop Down 286" hidden="1">
              <a:extLst>
                <a:ext uri="{63B3BB69-23CF-44E3-9099-C40C66FF867C}">
                  <a14:compatExt spid="_x0000_s40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223" name="Drop Down 287" hidden="1">
              <a:extLst>
                <a:ext uri="{63B3BB69-23CF-44E3-9099-C40C66FF867C}">
                  <a14:compatExt spid="_x0000_s40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224" name="Drop Down 288" hidden="1">
              <a:extLst>
                <a:ext uri="{63B3BB69-23CF-44E3-9099-C40C66FF867C}">
                  <a14:compatExt spid="_x0000_s40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225" name="Drop Down 289" hidden="1">
              <a:extLst>
                <a:ext uri="{63B3BB69-23CF-44E3-9099-C40C66FF867C}">
                  <a14:compatExt spid="_x0000_s40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226" name="Drop Down 290" hidden="1">
              <a:extLst>
                <a:ext uri="{63B3BB69-23CF-44E3-9099-C40C66FF867C}">
                  <a14:compatExt spid="_x0000_s40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227" name="Drop Down 291" hidden="1">
              <a:extLst>
                <a:ext uri="{63B3BB69-23CF-44E3-9099-C40C66FF867C}">
                  <a14:compatExt spid="_x0000_s40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228" name="Drop Down 292" hidden="1">
              <a:extLst>
                <a:ext uri="{63B3BB69-23CF-44E3-9099-C40C66FF867C}">
                  <a14:compatExt spid="_x0000_s40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229" name="Drop Down 293" hidden="1">
              <a:extLst>
                <a:ext uri="{63B3BB69-23CF-44E3-9099-C40C66FF867C}">
                  <a14:compatExt spid="_x0000_s40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230" name="Drop Down 294" hidden="1">
              <a:extLst>
                <a:ext uri="{63B3BB69-23CF-44E3-9099-C40C66FF867C}">
                  <a14:compatExt spid="_x0000_s40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231" name="Drop Down 295" hidden="1">
              <a:extLst>
                <a:ext uri="{63B3BB69-23CF-44E3-9099-C40C66FF867C}">
                  <a14:compatExt spid="_x0000_s40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232" name="Drop Down 296" hidden="1">
              <a:extLst>
                <a:ext uri="{63B3BB69-23CF-44E3-9099-C40C66FF867C}">
                  <a14:compatExt spid="_x0000_s40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233" name="Drop Down 297" hidden="1">
              <a:extLst>
                <a:ext uri="{63B3BB69-23CF-44E3-9099-C40C66FF867C}">
                  <a14:compatExt spid="_x0000_s40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234" name="Drop Down 298" hidden="1">
              <a:extLst>
                <a:ext uri="{63B3BB69-23CF-44E3-9099-C40C66FF867C}">
                  <a14:compatExt spid="_x0000_s40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235" name="Drop Down 299" hidden="1">
              <a:extLst>
                <a:ext uri="{63B3BB69-23CF-44E3-9099-C40C66FF867C}">
                  <a14:compatExt spid="_x0000_s40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236" name="Drop Down 300" hidden="1">
              <a:extLst>
                <a:ext uri="{63B3BB69-23CF-44E3-9099-C40C66FF867C}">
                  <a14:compatExt spid="_x0000_s40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237" name="Drop Down 301" hidden="1">
              <a:extLst>
                <a:ext uri="{63B3BB69-23CF-44E3-9099-C40C66FF867C}">
                  <a14:compatExt spid="_x0000_s40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238" name="Drop Down 302" hidden="1">
              <a:extLst>
                <a:ext uri="{63B3BB69-23CF-44E3-9099-C40C66FF867C}">
                  <a14:compatExt spid="_x0000_s40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239" name="Drop Down 303" hidden="1">
              <a:extLst>
                <a:ext uri="{63B3BB69-23CF-44E3-9099-C40C66FF867C}">
                  <a14:compatExt spid="_x0000_s40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240" name="Drop Down 304" hidden="1">
              <a:extLst>
                <a:ext uri="{63B3BB69-23CF-44E3-9099-C40C66FF867C}">
                  <a14:compatExt spid="_x0000_s40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241" name="Drop Down 305" hidden="1">
              <a:extLst>
                <a:ext uri="{63B3BB69-23CF-44E3-9099-C40C66FF867C}">
                  <a14:compatExt spid="_x0000_s40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242" name="Drop Down 306" hidden="1">
              <a:extLst>
                <a:ext uri="{63B3BB69-23CF-44E3-9099-C40C66FF867C}">
                  <a14:compatExt spid="_x0000_s40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243" name="Drop Down 307" hidden="1">
              <a:extLst>
                <a:ext uri="{63B3BB69-23CF-44E3-9099-C40C66FF867C}">
                  <a14:compatExt spid="_x0000_s40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244" name="Drop Down 308" hidden="1">
              <a:extLst>
                <a:ext uri="{63B3BB69-23CF-44E3-9099-C40C66FF867C}">
                  <a14:compatExt spid="_x0000_s40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245" name="Drop Down 309" hidden="1">
              <a:extLst>
                <a:ext uri="{63B3BB69-23CF-44E3-9099-C40C66FF867C}">
                  <a14:compatExt spid="_x0000_s40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0246" name="Drop Down 310" hidden="1">
              <a:extLst>
                <a:ext uri="{63B3BB69-23CF-44E3-9099-C40C66FF867C}">
                  <a14:compatExt spid="_x0000_s40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247" name="Drop Down 311" hidden="1">
              <a:extLst>
                <a:ext uri="{63B3BB69-23CF-44E3-9099-C40C66FF867C}">
                  <a14:compatExt spid="_x0000_s40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248" name="Drop Down 312" hidden="1">
              <a:extLst>
                <a:ext uri="{63B3BB69-23CF-44E3-9099-C40C66FF867C}">
                  <a14:compatExt spid="_x0000_s40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249" name="Drop Down 313" hidden="1">
              <a:extLst>
                <a:ext uri="{63B3BB69-23CF-44E3-9099-C40C66FF867C}">
                  <a14:compatExt spid="_x0000_s40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250" name="Drop Down 314" hidden="1">
              <a:extLst>
                <a:ext uri="{63B3BB69-23CF-44E3-9099-C40C66FF867C}">
                  <a14:compatExt spid="_x0000_s40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251" name="Drop Down 315" hidden="1">
              <a:extLst>
                <a:ext uri="{63B3BB69-23CF-44E3-9099-C40C66FF867C}">
                  <a14:compatExt spid="_x0000_s40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252" name="Drop Down 316" hidden="1">
              <a:extLst>
                <a:ext uri="{63B3BB69-23CF-44E3-9099-C40C66FF867C}">
                  <a14:compatExt spid="_x0000_s40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253" name="Drop Down 317" hidden="1">
              <a:extLst>
                <a:ext uri="{63B3BB69-23CF-44E3-9099-C40C66FF867C}">
                  <a14:compatExt spid="_x0000_s40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254" name="Drop Down 318" hidden="1">
              <a:extLst>
                <a:ext uri="{63B3BB69-23CF-44E3-9099-C40C66FF867C}">
                  <a14:compatExt spid="_x0000_s40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255" name="Drop Down 319" hidden="1">
              <a:extLst>
                <a:ext uri="{63B3BB69-23CF-44E3-9099-C40C66FF867C}">
                  <a14:compatExt spid="_x0000_s40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256" name="Drop Down 320" hidden="1">
              <a:extLst>
                <a:ext uri="{63B3BB69-23CF-44E3-9099-C40C66FF867C}">
                  <a14:compatExt spid="_x0000_s40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257" name="Drop Down 321" hidden="1">
              <a:extLst>
                <a:ext uri="{63B3BB69-23CF-44E3-9099-C40C66FF867C}">
                  <a14:compatExt spid="_x0000_s40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258" name="Drop Down 322" hidden="1">
              <a:extLst>
                <a:ext uri="{63B3BB69-23CF-44E3-9099-C40C66FF867C}">
                  <a14:compatExt spid="_x0000_s40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259" name="Drop Down 323" hidden="1">
              <a:extLst>
                <a:ext uri="{63B3BB69-23CF-44E3-9099-C40C66FF867C}">
                  <a14:compatExt spid="_x0000_s40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260" name="Drop Down 324" hidden="1">
              <a:extLst>
                <a:ext uri="{63B3BB69-23CF-44E3-9099-C40C66FF867C}">
                  <a14:compatExt spid="_x0000_s40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261" name="Drop Down 325" hidden="1">
              <a:extLst>
                <a:ext uri="{63B3BB69-23CF-44E3-9099-C40C66FF867C}">
                  <a14:compatExt spid="_x0000_s40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262" name="Drop Down 326" hidden="1">
              <a:extLst>
                <a:ext uri="{63B3BB69-23CF-44E3-9099-C40C66FF867C}">
                  <a14:compatExt spid="_x0000_s40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263" name="Drop Down 327" hidden="1">
              <a:extLst>
                <a:ext uri="{63B3BB69-23CF-44E3-9099-C40C66FF867C}">
                  <a14:compatExt spid="_x0000_s40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264" name="Drop Down 328" hidden="1">
              <a:extLst>
                <a:ext uri="{63B3BB69-23CF-44E3-9099-C40C66FF867C}">
                  <a14:compatExt spid="_x0000_s40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265" name="Drop Down 329" hidden="1">
              <a:extLst>
                <a:ext uri="{63B3BB69-23CF-44E3-9099-C40C66FF867C}">
                  <a14:compatExt spid="_x0000_s40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266" name="Drop Down 330" hidden="1">
              <a:extLst>
                <a:ext uri="{63B3BB69-23CF-44E3-9099-C40C66FF867C}">
                  <a14:compatExt spid="_x0000_s40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267" name="Drop Down 331" hidden="1">
              <a:extLst>
                <a:ext uri="{63B3BB69-23CF-44E3-9099-C40C66FF867C}">
                  <a14:compatExt spid="_x0000_s40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268" name="Drop Down 332" hidden="1">
              <a:extLst>
                <a:ext uri="{63B3BB69-23CF-44E3-9099-C40C66FF867C}">
                  <a14:compatExt spid="_x0000_s40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269" name="Drop Down 333" hidden="1">
              <a:extLst>
                <a:ext uri="{63B3BB69-23CF-44E3-9099-C40C66FF867C}">
                  <a14:compatExt spid="_x0000_s40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270" name="Drop Down 334" hidden="1">
              <a:extLst>
                <a:ext uri="{63B3BB69-23CF-44E3-9099-C40C66FF867C}">
                  <a14:compatExt spid="_x0000_s40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271" name="Drop Down 335" hidden="1">
              <a:extLst>
                <a:ext uri="{63B3BB69-23CF-44E3-9099-C40C66FF867C}">
                  <a14:compatExt spid="_x0000_s40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272" name="Drop Down 336" hidden="1">
              <a:extLst>
                <a:ext uri="{63B3BB69-23CF-44E3-9099-C40C66FF867C}">
                  <a14:compatExt spid="_x0000_s40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273" name="Drop Down 337" hidden="1">
              <a:extLst>
                <a:ext uri="{63B3BB69-23CF-44E3-9099-C40C66FF867C}">
                  <a14:compatExt spid="_x0000_s40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274" name="Drop Down 338" hidden="1">
              <a:extLst>
                <a:ext uri="{63B3BB69-23CF-44E3-9099-C40C66FF867C}">
                  <a14:compatExt spid="_x0000_s40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275" name="Drop Down 339" hidden="1">
              <a:extLst>
                <a:ext uri="{63B3BB69-23CF-44E3-9099-C40C66FF867C}">
                  <a14:compatExt spid="_x0000_s40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276" name="Drop Down 340" hidden="1">
              <a:extLst>
                <a:ext uri="{63B3BB69-23CF-44E3-9099-C40C66FF867C}">
                  <a14:compatExt spid="_x0000_s40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277" name="Drop Down 341" hidden="1">
              <a:extLst>
                <a:ext uri="{63B3BB69-23CF-44E3-9099-C40C66FF867C}">
                  <a14:compatExt spid="_x0000_s40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278" name="Drop Down 342" hidden="1">
              <a:extLst>
                <a:ext uri="{63B3BB69-23CF-44E3-9099-C40C66FF867C}">
                  <a14:compatExt spid="_x0000_s40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279" name="Drop Down 343" hidden="1">
              <a:extLst>
                <a:ext uri="{63B3BB69-23CF-44E3-9099-C40C66FF867C}">
                  <a14:compatExt spid="_x0000_s40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280" name="Drop Down 344" hidden="1">
              <a:extLst>
                <a:ext uri="{63B3BB69-23CF-44E3-9099-C40C66FF867C}">
                  <a14:compatExt spid="_x0000_s40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281" name="Drop Down 345" hidden="1">
              <a:extLst>
                <a:ext uri="{63B3BB69-23CF-44E3-9099-C40C66FF867C}">
                  <a14:compatExt spid="_x0000_s40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282" name="Drop Down 346" hidden="1">
              <a:extLst>
                <a:ext uri="{63B3BB69-23CF-44E3-9099-C40C66FF867C}">
                  <a14:compatExt spid="_x0000_s40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283" name="Drop Down 347" hidden="1">
              <a:extLst>
                <a:ext uri="{63B3BB69-23CF-44E3-9099-C40C66FF867C}">
                  <a14:compatExt spid="_x0000_s40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284" name="Drop Down 348" hidden="1">
              <a:extLst>
                <a:ext uri="{63B3BB69-23CF-44E3-9099-C40C66FF867C}">
                  <a14:compatExt spid="_x0000_s40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285" name="Drop Down 349" hidden="1">
              <a:extLst>
                <a:ext uri="{63B3BB69-23CF-44E3-9099-C40C66FF867C}">
                  <a14:compatExt spid="_x0000_s40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286" name="Drop Down 350" hidden="1">
              <a:extLst>
                <a:ext uri="{63B3BB69-23CF-44E3-9099-C40C66FF867C}">
                  <a14:compatExt spid="_x0000_s40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287" name="Drop Down 351" hidden="1">
              <a:extLst>
                <a:ext uri="{63B3BB69-23CF-44E3-9099-C40C66FF867C}">
                  <a14:compatExt spid="_x0000_s40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288" name="Drop Down 352" hidden="1">
              <a:extLst>
                <a:ext uri="{63B3BB69-23CF-44E3-9099-C40C66FF867C}">
                  <a14:compatExt spid="_x0000_s40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289" name="Drop Down 353" hidden="1">
              <a:extLst>
                <a:ext uri="{63B3BB69-23CF-44E3-9099-C40C66FF867C}">
                  <a14:compatExt spid="_x0000_s40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290" name="Drop Down 354" hidden="1">
              <a:extLst>
                <a:ext uri="{63B3BB69-23CF-44E3-9099-C40C66FF867C}">
                  <a14:compatExt spid="_x0000_s40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291" name="Drop Down 355" hidden="1">
              <a:extLst>
                <a:ext uri="{63B3BB69-23CF-44E3-9099-C40C66FF867C}">
                  <a14:compatExt spid="_x0000_s40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292" name="Drop Down 356" hidden="1">
              <a:extLst>
                <a:ext uri="{63B3BB69-23CF-44E3-9099-C40C66FF867C}">
                  <a14:compatExt spid="_x0000_s40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293" name="Drop Down 357" hidden="1">
              <a:extLst>
                <a:ext uri="{63B3BB69-23CF-44E3-9099-C40C66FF867C}">
                  <a14:compatExt spid="_x0000_s40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294" name="Drop Down 358" hidden="1">
              <a:extLst>
                <a:ext uri="{63B3BB69-23CF-44E3-9099-C40C66FF867C}">
                  <a14:compatExt spid="_x0000_s40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295" name="Drop Down 359" hidden="1">
              <a:extLst>
                <a:ext uri="{63B3BB69-23CF-44E3-9099-C40C66FF867C}">
                  <a14:compatExt spid="_x0000_s40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0296" name="Drop Down 360" hidden="1">
              <a:extLst>
                <a:ext uri="{63B3BB69-23CF-44E3-9099-C40C66FF867C}">
                  <a14:compatExt spid="_x0000_s40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297" name="Drop Down 361" hidden="1">
              <a:extLst>
                <a:ext uri="{63B3BB69-23CF-44E3-9099-C40C66FF867C}">
                  <a14:compatExt spid="_x0000_s40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298" name="Drop Down 362" hidden="1">
              <a:extLst>
                <a:ext uri="{63B3BB69-23CF-44E3-9099-C40C66FF867C}">
                  <a14:compatExt spid="_x0000_s40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299" name="Drop Down 363" hidden="1">
              <a:extLst>
                <a:ext uri="{63B3BB69-23CF-44E3-9099-C40C66FF867C}">
                  <a14:compatExt spid="_x0000_s40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300" name="Drop Down 364" hidden="1">
              <a:extLst>
                <a:ext uri="{63B3BB69-23CF-44E3-9099-C40C66FF867C}">
                  <a14:compatExt spid="_x0000_s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301" name="Drop Down 365" hidden="1">
              <a:extLst>
                <a:ext uri="{63B3BB69-23CF-44E3-9099-C40C66FF867C}">
                  <a14:compatExt spid="_x0000_s40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302" name="Drop Down 366" hidden="1">
              <a:extLst>
                <a:ext uri="{63B3BB69-23CF-44E3-9099-C40C66FF867C}">
                  <a14:compatExt spid="_x0000_s40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303" name="Drop Down 367" hidden="1">
              <a:extLst>
                <a:ext uri="{63B3BB69-23CF-44E3-9099-C40C66FF867C}">
                  <a14:compatExt spid="_x0000_s40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304" name="Drop Down 368" hidden="1">
              <a:extLst>
                <a:ext uri="{63B3BB69-23CF-44E3-9099-C40C66FF867C}">
                  <a14:compatExt spid="_x0000_s40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305" name="Drop Down 369" hidden="1">
              <a:extLst>
                <a:ext uri="{63B3BB69-23CF-44E3-9099-C40C66FF867C}">
                  <a14:compatExt spid="_x0000_s40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306" name="Drop Down 370" hidden="1">
              <a:extLst>
                <a:ext uri="{63B3BB69-23CF-44E3-9099-C40C66FF867C}">
                  <a14:compatExt spid="_x0000_s40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307" name="Drop Down 371" hidden="1">
              <a:extLst>
                <a:ext uri="{63B3BB69-23CF-44E3-9099-C40C66FF867C}">
                  <a14:compatExt spid="_x0000_s40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308" name="Drop Down 372" hidden="1">
              <a:extLst>
                <a:ext uri="{63B3BB69-23CF-44E3-9099-C40C66FF867C}">
                  <a14:compatExt spid="_x0000_s40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309" name="Drop Down 373" hidden="1">
              <a:extLst>
                <a:ext uri="{63B3BB69-23CF-44E3-9099-C40C66FF867C}">
                  <a14:compatExt spid="_x0000_s40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310" name="Drop Down 374" hidden="1">
              <a:extLst>
                <a:ext uri="{63B3BB69-23CF-44E3-9099-C40C66FF867C}">
                  <a14:compatExt spid="_x0000_s40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311" name="Drop Down 375" hidden="1">
              <a:extLst>
                <a:ext uri="{63B3BB69-23CF-44E3-9099-C40C66FF867C}">
                  <a14:compatExt spid="_x0000_s40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312" name="Drop Down 376" hidden="1">
              <a:extLst>
                <a:ext uri="{63B3BB69-23CF-44E3-9099-C40C66FF867C}">
                  <a14:compatExt spid="_x0000_s40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313" name="Drop Down 377" hidden="1">
              <a:extLst>
                <a:ext uri="{63B3BB69-23CF-44E3-9099-C40C66FF867C}">
                  <a14:compatExt spid="_x0000_s40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314" name="Drop Down 378" hidden="1">
              <a:extLst>
                <a:ext uri="{63B3BB69-23CF-44E3-9099-C40C66FF867C}">
                  <a14:compatExt spid="_x0000_s40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315" name="Drop Down 379" hidden="1">
              <a:extLst>
                <a:ext uri="{63B3BB69-23CF-44E3-9099-C40C66FF867C}">
                  <a14:compatExt spid="_x0000_s40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316" name="Drop Down 380" hidden="1">
              <a:extLst>
                <a:ext uri="{63B3BB69-23CF-44E3-9099-C40C66FF867C}">
                  <a14:compatExt spid="_x0000_s40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317" name="Drop Down 381" hidden="1">
              <a:extLst>
                <a:ext uri="{63B3BB69-23CF-44E3-9099-C40C66FF867C}">
                  <a14:compatExt spid="_x0000_s40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318" name="Drop Down 382" hidden="1">
              <a:extLst>
                <a:ext uri="{63B3BB69-23CF-44E3-9099-C40C66FF867C}">
                  <a14:compatExt spid="_x0000_s40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319" name="Drop Down 383" hidden="1">
              <a:extLst>
                <a:ext uri="{63B3BB69-23CF-44E3-9099-C40C66FF867C}">
                  <a14:compatExt spid="_x0000_s40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320" name="Drop Down 384" hidden="1">
              <a:extLst>
                <a:ext uri="{63B3BB69-23CF-44E3-9099-C40C66FF867C}">
                  <a14:compatExt spid="_x0000_s40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321" name="Drop Down 385" hidden="1">
              <a:extLst>
                <a:ext uri="{63B3BB69-23CF-44E3-9099-C40C66FF867C}">
                  <a14:compatExt spid="_x0000_s40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322" name="Drop Down 386" hidden="1">
              <a:extLst>
                <a:ext uri="{63B3BB69-23CF-44E3-9099-C40C66FF867C}">
                  <a14:compatExt spid="_x0000_s40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323" name="Drop Down 387" hidden="1">
              <a:extLst>
                <a:ext uri="{63B3BB69-23CF-44E3-9099-C40C66FF867C}">
                  <a14:compatExt spid="_x0000_s40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324" name="Drop Down 388" hidden="1">
              <a:extLst>
                <a:ext uri="{63B3BB69-23CF-44E3-9099-C40C66FF867C}">
                  <a14:compatExt spid="_x0000_s40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325" name="Drop Down 389" hidden="1">
              <a:extLst>
                <a:ext uri="{63B3BB69-23CF-44E3-9099-C40C66FF867C}">
                  <a14:compatExt spid="_x0000_s40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326" name="Drop Down 390" hidden="1">
              <a:extLst>
                <a:ext uri="{63B3BB69-23CF-44E3-9099-C40C66FF867C}">
                  <a14:compatExt spid="_x0000_s40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327" name="Drop Down 391" hidden="1">
              <a:extLst>
                <a:ext uri="{63B3BB69-23CF-44E3-9099-C40C66FF867C}">
                  <a14:compatExt spid="_x0000_s40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328" name="Drop Down 392" hidden="1">
              <a:extLst>
                <a:ext uri="{63B3BB69-23CF-44E3-9099-C40C66FF867C}">
                  <a14:compatExt spid="_x0000_s40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329" name="Drop Down 393" hidden="1">
              <a:extLst>
                <a:ext uri="{63B3BB69-23CF-44E3-9099-C40C66FF867C}">
                  <a14:compatExt spid="_x0000_s40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330" name="Drop Down 394" hidden="1">
              <a:extLst>
                <a:ext uri="{63B3BB69-23CF-44E3-9099-C40C66FF867C}">
                  <a14:compatExt spid="_x0000_s40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331" name="Drop Down 395" hidden="1">
              <a:extLst>
                <a:ext uri="{63B3BB69-23CF-44E3-9099-C40C66FF867C}">
                  <a14:compatExt spid="_x0000_s40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332" name="Drop Down 396" hidden="1">
              <a:extLst>
                <a:ext uri="{63B3BB69-23CF-44E3-9099-C40C66FF867C}">
                  <a14:compatExt spid="_x0000_s40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333" name="Drop Down 397" hidden="1">
              <a:extLst>
                <a:ext uri="{63B3BB69-23CF-44E3-9099-C40C66FF867C}">
                  <a14:compatExt spid="_x0000_s40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334" name="Drop Down 398" hidden="1">
              <a:extLst>
                <a:ext uri="{63B3BB69-23CF-44E3-9099-C40C66FF867C}">
                  <a14:compatExt spid="_x0000_s40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335" name="Drop Down 399" hidden="1">
              <a:extLst>
                <a:ext uri="{63B3BB69-23CF-44E3-9099-C40C66FF867C}">
                  <a14:compatExt spid="_x0000_s40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336" name="Drop Down 400" hidden="1">
              <a:extLst>
                <a:ext uri="{63B3BB69-23CF-44E3-9099-C40C66FF867C}">
                  <a14:compatExt spid="_x0000_s40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337" name="Drop Down 401" hidden="1">
              <a:extLst>
                <a:ext uri="{63B3BB69-23CF-44E3-9099-C40C66FF867C}">
                  <a14:compatExt spid="_x0000_s40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338" name="Drop Down 402" hidden="1">
              <a:extLst>
                <a:ext uri="{63B3BB69-23CF-44E3-9099-C40C66FF867C}">
                  <a14:compatExt spid="_x0000_s40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339" name="Drop Down 403" hidden="1">
              <a:extLst>
                <a:ext uri="{63B3BB69-23CF-44E3-9099-C40C66FF867C}">
                  <a14:compatExt spid="_x0000_s40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340" name="Drop Down 404" hidden="1">
              <a:extLst>
                <a:ext uri="{63B3BB69-23CF-44E3-9099-C40C66FF867C}">
                  <a14:compatExt spid="_x0000_s40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341" name="Drop Down 405" hidden="1">
              <a:extLst>
                <a:ext uri="{63B3BB69-23CF-44E3-9099-C40C66FF867C}">
                  <a14:compatExt spid="_x0000_s40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342" name="Drop Down 406" hidden="1">
              <a:extLst>
                <a:ext uri="{63B3BB69-23CF-44E3-9099-C40C66FF867C}">
                  <a14:compatExt spid="_x0000_s40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343" name="Drop Down 407" hidden="1">
              <a:extLst>
                <a:ext uri="{63B3BB69-23CF-44E3-9099-C40C66FF867C}">
                  <a14:compatExt spid="_x0000_s40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344" name="Drop Down 408" hidden="1">
              <a:extLst>
                <a:ext uri="{63B3BB69-23CF-44E3-9099-C40C66FF867C}">
                  <a14:compatExt spid="_x0000_s40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345" name="Drop Down 409" hidden="1">
              <a:extLst>
                <a:ext uri="{63B3BB69-23CF-44E3-9099-C40C66FF867C}">
                  <a14:compatExt spid="_x0000_s40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41430" name="Line 46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4143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961" name="Drop Down 1" hidden="1">
              <a:extLst>
                <a:ext uri="{63B3BB69-23CF-44E3-9099-C40C66FF867C}">
                  <a14:compatExt spid="_x0000_s40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965" name="Drop Down 5" hidden="1">
              <a:extLst>
                <a:ext uri="{63B3BB69-23CF-44E3-9099-C40C66FF867C}">
                  <a14:compatExt spid="_x0000_s409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966" name="Drop Down 6" hidden="1">
              <a:extLst>
                <a:ext uri="{63B3BB69-23CF-44E3-9099-C40C66FF867C}">
                  <a14:compatExt spid="_x0000_s409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967" name="Drop Down 7" hidden="1">
              <a:extLst>
                <a:ext uri="{63B3BB69-23CF-44E3-9099-C40C66FF867C}">
                  <a14:compatExt spid="_x0000_s40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968" name="Drop Down 8" hidden="1">
              <a:extLst>
                <a:ext uri="{63B3BB69-23CF-44E3-9099-C40C66FF867C}">
                  <a14:compatExt spid="_x0000_s409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969" name="Drop Down 9" hidden="1">
              <a:extLst>
                <a:ext uri="{63B3BB69-23CF-44E3-9099-C40C66FF867C}">
                  <a14:compatExt spid="_x0000_s409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970" name="Drop Down 10" hidden="1">
              <a:extLst>
                <a:ext uri="{63B3BB69-23CF-44E3-9099-C40C66FF867C}">
                  <a14:compatExt spid="_x0000_s40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971" name="Drop Down 11" hidden="1">
              <a:extLst>
                <a:ext uri="{63B3BB69-23CF-44E3-9099-C40C66FF867C}">
                  <a14:compatExt spid="_x0000_s409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972" name="Drop Down 12" hidden="1">
              <a:extLst>
                <a:ext uri="{63B3BB69-23CF-44E3-9099-C40C66FF867C}">
                  <a14:compatExt spid="_x0000_s409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973" name="Drop Down 13" hidden="1">
              <a:extLst>
                <a:ext uri="{63B3BB69-23CF-44E3-9099-C40C66FF867C}">
                  <a14:compatExt spid="_x0000_s40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974" name="Drop Down 14" hidden="1">
              <a:extLst>
                <a:ext uri="{63B3BB69-23CF-44E3-9099-C40C66FF867C}">
                  <a14:compatExt spid="_x0000_s409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975" name="Drop Down 15" hidden="1">
              <a:extLst>
                <a:ext uri="{63B3BB69-23CF-44E3-9099-C40C66FF867C}">
                  <a14:compatExt spid="_x0000_s409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976" name="Drop Down 16" hidden="1">
              <a:extLst>
                <a:ext uri="{63B3BB69-23CF-44E3-9099-C40C66FF867C}">
                  <a14:compatExt spid="_x0000_s40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977" name="Drop Down 17" hidden="1">
              <a:extLst>
                <a:ext uri="{63B3BB69-23CF-44E3-9099-C40C66FF867C}">
                  <a14:compatExt spid="_x0000_s40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978" name="Drop Down 18" hidden="1">
              <a:extLst>
                <a:ext uri="{63B3BB69-23CF-44E3-9099-C40C66FF867C}">
                  <a14:compatExt spid="_x0000_s40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979" name="Drop Down 19" hidden="1">
              <a:extLst>
                <a:ext uri="{63B3BB69-23CF-44E3-9099-C40C66FF867C}">
                  <a14:compatExt spid="_x0000_s40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980" name="Drop Down 20" hidden="1">
              <a:extLst>
                <a:ext uri="{63B3BB69-23CF-44E3-9099-C40C66FF867C}">
                  <a14:compatExt spid="_x0000_s40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981" name="Drop Down 21" hidden="1">
              <a:extLst>
                <a:ext uri="{63B3BB69-23CF-44E3-9099-C40C66FF867C}">
                  <a14:compatExt spid="_x0000_s40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982" name="Drop Down 22" hidden="1">
              <a:extLst>
                <a:ext uri="{63B3BB69-23CF-44E3-9099-C40C66FF867C}">
                  <a14:compatExt spid="_x0000_s40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983" name="Drop Down 23" hidden="1">
              <a:extLst>
                <a:ext uri="{63B3BB69-23CF-44E3-9099-C40C66FF867C}">
                  <a14:compatExt spid="_x0000_s40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984" name="Drop Down 24" hidden="1">
              <a:extLst>
                <a:ext uri="{63B3BB69-23CF-44E3-9099-C40C66FF867C}">
                  <a14:compatExt spid="_x0000_s40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025" name="Drop Down 65" hidden="1">
              <a:extLst>
                <a:ext uri="{63B3BB69-23CF-44E3-9099-C40C66FF867C}">
                  <a14:compatExt spid="_x0000_s4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026" name="Drop Down 66" hidden="1">
              <a:extLst>
                <a:ext uri="{63B3BB69-23CF-44E3-9099-C40C66FF867C}">
                  <a14:compatExt spid="_x0000_s4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027" name="Drop Down 67" hidden="1">
              <a:extLst>
                <a:ext uri="{63B3BB69-23CF-44E3-9099-C40C66FF867C}">
                  <a14:compatExt spid="_x0000_s4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034" name="Drop Down 74" hidden="1">
              <a:extLst>
                <a:ext uri="{63B3BB69-23CF-44E3-9099-C40C66FF867C}">
                  <a14:compatExt spid="_x0000_s4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039" name="Drop Down 79" hidden="1">
              <a:extLst>
                <a:ext uri="{63B3BB69-23CF-44E3-9099-C40C66FF867C}">
                  <a14:compatExt spid="_x0000_s4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042" name="Drop Down 82" hidden="1">
              <a:extLst>
                <a:ext uri="{63B3BB69-23CF-44E3-9099-C40C66FF867C}">
                  <a14:compatExt spid="_x0000_s4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045" name="Drop Down 85" hidden="1">
              <a:extLst>
                <a:ext uri="{63B3BB69-23CF-44E3-9099-C40C66FF867C}">
                  <a14:compatExt spid="_x0000_s4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048" name="Drop Down 88" hidden="1">
              <a:extLst>
                <a:ext uri="{63B3BB69-23CF-44E3-9099-C40C66FF867C}">
                  <a14:compatExt spid="_x0000_s4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051" name="Drop Down 91" hidden="1">
              <a:extLst>
                <a:ext uri="{63B3BB69-23CF-44E3-9099-C40C66FF867C}">
                  <a14:compatExt spid="_x0000_s4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054" name="Drop Down 94" hidden="1">
              <a:extLst>
                <a:ext uri="{63B3BB69-23CF-44E3-9099-C40C66FF867C}">
                  <a14:compatExt spid="_x0000_s4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057" name="Drop Down 97" hidden="1">
              <a:extLst>
                <a:ext uri="{63B3BB69-23CF-44E3-9099-C40C66FF867C}">
                  <a14:compatExt spid="_x0000_s4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060" name="Drop Down 100" hidden="1">
              <a:extLst>
                <a:ext uri="{63B3BB69-23CF-44E3-9099-C40C66FF867C}">
                  <a14:compatExt spid="_x0000_s4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063" name="Drop Down 103" hidden="1">
              <a:extLst>
                <a:ext uri="{63B3BB69-23CF-44E3-9099-C40C66FF867C}">
                  <a14:compatExt spid="_x0000_s4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066" name="Drop Down 106" hidden="1">
              <a:extLst>
                <a:ext uri="{63B3BB69-23CF-44E3-9099-C40C66FF867C}">
                  <a14:compatExt spid="_x0000_s4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069" name="Drop Down 109" hidden="1">
              <a:extLst>
                <a:ext uri="{63B3BB69-23CF-44E3-9099-C40C66FF867C}">
                  <a14:compatExt spid="_x0000_s4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072" name="Drop Down 112" hidden="1">
              <a:extLst>
                <a:ext uri="{63B3BB69-23CF-44E3-9099-C40C66FF867C}">
                  <a14:compatExt spid="_x0000_s4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075" name="Drop Down 115" hidden="1">
              <a:extLst>
                <a:ext uri="{63B3BB69-23CF-44E3-9099-C40C66FF867C}">
                  <a14:compatExt spid="_x0000_s4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078" name="Drop Down 118" hidden="1">
              <a:extLst>
                <a:ext uri="{63B3BB69-23CF-44E3-9099-C40C66FF867C}">
                  <a14:compatExt spid="_x0000_s41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081" name="Drop Down 121" hidden="1">
              <a:extLst>
                <a:ext uri="{63B3BB69-23CF-44E3-9099-C40C66FF867C}">
                  <a14:compatExt spid="_x0000_s4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090" name="Drop Down 130" hidden="1">
              <a:extLst>
                <a:ext uri="{63B3BB69-23CF-44E3-9099-C40C66FF867C}">
                  <a14:compatExt spid="_x0000_s4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093" name="Drop Down 133" hidden="1">
              <a:extLst>
                <a:ext uri="{63B3BB69-23CF-44E3-9099-C40C66FF867C}">
                  <a14:compatExt spid="_x0000_s4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096" name="Drop Down 136" hidden="1">
              <a:extLst>
                <a:ext uri="{63B3BB69-23CF-44E3-9099-C40C66FF867C}">
                  <a14:compatExt spid="_x0000_s4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099" name="Drop Down 139" hidden="1">
              <a:extLst>
                <a:ext uri="{63B3BB69-23CF-44E3-9099-C40C66FF867C}">
                  <a14:compatExt spid="_x0000_s4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102" name="Drop Down 142" hidden="1">
              <a:extLst>
                <a:ext uri="{63B3BB69-23CF-44E3-9099-C40C66FF867C}">
                  <a14:compatExt spid="_x0000_s4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105" name="Drop Down 145" hidden="1">
              <a:extLst>
                <a:ext uri="{63B3BB69-23CF-44E3-9099-C40C66FF867C}">
                  <a14:compatExt spid="_x0000_s41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108" name="Drop Down 148" hidden="1">
              <a:extLst>
                <a:ext uri="{63B3BB69-23CF-44E3-9099-C40C66FF867C}">
                  <a14:compatExt spid="_x0000_s41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111" name="Drop Down 151" hidden="1">
              <a:extLst>
                <a:ext uri="{63B3BB69-23CF-44E3-9099-C40C66FF867C}">
                  <a14:compatExt spid="_x0000_s4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114" name="Drop Down 154" hidden="1">
              <a:extLst>
                <a:ext uri="{63B3BB69-23CF-44E3-9099-C40C66FF867C}">
                  <a14:compatExt spid="_x0000_s4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117" name="Drop Down 157" hidden="1">
              <a:extLst>
                <a:ext uri="{63B3BB69-23CF-44E3-9099-C40C66FF867C}">
                  <a14:compatExt spid="_x0000_s4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120" name="Drop Down 160" hidden="1">
              <a:extLst>
                <a:ext uri="{63B3BB69-23CF-44E3-9099-C40C66FF867C}">
                  <a14:compatExt spid="_x0000_s4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121" name="Drop Down 161" hidden="1">
              <a:extLst>
                <a:ext uri="{63B3BB69-23CF-44E3-9099-C40C66FF867C}">
                  <a14:compatExt spid="_x0000_s4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122" name="Drop Down 162" hidden="1">
              <a:extLst>
                <a:ext uri="{63B3BB69-23CF-44E3-9099-C40C66FF867C}">
                  <a14:compatExt spid="_x0000_s4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123" name="Drop Down 163" hidden="1">
              <a:extLst>
                <a:ext uri="{63B3BB69-23CF-44E3-9099-C40C66FF867C}">
                  <a14:compatExt spid="_x0000_s4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124" name="Drop Down 164" hidden="1">
              <a:extLst>
                <a:ext uri="{63B3BB69-23CF-44E3-9099-C40C66FF867C}">
                  <a14:compatExt spid="_x0000_s41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125" name="Drop Down 165" hidden="1">
              <a:extLst>
                <a:ext uri="{63B3BB69-23CF-44E3-9099-C40C66FF867C}">
                  <a14:compatExt spid="_x0000_s41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126" name="Drop Down 166" hidden="1">
              <a:extLst>
                <a:ext uri="{63B3BB69-23CF-44E3-9099-C40C66FF867C}">
                  <a14:compatExt spid="_x0000_s41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127" name="Drop Down 167" hidden="1">
              <a:extLst>
                <a:ext uri="{63B3BB69-23CF-44E3-9099-C40C66FF867C}">
                  <a14:compatExt spid="_x0000_s4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128" name="Drop Down 168" hidden="1">
              <a:extLst>
                <a:ext uri="{63B3BB69-23CF-44E3-9099-C40C66FF867C}">
                  <a14:compatExt spid="_x0000_s41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129" name="Drop Down 169" hidden="1">
              <a:extLst>
                <a:ext uri="{63B3BB69-23CF-44E3-9099-C40C66FF867C}">
                  <a14:compatExt spid="_x0000_s41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130" name="Drop Down 170" hidden="1">
              <a:extLst>
                <a:ext uri="{63B3BB69-23CF-44E3-9099-C40C66FF867C}">
                  <a14:compatExt spid="_x0000_s41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131" name="Drop Down 171" hidden="1">
              <a:extLst>
                <a:ext uri="{63B3BB69-23CF-44E3-9099-C40C66FF867C}">
                  <a14:compatExt spid="_x0000_s41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132" name="Drop Down 172" hidden="1">
              <a:extLst>
                <a:ext uri="{63B3BB69-23CF-44E3-9099-C40C66FF867C}">
                  <a14:compatExt spid="_x0000_s41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133" name="Drop Down 173" hidden="1">
              <a:extLst>
                <a:ext uri="{63B3BB69-23CF-44E3-9099-C40C66FF867C}">
                  <a14:compatExt spid="_x0000_s41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134" name="Drop Down 174" hidden="1">
              <a:extLst>
                <a:ext uri="{63B3BB69-23CF-44E3-9099-C40C66FF867C}">
                  <a14:compatExt spid="_x0000_s41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135" name="Drop Down 175" hidden="1">
              <a:extLst>
                <a:ext uri="{63B3BB69-23CF-44E3-9099-C40C66FF867C}">
                  <a14:compatExt spid="_x0000_s41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136" name="Drop Down 176" hidden="1">
              <a:extLst>
                <a:ext uri="{63B3BB69-23CF-44E3-9099-C40C66FF867C}">
                  <a14:compatExt spid="_x0000_s41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137" name="Drop Down 177" hidden="1">
              <a:extLst>
                <a:ext uri="{63B3BB69-23CF-44E3-9099-C40C66FF867C}">
                  <a14:compatExt spid="_x0000_s41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138" name="Drop Down 178" hidden="1">
              <a:extLst>
                <a:ext uri="{63B3BB69-23CF-44E3-9099-C40C66FF867C}">
                  <a14:compatExt spid="_x0000_s41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139" name="Drop Down 179" hidden="1">
              <a:extLst>
                <a:ext uri="{63B3BB69-23CF-44E3-9099-C40C66FF867C}">
                  <a14:compatExt spid="_x0000_s41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140" name="Drop Down 180" hidden="1">
              <a:extLst>
                <a:ext uri="{63B3BB69-23CF-44E3-9099-C40C66FF867C}">
                  <a14:compatExt spid="_x0000_s41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141" name="Drop Down 181" hidden="1">
              <a:extLst>
                <a:ext uri="{63B3BB69-23CF-44E3-9099-C40C66FF867C}">
                  <a14:compatExt spid="_x0000_s41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142" name="Drop Down 182" hidden="1">
              <a:extLst>
                <a:ext uri="{63B3BB69-23CF-44E3-9099-C40C66FF867C}">
                  <a14:compatExt spid="_x0000_s41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143" name="Drop Down 183" hidden="1">
              <a:extLst>
                <a:ext uri="{63B3BB69-23CF-44E3-9099-C40C66FF867C}">
                  <a14:compatExt spid="_x0000_s41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144" name="Drop Down 184" hidden="1">
              <a:extLst>
                <a:ext uri="{63B3BB69-23CF-44E3-9099-C40C66FF867C}">
                  <a14:compatExt spid="_x0000_s41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145" name="Drop Down 185" hidden="1">
              <a:extLst>
                <a:ext uri="{63B3BB69-23CF-44E3-9099-C40C66FF867C}">
                  <a14:compatExt spid="_x0000_s41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146" name="Drop Down 186" hidden="1">
              <a:extLst>
                <a:ext uri="{63B3BB69-23CF-44E3-9099-C40C66FF867C}">
                  <a14:compatExt spid="_x0000_s41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147" name="Drop Down 187" hidden="1">
              <a:extLst>
                <a:ext uri="{63B3BB69-23CF-44E3-9099-C40C66FF867C}">
                  <a14:compatExt spid="_x0000_s41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148" name="Drop Down 188" hidden="1">
              <a:extLst>
                <a:ext uri="{63B3BB69-23CF-44E3-9099-C40C66FF867C}">
                  <a14:compatExt spid="_x0000_s41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149" name="Drop Down 189" hidden="1">
              <a:extLst>
                <a:ext uri="{63B3BB69-23CF-44E3-9099-C40C66FF867C}">
                  <a14:compatExt spid="_x0000_s41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150" name="Drop Down 190" hidden="1">
              <a:extLst>
                <a:ext uri="{63B3BB69-23CF-44E3-9099-C40C66FF867C}">
                  <a14:compatExt spid="_x0000_s41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151" name="Drop Down 191" hidden="1">
              <a:extLst>
                <a:ext uri="{63B3BB69-23CF-44E3-9099-C40C66FF867C}">
                  <a14:compatExt spid="_x0000_s41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152" name="Drop Down 192" hidden="1">
              <a:extLst>
                <a:ext uri="{63B3BB69-23CF-44E3-9099-C40C66FF867C}">
                  <a14:compatExt spid="_x0000_s41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153" name="Drop Down 193" hidden="1">
              <a:extLst>
                <a:ext uri="{63B3BB69-23CF-44E3-9099-C40C66FF867C}">
                  <a14:compatExt spid="_x0000_s41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154" name="Drop Down 194" hidden="1">
              <a:extLst>
                <a:ext uri="{63B3BB69-23CF-44E3-9099-C40C66FF867C}">
                  <a14:compatExt spid="_x0000_s41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155" name="Drop Down 195" hidden="1">
              <a:extLst>
                <a:ext uri="{63B3BB69-23CF-44E3-9099-C40C66FF867C}">
                  <a14:compatExt spid="_x0000_s41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156" name="Drop Down 196" hidden="1">
              <a:extLst>
                <a:ext uri="{63B3BB69-23CF-44E3-9099-C40C66FF867C}">
                  <a14:compatExt spid="_x0000_s41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157" name="Drop Down 197" hidden="1">
              <a:extLst>
                <a:ext uri="{63B3BB69-23CF-44E3-9099-C40C66FF867C}">
                  <a14:compatExt spid="_x0000_s41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158" name="Drop Down 198" hidden="1">
              <a:extLst>
                <a:ext uri="{63B3BB69-23CF-44E3-9099-C40C66FF867C}">
                  <a14:compatExt spid="_x0000_s41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159" name="Drop Down 199" hidden="1">
              <a:extLst>
                <a:ext uri="{63B3BB69-23CF-44E3-9099-C40C66FF867C}">
                  <a14:compatExt spid="_x0000_s41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160" name="Drop Down 200" hidden="1">
              <a:extLst>
                <a:ext uri="{63B3BB69-23CF-44E3-9099-C40C66FF867C}">
                  <a14:compatExt spid="_x0000_s41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161" name="Drop Down 201" hidden="1">
              <a:extLst>
                <a:ext uri="{63B3BB69-23CF-44E3-9099-C40C66FF867C}">
                  <a14:compatExt spid="_x0000_s41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162" name="Drop Down 202" hidden="1">
              <a:extLst>
                <a:ext uri="{63B3BB69-23CF-44E3-9099-C40C66FF867C}">
                  <a14:compatExt spid="_x0000_s41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163" name="Drop Down 203" hidden="1">
              <a:extLst>
                <a:ext uri="{63B3BB69-23CF-44E3-9099-C40C66FF867C}">
                  <a14:compatExt spid="_x0000_s41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164" name="Drop Down 204" hidden="1">
              <a:extLst>
                <a:ext uri="{63B3BB69-23CF-44E3-9099-C40C66FF867C}">
                  <a14:compatExt spid="_x0000_s41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165" name="Drop Down 205" hidden="1">
              <a:extLst>
                <a:ext uri="{63B3BB69-23CF-44E3-9099-C40C66FF867C}">
                  <a14:compatExt spid="_x0000_s41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166" name="Drop Down 206" hidden="1">
              <a:extLst>
                <a:ext uri="{63B3BB69-23CF-44E3-9099-C40C66FF867C}">
                  <a14:compatExt spid="_x0000_s41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167" name="Drop Down 207" hidden="1">
              <a:extLst>
                <a:ext uri="{63B3BB69-23CF-44E3-9099-C40C66FF867C}">
                  <a14:compatExt spid="_x0000_s41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168" name="Drop Down 208" hidden="1">
              <a:extLst>
                <a:ext uri="{63B3BB69-23CF-44E3-9099-C40C66FF867C}">
                  <a14:compatExt spid="_x0000_s41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169" name="Drop Down 209" hidden="1">
              <a:extLst>
                <a:ext uri="{63B3BB69-23CF-44E3-9099-C40C66FF867C}">
                  <a14:compatExt spid="_x0000_s41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170" name="Drop Down 210" hidden="1">
              <a:extLst>
                <a:ext uri="{63B3BB69-23CF-44E3-9099-C40C66FF867C}">
                  <a14:compatExt spid="_x0000_s41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171" name="Drop Down 211" hidden="1">
              <a:extLst>
                <a:ext uri="{63B3BB69-23CF-44E3-9099-C40C66FF867C}">
                  <a14:compatExt spid="_x0000_s41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172" name="Drop Down 212" hidden="1">
              <a:extLst>
                <a:ext uri="{63B3BB69-23CF-44E3-9099-C40C66FF867C}">
                  <a14:compatExt spid="_x0000_s41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173" name="Drop Down 213" hidden="1">
              <a:extLst>
                <a:ext uri="{63B3BB69-23CF-44E3-9099-C40C66FF867C}">
                  <a14:compatExt spid="_x0000_s41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174" name="Drop Down 214" hidden="1">
              <a:extLst>
                <a:ext uri="{63B3BB69-23CF-44E3-9099-C40C66FF867C}">
                  <a14:compatExt spid="_x0000_s41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175" name="Drop Down 215" hidden="1">
              <a:extLst>
                <a:ext uri="{63B3BB69-23CF-44E3-9099-C40C66FF867C}">
                  <a14:compatExt spid="_x0000_s41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176" name="Drop Down 216" hidden="1">
              <a:extLst>
                <a:ext uri="{63B3BB69-23CF-44E3-9099-C40C66FF867C}">
                  <a14:compatExt spid="_x0000_s41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177" name="Drop Down 217" hidden="1">
              <a:extLst>
                <a:ext uri="{63B3BB69-23CF-44E3-9099-C40C66FF867C}">
                  <a14:compatExt spid="_x0000_s41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178" name="Drop Down 218" hidden="1">
              <a:extLst>
                <a:ext uri="{63B3BB69-23CF-44E3-9099-C40C66FF867C}">
                  <a14:compatExt spid="_x0000_s41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179" name="Drop Down 219" hidden="1">
              <a:extLst>
                <a:ext uri="{63B3BB69-23CF-44E3-9099-C40C66FF867C}">
                  <a14:compatExt spid="_x0000_s41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180" name="Drop Down 220" hidden="1">
              <a:extLst>
                <a:ext uri="{63B3BB69-23CF-44E3-9099-C40C66FF867C}">
                  <a14:compatExt spid="_x0000_s41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181" name="Drop Down 221" hidden="1">
              <a:extLst>
                <a:ext uri="{63B3BB69-23CF-44E3-9099-C40C66FF867C}">
                  <a14:compatExt spid="_x0000_s41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182" name="Drop Down 222" hidden="1">
              <a:extLst>
                <a:ext uri="{63B3BB69-23CF-44E3-9099-C40C66FF867C}">
                  <a14:compatExt spid="_x0000_s41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183" name="Drop Down 223" hidden="1">
              <a:extLst>
                <a:ext uri="{63B3BB69-23CF-44E3-9099-C40C66FF867C}">
                  <a14:compatExt spid="_x0000_s41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184" name="Drop Down 224" hidden="1">
              <a:extLst>
                <a:ext uri="{63B3BB69-23CF-44E3-9099-C40C66FF867C}">
                  <a14:compatExt spid="_x0000_s41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185" name="Drop Down 225" hidden="1">
              <a:extLst>
                <a:ext uri="{63B3BB69-23CF-44E3-9099-C40C66FF867C}">
                  <a14:compatExt spid="_x0000_s41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186" name="Drop Down 226" hidden="1">
              <a:extLst>
                <a:ext uri="{63B3BB69-23CF-44E3-9099-C40C66FF867C}">
                  <a14:compatExt spid="_x0000_s41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187" name="Drop Down 227" hidden="1">
              <a:extLst>
                <a:ext uri="{63B3BB69-23CF-44E3-9099-C40C66FF867C}">
                  <a14:compatExt spid="_x0000_s41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188" name="Drop Down 228" hidden="1">
              <a:extLst>
                <a:ext uri="{63B3BB69-23CF-44E3-9099-C40C66FF867C}">
                  <a14:compatExt spid="_x0000_s41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189" name="Drop Down 229" hidden="1">
              <a:extLst>
                <a:ext uri="{63B3BB69-23CF-44E3-9099-C40C66FF867C}">
                  <a14:compatExt spid="_x0000_s41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190" name="Drop Down 230" hidden="1">
              <a:extLst>
                <a:ext uri="{63B3BB69-23CF-44E3-9099-C40C66FF867C}">
                  <a14:compatExt spid="_x0000_s41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191" name="Drop Down 231" hidden="1">
              <a:extLst>
                <a:ext uri="{63B3BB69-23CF-44E3-9099-C40C66FF867C}">
                  <a14:compatExt spid="_x0000_s41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192" name="Drop Down 232" hidden="1">
              <a:extLst>
                <a:ext uri="{63B3BB69-23CF-44E3-9099-C40C66FF867C}">
                  <a14:compatExt spid="_x0000_s41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193" name="Drop Down 233" hidden="1">
              <a:extLst>
                <a:ext uri="{63B3BB69-23CF-44E3-9099-C40C66FF867C}">
                  <a14:compatExt spid="_x0000_s41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194" name="Drop Down 234" hidden="1">
              <a:extLst>
                <a:ext uri="{63B3BB69-23CF-44E3-9099-C40C66FF867C}">
                  <a14:compatExt spid="_x0000_s41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195" name="Drop Down 235" hidden="1">
              <a:extLst>
                <a:ext uri="{63B3BB69-23CF-44E3-9099-C40C66FF867C}">
                  <a14:compatExt spid="_x0000_s41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196" name="Drop Down 236" hidden="1">
              <a:extLst>
                <a:ext uri="{63B3BB69-23CF-44E3-9099-C40C66FF867C}">
                  <a14:compatExt spid="_x0000_s41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197" name="Drop Down 237" hidden="1">
              <a:extLst>
                <a:ext uri="{63B3BB69-23CF-44E3-9099-C40C66FF867C}">
                  <a14:compatExt spid="_x0000_s41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198" name="Drop Down 238" hidden="1">
              <a:extLst>
                <a:ext uri="{63B3BB69-23CF-44E3-9099-C40C66FF867C}">
                  <a14:compatExt spid="_x0000_s41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199" name="Drop Down 239" hidden="1">
              <a:extLst>
                <a:ext uri="{63B3BB69-23CF-44E3-9099-C40C66FF867C}">
                  <a14:compatExt spid="_x0000_s41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200" name="Drop Down 240" hidden="1">
              <a:extLst>
                <a:ext uri="{63B3BB69-23CF-44E3-9099-C40C66FF867C}">
                  <a14:compatExt spid="_x0000_s4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201" name="Drop Down 241" hidden="1">
              <a:extLst>
                <a:ext uri="{63B3BB69-23CF-44E3-9099-C40C66FF867C}">
                  <a14:compatExt spid="_x0000_s41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202" name="Drop Down 242" hidden="1">
              <a:extLst>
                <a:ext uri="{63B3BB69-23CF-44E3-9099-C40C66FF867C}">
                  <a14:compatExt spid="_x0000_s41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203" name="Drop Down 243" hidden="1">
              <a:extLst>
                <a:ext uri="{63B3BB69-23CF-44E3-9099-C40C66FF867C}">
                  <a14:compatExt spid="_x0000_s41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204" name="Drop Down 244" hidden="1">
              <a:extLst>
                <a:ext uri="{63B3BB69-23CF-44E3-9099-C40C66FF867C}">
                  <a14:compatExt spid="_x0000_s41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205" name="Drop Down 245" hidden="1">
              <a:extLst>
                <a:ext uri="{63B3BB69-23CF-44E3-9099-C40C66FF867C}">
                  <a14:compatExt spid="_x0000_s41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206" name="Drop Down 246" hidden="1">
              <a:extLst>
                <a:ext uri="{63B3BB69-23CF-44E3-9099-C40C66FF867C}">
                  <a14:compatExt spid="_x0000_s41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207" name="Drop Down 247" hidden="1">
              <a:extLst>
                <a:ext uri="{63B3BB69-23CF-44E3-9099-C40C66FF867C}">
                  <a14:compatExt spid="_x0000_s41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208" name="Drop Down 248" hidden="1">
              <a:extLst>
                <a:ext uri="{63B3BB69-23CF-44E3-9099-C40C66FF867C}">
                  <a14:compatExt spid="_x0000_s41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209" name="Drop Down 249" hidden="1">
              <a:extLst>
                <a:ext uri="{63B3BB69-23CF-44E3-9099-C40C66FF867C}">
                  <a14:compatExt spid="_x0000_s41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210" name="Drop Down 250" hidden="1">
              <a:extLst>
                <a:ext uri="{63B3BB69-23CF-44E3-9099-C40C66FF867C}">
                  <a14:compatExt spid="_x0000_s41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211" name="Drop Down 251" hidden="1">
              <a:extLst>
                <a:ext uri="{63B3BB69-23CF-44E3-9099-C40C66FF867C}">
                  <a14:compatExt spid="_x0000_s41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212" name="Drop Down 252" hidden="1">
              <a:extLst>
                <a:ext uri="{63B3BB69-23CF-44E3-9099-C40C66FF867C}">
                  <a14:compatExt spid="_x0000_s41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213" name="Drop Down 253" hidden="1">
              <a:extLst>
                <a:ext uri="{63B3BB69-23CF-44E3-9099-C40C66FF867C}">
                  <a14:compatExt spid="_x0000_s41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214" name="Drop Down 254" hidden="1">
              <a:extLst>
                <a:ext uri="{63B3BB69-23CF-44E3-9099-C40C66FF867C}">
                  <a14:compatExt spid="_x0000_s41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215" name="Drop Down 255" hidden="1">
              <a:extLst>
                <a:ext uri="{63B3BB69-23CF-44E3-9099-C40C66FF867C}">
                  <a14:compatExt spid="_x0000_s41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216" name="Drop Down 256" hidden="1">
              <a:extLst>
                <a:ext uri="{63B3BB69-23CF-44E3-9099-C40C66FF867C}">
                  <a14:compatExt spid="_x0000_s41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217" name="Drop Down 257" hidden="1">
              <a:extLst>
                <a:ext uri="{63B3BB69-23CF-44E3-9099-C40C66FF867C}">
                  <a14:compatExt spid="_x0000_s41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218" name="Drop Down 258" hidden="1">
              <a:extLst>
                <a:ext uri="{63B3BB69-23CF-44E3-9099-C40C66FF867C}">
                  <a14:compatExt spid="_x0000_s41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219" name="Drop Down 259" hidden="1">
              <a:extLst>
                <a:ext uri="{63B3BB69-23CF-44E3-9099-C40C66FF867C}">
                  <a14:compatExt spid="_x0000_s41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220" name="Drop Down 260" hidden="1">
              <a:extLst>
                <a:ext uri="{63B3BB69-23CF-44E3-9099-C40C66FF867C}">
                  <a14:compatExt spid="_x0000_s41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221" name="Drop Down 261" hidden="1">
              <a:extLst>
                <a:ext uri="{63B3BB69-23CF-44E3-9099-C40C66FF867C}">
                  <a14:compatExt spid="_x0000_s41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222" name="Drop Down 262" hidden="1">
              <a:extLst>
                <a:ext uri="{63B3BB69-23CF-44E3-9099-C40C66FF867C}">
                  <a14:compatExt spid="_x0000_s41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223" name="Drop Down 263" hidden="1">
              <a:extLst>
                <a:ext uri="{63B3BB69-23CF-44E3-9099-C40C66FF867C}">
                  <a14:compatExt spid="_x0000_s41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224" name="Drop Down 264" hidden="1">
              <a:extLst>
                <a:ext uri="{63B3BB69-23CF-44E3-9099-C40C66FF867C}">
                  <a14:compatExt spid="_x0000_s41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225" name="Drop Down 265" hidden="1">
              <a:extLst>
                <a:ext uri="{63B3BB69-23CF-44E3-9099-C40C66FF867C}">
                  <a14:compatExt spid="_x0000_s41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226" name="Drop Down 266" hidden="1">
              <a:extLst>
                <a:ext uri="{63B3BB69-23CF-44E3-9099-C40C66FF867C}">
                  <a14:compatExt spid="_x0000_s41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227" name="Drop Down 267" hidden="1">
              <a:extLst>
                <a:ext uri="{63B3BB69-23CF-44E3-9099-C40C66FF867C}">
                  <a14:compatExt spid="_x0000_s41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228" name="Drop Down 268" hidden="1">
              <a:extLst>
                <a:ext uri="{63B3BB69-23CF-44E3-9099-C40C66FF867C}">
                  <a14:compatExt spid="_x0000_s41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229" name="Drop Down 269" hidden="1">
              <a:extLst>
                <a:ext uri="{63B3BB69-23CF-44E3-9099-C40C66FF867C}">
                  <a14:compatExt spid="_x0000_s41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230" name="Drop Down 270" hidden="1">
              <a:extLst>
                <a:ext uri="{63B3BB69-23CF-44E3-9099-C40C66FF867C}">
                  <a14:compatExt spid="_x0000_s41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231" name="Drop Down 271" hidden="1">
              <a:extLst>
                <a:ext uri="{63B3BB69-23CF-44E3-9099-C40C66FF867C}">
                  <a14:compatExt spid="_x0000_s41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232" name="Drop Down 272" hidden="1">
              <a:extLst>
                <a:ext uri="{63B3BB69-23CF-44E3-9099-C40C66FF867C}">
                  <a14:compatExt spid="_x0000_s41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233" name="Drop Down 273" hidden="1">
              <a:extLst>
                <a:ext uri="{63B3BB69-23CF-44E3-9099-C40C66FF867C}">
                  <a14:compatExt spid="_x0000_s41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234" name="Drop Down 274" hidden="1">
              <a:extLst>
                <a:ext uri="{63B3BB69-23CF-44E3-9099-C40C66FF867C}">
                  <a14:compatExt spid="_x0000_s41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235" name="Drop Down 275" hidden="1">
              <a:extLst>
                <a:ext uri="{63B3BB69-23CF-44E3-9099-C40C66FF867C}">
                  <a14:compatExt spid="_x0000_s41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236" name="Drop Down 276" hidden="1">
              <a:extLst>
                <a:ext uri="{63B3BB69-23CF-44E3-9099-C40C66FF867C}">
                  <a14:compatExt spid="_x0000_s41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237" name="Drop Down 277" hidden="1">
              <a:extLst>
                <a:ext uri="{63B3BB69-23CF-44E3-9099-C40C66FF867C}">
                  <a14:compatExt spid="_x0000_s41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238" name="Drop Down 278" hidden="1">
              <a:extLst>
                <a:ext uri="{63B3BB69-23CF-44E3-9099-C40C66FF867C}">
                  <a14:compatExt spid="_x0000_s41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239" name="Drop Down 279" hidden="1">
              <a:extLst>
                <a:ext uri="{63B3BB69-23CF-44E3-9099-C40C66FF867C}">
                  <a14:compatExt spid="_x0000_s41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240" name="Drop Down 280" hidden="1">
              <a:extLst>
                <a:ext uri="{63B3BB69-23CF-44E3-9099-C40C66FF867C}">
                  <a14:compatExt spid="_x0000_s41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241" name="Drop Down 281" hidden="1">
              <a:extLst>
                <a:ext uri="{63B3BB69-23CF-44E3-9099-C40C66FF867C}">
                  <a14:compatExt spid="_x0000_s41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242" name="Drop Down 282" hidden="1">
              <a:extLst>
                <a:ext uri="{63B3BB69-23CF-44E3-9099-C40C66FF867C}">
                  <a14:compatExt spid="_x0000_s41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243" name="Drop Down 283" hidden="1">
              <a:extLst>
                <a:ext uri="{63B3BB69-23CF-44E3-9099-C40C66FF867C}">
                  <a14:compatExt spid="_x0000_s41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244" name="Drop Down 284" hidden="1">
              <a:extLst>
                <a:ext uri="{63B3BB69-23CF-44E3-9099-C40C66FF867C}">
                  <a14:compatExt spid="_x0000_s41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245" name="Drop Down 285" hidden="1">
              <a:extLst>
                <a:ext uri="{63B3BB69-23CF-44E3-9099-C40C66FF867C}">
                  <a14:compatExt spid="_x0000_s41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246" name="Drop Down 286" hidden="1">
              <a:extLst>
                <a:ext uri="{63B3BB69-23CF-44E3-9099-C40C66FF867C}">
                  <a14:compatExt spid="_x0000_s41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247" name="Drop Down 287" hidden="1">
              <a:extLst>
                <a:ext uri="{63B3BB69-23CF-44E3-9099-C40C66FF867C}">
                  <a14:compatExt spid="_x0000_s41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248" name="Drop Down 288" hidden="1">
              <a:extLst>
                <a:ext uri="{63B3BB69-23CF-44E3-9099-C40C66FF867C}">
                  <a14:compatExt spid="_x0000_s41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249" name="Drop Down 289" hidden="1">
              <a:extLst>
                <a:ext uri="{63B3BB69-23CF-44E3-9099-C40C66FF867C}">
                  <a14:compatExt spid="_x0000_s41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250" name="Drop Down 290" hidden="1">
              <a:extLst>
                <a:ext uri="{63B3BB69-23CF-44E3-9099-C40C66FF867C}">
                  <a14:compatExt spid="_x0000_s41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251" name="Drop Down 291" hidden="1">
              <a:extLst>
                <a:ext uri="{63B3BB69-23CF-44E3-9099-C40C66FF867C}">
                  <a14:compatExt spid="_x0000_s41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252" name="Drop Down 292" hidden="1">
              <a:extLst>
                <a:ext uri="{63B3BB69-23CF-44E3-9099-C40C66FF867C}">
                  <a14:compatExt spid="_x0000_s41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253" name="Drop Down 293" hidden="1">
              <a:extLst>
                <a:ext uri="{63B3BB69-23CF-44E3-9099-C40C66FF867C}">
                  <a14:compatExt spid="_x0000_s41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254" name="Drop Down 294" hidden="1">
              <a:extLst>
                <a:ext uri="{63B3BB69-23CF-44E3-9099-C40C66FF867C}">
                  <a14:compatExt spid="_x0000_s41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255" name="Drop Down 295" hidden="1">
              <a:extLst>
                <a:ext uri="{63B3BB69-23CF-44E3-9099-C40C66FF867C}">
                  <a14:compatExt spid="_x0000_s41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256" name="Drop Down 296" hidden="1">
              <a:extLst>
                <a:ext uri="{63B3BB69-23CF-44E3-9099-C40C66FF867C}">
                  <a14:compatExt spid="_x0000_s41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257" name="Drop Down 297" hidden="1">
              <a:extLst>
                <a:ext uri="{63B3BB69-23CF-44E3-9099-C40C66FF867C}">
                  <a14:compatExt spid="_x0000_s41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258" name="Drop Down 298" hidden="1">
              <a:extLst>
                <a:ext uri="{63B3BB69-23CF-44E3-9099-C40C66FF867C}">
                  <a14:compatExt spid="_x0000_s41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259" name="Drop Down 299" hidden="1">
              <a:extLst>
                <a:ext uri="{63B3BB69-23CF-44E3-9099-C40C66FF867C}">
                  <a14:compatExt spid="_x0000_s41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260" name="Drop Down 300" hidden="1">
              <a:extLst>
                <a:ext uri="{63B3BB69-23CF-44E3-9099-C40C66FF867C}">
                  <a14:compatExt spid="_x0000_s41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261" name="Drop Down 301" hidden="1">
              <a:extLst>
                <a:ext uri="{63B3BB69-23CF-44E3-9099-C40C66FF867C}">
                  <a14:compatExt spid="_x0000_s41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262" name="Drop Down 302" hidden="1">
              <a:extLst>
                <a:ext uri="{63B3BB69-23CF-44E3-9099-C40C66FF867C}">
                  <a14:compatExt spid="_x0000_s41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263" name="Drop Down 303" hidden="1">
              <a:extLst>
                <a:ext uri="{63B3BB69-23CF-44E3-9099-C40C66FF867C}">
                  <a14:compatExt spid="_x0000_s41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264" name="Drop Down 304" hidden="1">
              <a:extLst>
                <a:ext uri="{63B3BB69-23CF-44E3-9099-C40C66FF867C}">
                  <a14:compatExt spid="_x0000_s41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265" name="Drop Down 305" hidden="1">
              <a:extLst>
                <a:ext uri="{63B3BB69-23CF-44E3-9099-C40C66FF867C}">
                  <a14:compatExt spid="_x0000_s4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266" name="Drop Down 306" hidden="1">
              <a:extLst>
                <a:ext uri="{63B3BB69-23CF-44E3-9099-C40C66FF867C}">
                  <a14:compatExt spid="_x0000_s4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267" name="Drop Down 307" hidden="1">
              <a:extLst>
                <a:ext uri="{63B3BB69-23CF-44E3-9099-C40C66FF867C}">
                  <a14:compatExt spid="_x0000_s41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268" name="Drop Down 308" hidden="1">
              <a:extLst>
                <a:ext uri="{63B3BB69-23CF-44E3-9099-C40C66FF867C}">
                  <a14:compatExt spid="_x0000_s4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269" name="Drop Down 309" hidden="1">
              <a:extLst>
                <a:ext uri="{63B3BB69-23CF-44E3-9099-C40C66FF867C}">
                  <a14:compatExt spid="_x0000_s4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270" name="Drop Down 310" hidden="1">
              <a:extLst>
                <a:ext uri="{63B3BB69-23CF-44E3-9099-C40C66FF867C}">
                  <a14:compatExt spid="_x0000_s4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271" name="Drop Down 311" hidden="1">
              <a:extLst>
                <a:ext uri="{63B3BB69-23CF-44E3-9099-C40C66FF867C}">
                  <a14:compatExt spid="_x0000_s4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272" name="Drop Down 312" hidden="1">
              <a:extLst>
                <a:ext uri="{63B3BB69-23CF-44E3-9099-C40C66FF867C}">
                  <a14:compatExt spid="_x0000_s41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273" name="Drop Down 313" hidden="1">
              <a:extLst>
                <a:ext uri="{63B3BB69-23CF-44E3-9099-C40C66FF867C}">
                  <a14:compatExt spid="_x0000_s41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274" name="Drop Down 314" hidden="1">
              <a:extLst>
                <a:ext uri="{63B3BB69-23CF-44E3-9099-C40C66FF867C}">
                  <a14:compatExt spid="_x0000_s41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275" name="Drop Down 315" hidden="1">
              <a:extLst>
                <a:ext uri="{63B3BB69-23CF-44E3-9099-C40C66FF867C}">
                  <a14:compatExt spid="_x0000_s41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276" name="Drop Down 316" hidden="1">
              <a:extLst>
                <a:ext uri="{63B3BB69-23CF-44E3-9099-C40C66FF867C}">
                  <a14:compatExt spid="_x0000_s41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277" name="Drop Down 317" hidden="1">
              <a:extLst>
                <a:ext uri="{63B3BB69-23CF-44E3-9099-C40C66FF867C}">
                  <a14:compatExt spid="_x0000_s41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278" name="Drop Down 318" hidden="1">
              <a:extLst>
                <a:ext uri="{63B3BB69-23CF-44E3-9099-C40C66FF867C}">
                  <a14:compatExt spid="_x0000_s41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279" name="Drop Down 319" hidden="1">
              <a:extLst>
                <a:ext uri="{63B3BB69-23CF-44E3-9099-C40C66FF867C}">
                  <a14:compatExt spid="_x0000_s41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280" name="Drop Down 320" hidden="1">
              <a:extLst>
                <a:ext uri="{63B3BB69-23CF-44E3-9099-C40C66FF867C}">
                  <a14:compatExt spid="_x0000_s41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281" name="Drop Down 321" hidden="1">
              <a:extLst>
                <a:ext uri="{63B3BB69-23CF-44E3-9099-C40C66FF867C}">
                  <a14:compatExt spid="_x0000_s41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282" name="Drop Down 322" hidden="1">
              <a:extLst>
                <a:ext uri="{63B3BB69-23CF-44E3-9099-C40C66FF867C}">
                  <a14:compatExt spid="_x0000_s41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283" name="Drop Down 323" hidden="1">
              <a:extLst>
                <a:ext uri="{63B3BB69-23CF-44E3-9099-C40C66FF867C}">
                  <a14:compatExt spid="_x0000_s41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284" name="Drop Down 324" hidden="1">
              <a:extLst>
                <a:ext uri="{63B3BB69-23CF-44E3-9099-C40C66FF867C}">
                  <a14:compatExt spid="_x0000_s41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285" name="Drop Down 325" hidden="1">
              <a:extLst>
                <a:ext uri="{63B3BB69-23CF-44E3-9099-C40C66FF867C}">
                  <a14:compatExt spid="_x0000_s41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286" name="Drop Down 326" hidden="1">
              <a:extLst>
                <a:ext uri="{63B3BB69-23CF-44E3-9099-C40C66FF867C}">
                  <a14:compatExt spid="_x0000_s41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287" name="Drop Down 327" hidden="1">
              <a:extLst>
                <a:ext uri="{63B3BB69-23CF-44E3-9099-C40C66FF867C}">
                  <a14:compatExt spid="_x0000_s41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288" name="Drop Down 328" hidden="1">
              <a:extLst>
                <a:ext uri="{63B3BB69-23CF-44E3-9099-C40C66FF867C}">
                  <a14:compatExt spid="_x0000_s41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289" name="Drop Down 329" hidden="1">
              <a:extLst>
                <a:ext uri="{63B3BB69-23CF-44E3-9099-C40C66FF867C}">
                  <a14:compatExt spid="_x0000_s41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290" name="Drop Down 330" hidden="1">
              <a:extLst>
                <a:ext uri="{63B3BB69-23CF-44E3-9099-C40C66FF867C}">
                  <a14:compatExt spid="_x0000_s41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291" name="Drop Down 331" hidden="1">
              <a:extLst>
                <a:ext uri="{63B3BB69-23CF-44E3-9099-C40C66FF867C}">
                  <a14:compatExt spid="_x0000_s41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292" name="Drop Down 332" hidden="1">
              <a:extLst>
                <a:ext uri="{63B3BB69-23CF-44E3-9099-C40C66FF867C}">
                  <a14:compatExt spid="_x0000_s41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293" name="Drop Down 333" hidden="1">
              <a:extLst>
                <a:ext uri="{63B3BB69-23CF-44E3-9099-C40C66FF867C}">
                  <a14:compatExt spid="_x0000_s41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294" name="Drop Down 334" hidden="1">
              <a:extLst>
                <a:ext uri="{63B3BB69-23CF-44E3-9099-C40C66FF867C}">
                  <a14:compatExt spid="_x0000_s41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295" name="Drop Down 335" hidden="1">
              <a:extLst>
                <a:ext uri="{63B3BB69-23CF-44E3-9099-C40C66FF867C}">
                  <a14:compatExt spid="_x0000_s41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296" name="Drop Down 336" hidden="1">
              <a:extLst>
                <a:ext uri="{63B3BB69-23CF-44E3-9099-C40C66FF867C}">
                  <a14:compatExt spid="_x0000_s41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297" name="Drop Down 337" hidden="1">
              <a:extLst>
                <a:ext uri="{63B3BB69-23CF-44E3-9099-C40C66FF867C}">
                  <a14:compatExt spid="_x0000_s41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298" name="Drop Down 338" hidden="1">
              <a:extLst>
                <a:ext uri="{63B3BB69-23CF-44E3-9099-C40C66FF867C}">
                  <a14:compatExt spid="_x0000_s41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299" name="Drop Down 339" hidden="1">
              <a:extLst>
                <a:ext uri="{63B3BB69-23CF-44E3-9099-C40C66FF867C}">
                  <a14:compatExt spid="_x0000_s41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300" name="Drop Down 340" hidden="1">
              <a:extLst>
                <a:ext uri="{63B3BB69-23CF-44E3-9099-C40C66FF867C}">
                  <a14:compatExt spid="_x0000_s41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301" name="Drop Down 341" hidden="1">
              <a:extLst>
                <a:ext uri="{63B3BB69-23CF-44E3-9099-C40C66FF867C}">
                  <a14:compatExt spid="_x0000_s41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302" name="Drop Down 342" hidden="1">
              <a:extLst>
                <a:ext uri="{63B3BB69-23CF-44E3-9099-C40C66FF867C}">
                  <a14:compatExt spid="_x0000_s41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303" name="Drop Down 343" hidden="1">
              <a:extLst>
                <a:ext uri="{63B3BB69-23CF-44E3-9099-C40C66FF867C}">
                  <a14:compatExt spid="_x0000_s41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304" name="Drop Down 344" hidden="1">
              <a:extLst>
                <a:ext uri="{63B3BB69-23CF-44E3-9099-C40C66FF867C}">
                  <a14:compatExt spid="_x0000_s41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305" name="Drop Down 345" hidden="1">
              <a:extLst>
                <a:ext uri="{63B3BB69-23CF-44E3-9099-C40C66FF867C}">
                  <a14:compatExt spid="_x0000_s41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306" name="Drop Down 346" hidden="1">
              <a:extLst>
                <a:ext uri="{63B3BB69-23CF-44E3-9099-C40C66FF867C}">
                  <a14:compatExt spid="_x0000_s41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307" name="Drop Down 347" hidden="1">
              <a:extLst>
                <a:ext uri="{63B3BB69-23CF-44E3-9099-C40C66FF867C}">
                  <a14:compatExt spid="_x0000_s41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308" name="Drop Down 348" hidden="1">
              <a:extLst>
                <a:ext uri="{63B3BB69-23CF-44E3-9099-C40C66FF867C}">
                  <a14:compatExt spid="_x0000_s41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309" name="Drop Down 349" hidden="1">
              <a:extLst>
                <a:ext uri="{63B3BB69-23CF-44E3-9099-C40C66FF867C}">
                  <a14:compatExt spid="_x0000_s41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310" name="Drop Down 350" hidden="1">
              <a:extLst>
                <a:ext uri="{63B3BB69-23CF-44E3-9099-C40C66FF867C}">
                  <a14:compatExt spid="_x0000_s41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311" name="Drop Down 351" hidden="1">
              <a:extLst>
                <a:ext uri="{63B3BB69-23CF-44E3-9099-C40C66FF867C}">
                  <a14:compatExt spid="_x0000_s41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312" name="Drop Down 352" hidden="1">
              <a:extLst>
                <a:ext uri="{63B3BB69-23CF-44E3-9099-C40C66FF867C}">
                  <a14:compatExt spid="_x0000_s41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313" name="Drop Down 353" hidden="1">
              <a:extLst>
                <a:ext uri="{63B3BB69-23CF-44E3-9099-C40C66FF867C}">
                  <a14:compatExt spid="_x0000_s41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314" name="Drop Down 354" hidden="1">
              <a:extLst>
                <a:ext uri="{63B3BB69-23CF-44E3-9099-C40C66FF867C}">
                  <a14:compatExt spid="_x0000_s41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315" name="Drop Down 355" hidden="1">
              <a:extLst>
                <a:ext uri="{63B3BB69-23CF-44E3-9099-C40C66FF867C}">
                  <a14:compatExt spid="_x0000_s41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316" name="Drop Down 356" hidden="1">
              <a:extLst>
                <a:ext uri="{63B3BB69-23CF-44E3-9099-C40C66FF867C}">
                  <a14:compatExt spid="_x0000_s41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317" name="Drop Down 357" hidden="1">
              <a:extLst>
                <a:ext uri="{63B3BB69-23CF-44E3-9099-C40C66FF867C}">
                  <a14:compatExt spid="_x0000_s41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318" name="Drop Down 358" hidden="1">
              <a:extLst>
                <a:ext uri="{63B3BB69-23CF-44E3-9099-C40C66FF867C}">
                  <a14:compatExt spid="_x0000_s41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319" name="Drop Down 359" hidden="1">
              <a:extLst>
                <a:ext uri="{63B3BB69-23CF-44E3-9099-C40C66FF867C}">
                  <a14:compatExt spid="_x0000_s41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1320" name="Drop Down 360" hidden="1">
              <a:extLst>
                <a:ext uri="{63B3BB69-23CF-44E3-9099-C40C66FF867C}">
                  <a14:compatExt spid="_x0000_s41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321" name="Drop Down 361" hidden="1">
              <a:extLst>
                <a:ext uri="{63B3BB69-23CF-44E3-9099-C40C66FF867C}">
                  <a14:compatExt spid="_x0000_s41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322" name="Drop Down 362" hidden="1">
              <a:extLst>
                <a:ext uri="{63B3BB69-23CF-44E3-9099-C40C66FF867C}">
                  <a14:compatExt spid="_x0000_s41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323" name="Drop Down 363" hidden="1">
              <a:extLst>
                <a:ext uri="{63B3BB69-23CF-44E3-9099-C40C66FF867C}">
                  <a14:compatExt spid="_x0000_s41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324" name="Drop Down 364" hidden="1">
              <a:extLst>
                <a:ext uri="{63B3BB69-23CF-44E3-9099-C40C66FF867C}">
                  <a14:compatExt spid="_x0000_s41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325" name="Drop Down 365" hidden="1">
              <a:extLst>
                <a:ext uri="{63B3BB69-23CF-44E3-9099-C40C66FF867C}">
                  <a14:compatExt spid="_x0000_s41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326" name="Drop Down 366" hidden="1">
              <a:extLst>
                <a:ext uri="{63B3BB69-23CF-44E3-9099-C40C66FF867C}">
                  <a14:compatExt spid="_x0000_s41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327" name="Drop Down 367" hidden="1">
              <a:extLst>
                <a:ext uri="{63B3BB69-23CF-44E3-9099-C40C66FF867C}">
                  <a14:compatExt spid="_x0000_s41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328" name="Drop Down 368" hidden="1">
              <a:extLst>
                <a:ext uri="{63B3BB69-23CF-44E3-9099-C40C66FF867C}">
                  <a14:compatExt spid="_x0000_s41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329" name="Drop Down 369" hidden="1">
              <a:extLst>
                <a:ext uri="{63B3BB69-23CF-44E3-9099-C40C66FF867C}">
                  <a14:compatExt spid="_x0000_s41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330" name="Drop Down 370" hidden="1">
              <a:extLst>
                <a:ext uri="{63B3BB69-23CF-44E3-9099-C40C66FF867C}">
                  <a14:compatExt spid="_x0000_s41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331" name="Drop Down 371" hidden="1">
              <a:extLst>
                <a:ext uri="{63B3BB69-23CF-44E3-9099-C40C66FF867C}">
                  <a14:compatExt spid="_x0000_s41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332" name="Drop Down 372" hidden="1">
              <a:extLst>
                <a:ext uri="{63B3BB69-23CF-44E3-9099-C40C66FF867C}">
                  <a14:compatExt spid="_x0000_s41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333" name="Drop Down 373" hidden="1">
              <a:extLst>
                <a:ext uri="{63B3BB69-23CF-44E3-9099-C40C66FF867C}">
                  <a14:compatExt spid="_x0000_s41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334" name="Drop Down 374" hidden="1">
              <a:extLst>
                <a:ext uri="{63B3BB69-23CF-44E3-9099-C40C66FF867C}">
                  <a14:compatExt spid="_x0000_s41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335" name="Drop Down 375" hidden="1">
              <a:extLst>
                <a:ext uri="{63B3BB69-23CF-44E3-9099-C40C66FF867C}">
                  <a14:compatExt spid="_x0000_s41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336" name="Drop Down 376" hidden="1">
              <a:extLst>
                <a:ext uri="{63B3BB69-23CF-44E3-9099-C40C66FF867C}">
                  <a14:compatExt spid="_x0000_s41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337" name="Drop Down 377" hidden="1">
              <a:extLst>
                <a:ext uri="{63B3BB69-23CF-44E3-9099-C40C66FF867C}">
                  <a14:compatExt spid="_x0000_s41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338" name="Drop Down 378" hidden="1">
              <a:extLst>
                <a:ext uri="{63B3BB69-23CF-44E3-9099-C40C66FF867C}">
                  <a14:compatExt spid="_x0000_s41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339" name="Drop Down 379" hidden="1">
              <a:extLst>
                <a:ext uri="{63B3BB69-23CF-44E3-9099-C40C66FF867C}">
                  <a14:compatExt spid="_x0000_s41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340" name="Drop Down 380" hidden="1">
              <a:extLst>
                <a:ext uri="{63B3BB69-23CF-44E3-9099-C40C66FF867C}">
                  <a14:compatExt spid="_x0000_s41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341" name="Drop Down 381" hidden="1">
              <a:extLst>
                <a:ext uri="{63B3BB69-23CF-44E3-9099-C40C66FF867C}">
                  <a14:compatExt spid="_x0000_s41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342" name="Drop Down 382" hidden="1">
              <a:extLst>
                <a:ext uri="{63B3BB69-23CF-44E3-9099-C40C66FF867C}">
                  <a14:compatExt spid="_x0000_s41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343" name="Drop Down 383" hidden="1">
              <a:extLst>
                <a:ext uri="{63B3BB69-23CF-44E3-9099-C40C66FF867C}">
                  <a14:compatExt spid="_x0000_s41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344" name="Drop Down 384" hidden="1">
              <a:extLst>
                <a:ext uri="{63B3BB69-23CF-44E3-9099-C40C66FF867C}">
                  <a14:compatExt spid="_x0000_s41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345" name="Drop Down 385" hidden="1">
              <a:extLst>
                <a:ext uri="{63B3BB69-23CF-44E3-9099-C40C66FF867C}">
                  <a14:compatExt spid="_x0000_s41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346" name="Drop Down 386" hidden="1">
              <a:extLst>
                <a:ext uri="{63B3BB69-23CF-44E3-9099-C40C66FF867C}">
                  <a14:compatExt spid="_x0000_s41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347" name="Drop Down 387" hidden="1">
              <a:extLst>
                <a:ext uri="{63B3BB69-23CF-44E3-9099-C40C66FF867C}">
                  <a14:compatExt spid="_x0000_s41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348" name="Drop Down 388" hidden="1">
              <a:extLst>
                <a:ext uri="{63B3BB69-23CF-44E3-9099-C40C66FF867C}">
                  <a14:compatExt spid="_x0000_s41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349" name="Drop Down 389" hidden="1">
              <a:extLst>
                <a:ext uri="{63B3BB69-23CF-44E3-9099-C40C66FF867C}">
                  <a14:compatExt spid="_x0000_s41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350" name="Drop Down 390" hidden="1">
              <a:extLst>
                <a:ext uri="{63B3BB69-23CF-44E3-9099-C40C66FF867C}">
                  <a14:compatExt spid="_x0000_s41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351" name="Drop Down 391" hidden="1">
              <a:extLst>
                <a:ext uri="{63B3BB69-23CF-44E3-9099-C40C66FF867C}">
                  <a14:compatExt spid="_x0000_s41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352" name="Drop Down 392" hidden="1">
              <a:extLst>
                <a:ext uri="{63B3BB69-23CF-44E3-9099-C40C66FF867C}">
                  <a14:compatExt spid="_x0000_s41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353" name="Drop Down 393" hidden="1">
              <a:extLst>
                <a:ext uri="{63B3BB69-23CF-44E3-9099-C40C66FF867C}">
                  <a14:compatExt spid="_x0000_s41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354" name="Drop Down 394" hidden="1">
              <a:extLst>
                <a:ext uri="{63B3BB69-23CF-44E3-9099-C40C66FF867C}">
                  <a14:compatExt spid="_x0000_s41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355" name="Drop Down 395" hidden="1">
              <a:extLst>
                <a:ext uri="{63B3BB69-23CF-44E3-9099-C40C66FF867C}">
                  <a14:compatExt spid="_x0000_s41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356" name="Drop Down 396" hidden="1">
              <a:extLst>
                <a:ext uri="{63B3BB69-23CF-44E3-9099-C40C66FF867C}">
                  <a14:compatExt spid="_x0000_s41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357" name="Drop Down 397" hidden="1">
              <a:extLst>
                <a:ext uri="{63B3BB69-23CF-44E3-9099-C40C66FF867C}">
                  <a14:compatExt spid="_x0000_s41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358" name="Drop Down 398" hidden="1">
              <a:extLst>
                <a:ext uri="{63B3BB69-23CF-44E3-9099-C40C66FF867C}">
                  <a14:compatExt spid="_x0000_s41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359" name="Drop Down 399" hidden="1">
              <a:extLst>
                <a:ext uri="{63B3BB69-23CF-44E3-9099-C40C66FF867C}">
                  <a14:compatExt spid="_x0000_s41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360" name="Drop Down 400" hidden="1">
              <a:extLst>
                <a:ext uri="{63B3BB69-23CF-44E3-9099-C40C66FF867C}">
                  <a14:compatExt spid="_x0000_s41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361" name="Drop Down 401" hidden="1">
              <a:extLst>
                <a:ext uri="{63B3BB69-23CF-44E3-9099-C40C66FF867C}">
                  <a14:compatExt spid="_x0000_s41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362" name="Drop Down 402" hidden="1">
              <a:extLst>
                <a:ext uri="{63B3BB69-23CF-44E3-9099-C40C66FF867C}">
                  <a14:compatExt spid="_x0000_s41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363" name="Drop Down 403" hidden="1">
              <a:extLst>
                <a:ext uri="{63B3BB69-23CF-44E3-9099-C40C66FF867C}">
                  <a14:compatExt spid="_x0000_s41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364" name="Drop Down 404" hidden="1">
              <a:extLst>
                <a:ext uri="{63B3BB69-23CF-44E3-9099-C40C66FF867C}">
                  <a14:compatExt spid="_x0000_s41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365" name="Drop Down 405" hidden="1">
              <a:extLst>
                <a:ext uri="{63B3BB69-23CF-44E3-9099-C40C66FF867C}">
                  <a14:compatExt spid="_x0000_s413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366" name="Drop Down 406" hidden="1">
              <a:extLst>
                <a:ext uri="{63B3BB69-23CF-44E3-9099-C40C66FF867C}">
                  <a14:compatExt spid="_x0000_s413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367" name="Drop Down 407" hidden="1">
              <a:extLst>
                <a:ext uri="{63B3BB69-23CF-44E3-9099-C40C66FF867C}">
                  <a14:compatExt spid="_x0000_s413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368" name="Drop Down 408" hidden="1">
              <a:extLst>
                <a:ext uri="{63B3BB69-23CF-44E3-9099-C40C66FF867C}">
                  <a14:compatExt spid="_x0000_s41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369" name="Drop Down 409" hidden="1">
              <a:extLst>
                <a:ext uri="{63B3BB69-23CF-44E3-9099-C40C66FF867C}">
                  <a14:compatExt spid="_x0000_s41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1370" name="Drop Down 410" hidden="1">
              <a:extLst>
                <a:ext uri="{63B3BB69-23CF-44E3-9099-C40C66FF867C}">
                  <a14:compatExt spid="_x0000_s41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371" name="Drop Down 411" hidden="1">
              <a:extLst>
                <a:ext uri="{63B3BB69-23CF-44E3-9099-C40C66FF867C}">
                  <a14:compatExt spid="_x0000_s41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372" name="Drop Down 412" hidden="1">
              <a:extLst>
                <a:ext uri="{63B3BB69-23CF-44E3-9099-C40C66FF867C}">
                  <a14:compatExt spid="_x0000_s41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373" name="Drop Down 413" hidden="1">
              <a:extLst>
                <a:ext uri="{63B3BB69-23CF-44E3-9099-C40C66FF867C}">
                  <a14:compatExt spid="_x0000_s41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374" name="Drop Down 414" hidden="1">
              <a:extLst>
                <a:ext uri="{63B3BB69-23CF-44E3-9099-C40C66FF867C}">
                  <a14:compatExt spid="_x0000_s41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375" name="Drop Down 415" hidden="1">
              <a:extLst>
                <a:ext uri="{63B3BB69-23CF-44E3-9099-C40C66FF867C}">
                  <a14:compatExt spid="_x0000_s41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376" name="Drop Down 416" hidden="1">
              <a:extLst>
                <a:ext uri="{63B3BB69-23CF-44E3-9099-C40C66FF867C}">
                  <a14:compatExt spid="_x0000_s41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377" name="Drop Down 417" hidden="1">
              <a:extLst>
                <a:ext uri="{63B3BB69-23CF-44E3-9099-C40C66FF867C}">
                  <a14:compatExt spid="_x0000_s41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378" name="Drop Down 418" hidden="1">
              <a:extLst>
                <a:ext uri="{63B3BB69-23CF-44E3-9099-C40C66FF867C}">
                  <a14:compatExt spid="_x0000_s41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379" name="Drop Down 419" hidden="1">
              <a:extLst>
                <a:ext uri="{63B3BB69-23CF-44E3-9099-C40C66FF867C}">
                  <a14:compatExt spid="_x0000_s41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380" name="Drop Down 420" hidden="1">
              <a:extLst>
                <a:ext uri="{63B3BB69-23CF-44E3-9099-C40C66FF867C}">
                  <a14:compatExt spid="_x0000_s41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381" name="Drop Down 421" hidden="1">
              <a:extLst>
                <a:ext uri="{63B3BB69-23CF-44E3-9099-C40C66FF867C}">
                  <a14:compatExt spid="_x0000_s41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382" name="Drop Down 422" hidden="1">
              <a:extLst>
                <a:ext uri="{63B3BB69-23CF-44E3-9099-C40C66FF867C}">
                  <a14:compatExt spid="_x0000_s41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383" name="Drop Down 423" hidden="1">
              <a:extLst>
                <a:ext uri="{63B3BB69-23CF-44E3-9099-C40C66FF867C}">
                  <a14:compatExt spid="_x0000_s41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384" name="Drop Down 424" hidden="1">
              <a:extLst>
                <a:ext uri="{63B3BB69-23CF-44E3-9099-C40C66FF867C}">
                  <a14:compatExt spid="_x0000_s41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385" name="Drop Down 425" hidden="1">
              <a:extLst>
                <a:ext uri="{63B3BB69-23CF-44E3-9099-C40C66FF867C}">
                  <a14:compatExt spid="_x0000_s41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386" name="Drop Down 426" hidden="1">
              <a:extLst>
                <a:ext uri="{63B3BB69-23CF-44E3-9099-C40C66FF867C}">
                  <a14:compatExt spid="_x0000_s41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387" name="Drop Down 427" hidden="1">
              <a:extLst>
                <a:ext uri="{63B3BB69-23CF-44E3-9099-C40C66FF867C}">
                  <a14:compatExt spid="_x0000_s41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388" name="Drop Down 428" hidden="1">
              <a:extLst>
                <a:ext uri="{63B3BB69-23CF-44E3-9099-C40C66FF867C}">
                  <a14:compatExt spid="_x0000_s41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389" name="Drop Down 429" hidden="1">
              <a:extLst>
                <a:ext uri="{63B3BB69-23CF-44E3-9099-C40C66FF867C}">
                  <a14:compatExt spid="_x0000_s41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390" name="Drop Down 430" hidden="1">
              <a:extLst>
                <a:ext uri="{63B3BB69-23CF-44E3-9099-C40C66FF867C}">
                  <a14:compatExt spid="_x0000_s41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391" name="Drop Down 431" hidden="1">
              <a:extLst>
                <a:ext uri="{63B3BB69-23CF-44E3-9099-C40C66FF867C}">
                  <a14:compatExt spid="_x0000_s41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392" name="Drop Down 432" hidden="1">
              <a:extLst>
                <a:ext uri="{63B3BB69-23CF-44E3-9099-C40C66FF867C}">
                  <a14:compatExt spid="_x0000_s41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393" name="Drop Down 433" hidden="1">
              <a:extLst>
                <a:ext uri="{63B3BB69-23CF-44E3-9099-C40C66FF867C}">
                  <a14:compatExt spid="_x0000_s41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394" name="Drop Down 434" hidden="1">
              <a:extLst>
                <a:ext uri="{63B3BB69-23CF-44E3-9099-C40C66FF867C}">
                  <a14:compatExt spid="_x0000_s41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395" name="Drop Down 435" hidden="1">
              <a:extLst>
                <a:ext uri="{63B3BB69-23CF-44E3-9099-C40C66FF867C}">
                  <a14:compatExt spid="_x0000_s41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396" name="Drop Down 436" hidden="1">
              <a:extLst>
                <a:ext uri="{63B3BB69-23CF-44E3-9099-C40C66FF867C}">
                  <a14:compatExt spid="_x0000_s41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397" name="Drop Down 437" hidden="1">
              <a:extLst>
                <a:ext uri="{63B3BB69-23CF-44E3-9099-C40C66FF867C}">
                  <a14:compatExt spid="_x0000_s41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398" name="Drop Down 438" hidden="1">
              <a:extLst>
                <a:ext uri="{63B3BB69-23CF-44E3-9099-C40C66FF867C}">
                  <a14:compatExt spid="_x0000_s41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399" name="Drop Down 439" hidden="1">
              <a:extLst>
                <a:ext uri="{63B3BB69-23CF-44E3-9099-C40C66FF867C}">
                  <a14:compatExt spid="_x0000_s41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400" name="Drop Down 440" hidden="1">
              <a:extLst>
                <a:ext uri="{63B3BB69-23CF-44E3-9099-C40C66FF867C}">
                  <a14:compatExt spid="_x0000_s41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401" name="Drop Down 441" hidden="1">
              <a:extLst>
                <a:ext uri="{63B3BB69-23CF-44E3-9099-C40C66FF867C}">
                  <a14:compatExt spid="_x0000_s41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402" name="Drop Down 442" hidden="1">
              <a:extLst>
                <a:ext uri="{63B3BB69-23CF-44E3-9099-C40C66FF867C}">
                  <a14:compatExt spid="_x0000_s41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403" name="Drop Down 443" hidden="1">
              <a:extLst>
                <a:ext uri="{63B3BB69-23CF-44E3-9099-C40C66FF867C}">
                  <a14:compatExt spid="_x0000_s41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404" name="Drop Down 444" hidden="1">
              <a:extLst>
                <a:ext uri="{63B3BB69-23CF-44E3-9099-C40C66FF867C}">
                  <a14:compatExt spid="_x0000_s41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405" name="Drop Down 445" hidden="1">
              <a:extLst>
                <a:ext uri="{63B3BB69-23CF-44E3-9099-C40C66FF867C}">
                  <a14:compatExt spid="_x0000_s41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406" name="Drop Down 446" hidden="1">
              <a:extLst>
                <a:ext uri="{63B3BB69-23CF-44E3-9099-C40C66FF867C}">
                  <a14:compatExt spid="_x0000_s41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407" name="Drop Down 447" hidden="1">
              <a:extLst>
                <a:ext uri="{63B3BB69-23CF-44E3-9099-C40C66FF867C}">
                  <a14:compatExt spid="_x0000_s41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408" name="Drop Down 448" hidden="1">
              <a:extLst>
                <a:ext uri="{63B3BB69-23CF-44E3-9099-C40C66FF867C}">
                  <a14:compatExt spid="_x0000_s41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409" name="Drop Down 449" hidden="1">
              <a:extLst>
                <a:ext uri="{63B3BB69-23CF-44E3-9099-C40C66FF867C}">
                  <a14:compatExt spid="_x0000_s41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410" name="Drop Down 450" hidden="1">
              <a:extLst>
                <a:ext uri="{63B3BB69-23CF-44E3-9099-C40C66FF867C}">
                  <a14:compatExt spid="_x0000_s41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411" name="Drop Down 451" hidden="1">
              <a:extLst>
                <a:ext uri="{63B3BB69-23CF-44E3-9099-C40C66FF867C}">
                  <a14:compatExt spid="_x0000_s41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412" name="Drop Down 452" hidden="1">
              <a:extLst>
                <a:ext uri="{63B3BB69-23CF-44E3-9099-C40C66FF867C}">
                  <a14:compatExt spid="_x0000_s41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413" name="Drop Down 453" hidden="1">
              <a:extLst>
                <a:ext uri="{63B3BB69-23CF-44E3-9099-C40C66FF867C}">
                  <a14:compatExt spid="_x0000_s41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414" name="Drop Down 454" hidden="1">
              <a:extLst>
                <a:ext uri="{63B3BB69-23CF-44E3-9099-C40C66FF867C}">
                  <a14:compatExt spid="_x0000_s41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415" name="Drop Down 455" hidden="1">
              <a:extLst>
                <a:ext uri="{63B3BB69-23CF-44E3-9099-C40C66FF867C}">
                  <a14:compatExt spid="_x0000_s41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416" name="Drop Down 456" hidden="1">
              <a:extLst>
                <a:ext uri="{63B3BB69-23CF-44E3-9099-C40C66FF867C}">
                  <a14:compatExt spid="_x0000_s41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417" name="Drop Down 457" hidden="1">
              <a:extLst>
                <a:ext uri="{63B3BB69-23CF-44E3-9099-C40C66FF867C}">
                  <a14:compatExt spid="_x0000_s41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418" name="Drop Down 458" hidden="1">
              <a:extLst>
                <a:ext uri="{63B3BB69-23CF-44E3-9099-C40C66FF867C}">
                  <a14:compatExt spid="_x0000_s41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419" name="Drop Down 459" hidden="1">
              <a:extLst>
                <a:ext uri="{63B3BB69-23CF-44E3-9099-C40C66FF867C}">
                  <a14:compatExt spid="_x0000_s41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214.xml"/><Relationship Id="rId21" Type="http://schemas.openxmlformats.org/officeDocument/2006/relationships/ctrlProp" Target="../ctrlProps/ctrlProp118.xml"/><Relationship Id="rId42" Type="http://schemas.openxmlformats.org/officeDocument/2006/relationships/ctrlProp" Target="../ctrlProps/ctrlProp139.xml"/><Relationship Id="rId63" Type="http://schemas.openxmlformats.org/officeDocument/2006/relationships/ctrlProp" Target="../ctrlProps/ctrlProp160.xml"/><Relationship Id="rId84" Type="http://schemas.openxmlformats.org/officeDocument/2006/relationships/ctrlProp" Target="../ctrlProps/ctrlProp181.xml"/><Relationship Id="rId138" Type="http://schemas.openxmlformats.org/officeDocument/2006/relationships/ctrlProp" Target="../ctrlProps/ctrlProp235.xml"/><Relationship Id="rId107" Type="http://schemas.openxmlformats.org/officeDocument/2006/relationships/ctrlProp" Target="../ctrlProps/ctrlProp204.xml"/><Relationship Id="rId11" Type="http://schemas.openxmlformats.org/officeDocument/2006/relationships/ctrlProp" Target="../ctrlProps/ctrlProp108.xml"/><Relationship Id="rId32" Type="http://schemas.openxmlformats.org/officeDocument/2006/relationships/ctrlProp" Target="../ctrlProps/ctrlProp129.xml"/><Relationship Id="rId53" Type="http://schemas.openxmlformats.org/officeDocument/2006/relationships/ctrlProp" Target="../ctrlProps/ctrlProp150.xml"/><Relationship Id="rId74" Type="http://schemas.openxmlformats.org/officeDocument/2006/relationships/ctrlProp" Target="../ctrlProps/ctrlProp171.xml"/><Relationship Id="rId128" Type="http://schemas.openxmlformats.org/officeDocument/2006/relationships/ctrlProp" Target="../ctrlProps/ctrlProp225.xml"/><Relationship Id="rId149" Type="http://schemas.openxmlformats.org/officeDocument/2006/relationships/ctrlProp" Target="../ctrlProps/ctrlProp246.xml"/><Relationship Id="rId5" Type="http://schemas.openxmlformats.org/officeDocument/2006/relationships/ctrlProp" Target="../ctrlProps/ctrlProp102.xml"/><Relationship Id="rId95" Type="http://schemas.openxmlformats.org/officeDocument/2006/relationships/ctrlProp" Target="../ctrlProps/ctrlProp192.xml"/><Relationship Id="rId22" Type="http://schemas.openxmlformats.org/officeDocument/2006/relationships/ctrlProp" Target="../ctrlProps/ctrlProp119.xml"/><Relationship Id="rId27" Type="http://schemas.openxmlformats.org/officeDocument/2006/relationships/ctrlProp" Target="../ctrlProps/ctrlProp124.xml"/><Relationship Id="rId43" Type="http://schemas.openxmlformats.org/officeDocument/2006/relationships/ctrlProp" Target="../ctrlProps/ctrlProp140.xml"/><Relationship Id="rId48" Type="http://schemas.openxmlformats.org/officeDocument/2006/relationships/ctrlProp" Target="../ctrlProps/ctrlProp145.xml"/><Relationship Id="rId64" Type="http://schemas.openxmlformats.org/officeDocument/2006/relationships/ctrlProp" Target="../ctrlProps/ctrlProp161.xml"/><Relationship Id="rId69" Type="http://schemas.openxmlformats.org/officeDocument/2006/relationships/ctrlProp" Target="../ctrlProps/ctrlProp166.xml"/><Relationship Id="rId113" Type="http://schemas.openxmlformats.org/officeDocument/2006/relationships/ctrlProp" Target="../ctrlProps/ctrlProp210.xml"/><Relationship Id="rId118" Type="http://schemas.openxmlformats.org/officeDocument/2006/relationships/ctrlProp" Target="../ctrlProps/ctrlProp215.xml"/><Relationship Id="rId134" Type="http://schemas.openxmlformats.org/officeDocument/2006/relationships/ctrlProp" Target="../ctrlProps/ctrlProp231.xml"/><Relationship Id="rId139" Type="http://schemas.openxmlformats.org/officeDocument/2006/relationships/ctrlProp" Target="../ctrlProps/ctrlProp236.xml"/><Relationship Id="rId80" Type="http://schemas.openxmlformats.org/officeDocument/2006/relationships/ctrlProp" Target="../ctrlProps/ctrlProp177.xml"/><Relationship Id="rId85" Type="http://schemas.openxmlformats.org/officeDocument/2006/relationships/ctrlProp" Target="../ctrlProps/ctrlProp182.xml"/><Relationship Id="rId150" Type="http://schemas.openxmlformats.org/officeDocument/2006/relationships/ctrlProp" Target="../ctrlProps/ctrlProp247.xml"/><Relationship Id="rId12" Type="http://schemas.openxmlformats.org/officeDocument/2006/relationships/ctrlProp" Target="../ctrlProps/ctrlProp109.xml"/><Relationship Id="rId17" Type="http://schemas.openxmlformats.org/officeDocument/2006/relationships/ctrlProp" Target="../ctrlProps/ctrlProp114.xml"/><Relationship Id="rId33" Type="http://schemas.openxmlformats.org/officeDocument/2006/relationships/ctrlProp" Target="../ctrlProps/ctrlProp130.xml"/><Relationship Id="rId38" Type="http://schemas.openxmlformats.org/officeDocument/2006/relationships/ctrlProp" Target="../ctrlProps/ctrlProp135.xml"/><Relationship Id="rId59" Type="http://schemas.openxmlformats.org/officeDocument/2006/relationships/ctrlProp" Target="../ctrlProps/ctrlProp156.xml"/><Relationship Id="rId103" Type="http://schemas.openxmlformats.org/officeDocument/2006/relationships/ctrlProp" Target="../ctrlProps/ctrlProp200.xml"/><Relationship Id="rId108" Type="http://schemas.openxmlformats.org/officeDocument/2006/relationships/ctrlProp" Target="../ctrlProps/ctrlProp205.xml"/><Relationship Id="rId124" Type="http://schemas.openxmlformats.org/officeDocument/2006/relationships/ctrlProp" Target="../ctrlProps/ctrlProp221.xml"/><Relationship Id="rId129" Type="http://schemas.openxmlformats.org/officeDocument/2006/relationships/ctrlProp" Target="../ctrlProps/ctrlProp226.xml"/><Relationship Id="rId54" Type="http://schemas.openxmlformats.org/officeDocument/2006/relationships/ctrlProp" Target="../ctrlProps/ctrlProp151.xml"/><Relationship Id="rId70" Type="http://schemas.openxmlformats.org/officeDocument/2006/relationships/ctrlProp" Target="../ctrlProps/ctrlProp167.xml"/><Relationship Id="rId75" Type="http://schemas.openxmlformats.org/officeDocument/2006/relationships/ctrlProp" Target="../ctrlProps/ctrlProp172.xml"/><Relationship Id="rId91" Type="http://schemas.openxmlformats.org/officeDocument/2006/relationships/ctrlProp" Target="../ctrlProps/ctrlProp188.xml"/><Relationship Id="rId96" Type="http://schemas.openxmlformats.org/officeDocument/2006/relationships/ctrlProp" Target="../ctrlProps/ctrlProp193.xml"/><Relationship Id="rId140" Type="http://schemas.openxmlformats.org/officeDocument/2006/relationships/ctrlProp" Target="../ctrlProps/ctrlProp237.xml"/><Relationship Id="rId145" Type="http://schemas.openxmlformats.org/officeDocument/2006/relationships/ctrlProp" Target="../ctrlProps/ctrlProp242.xml"/><Relationship Id="rId1" Type="http://schemas.openxmlformats.org/officeDocument/2006/relationships/printerSettings" Target="../printerSettings/printerSettings3.bin"/><Relationship Id="rId6" Type="http://schemas.openxmlformats.org/officeDocument/2006/relationships/ctrlProp" Target="../ctrlProps/ctrlProp103.xml"/><Relationship Id="rId23" Type="http://schemas.openxmlformats.org/officeDocument/2006/relationships/ctrlProp" Target="../ctrlProps/ctrlProp120.xml"/><Relationship Id="rId28" Type="http://schemas.openxmlformats.org/officeDocument/2006/relationships/ctrlProp" Target="../ctrlProps/ctrlProp125.xml"/><Relationship Id="rId49" Type="http://schemas.openxmlformats.org/officeDocument/2006/relationships/ctrlProp" Target="../ctrlProps/ctrlProp146.xml"/><Relationship Id="rId114" Type="http://schemas.openxmlformats.org/officeDocument/2006/relationships/ctrlProp" Target="../ctrlProps/ctrlProp211.xml"/><Relationship Id="rId119" Type="http://schemas.openxmlformats.org/officeDocument/2006/relationships/ctrlProp" Target="../ctrlProps/ctrlProp216.xml"/><Relationship Id="rId44" Type="http://schemas.openxmlformats.org/officeDocument/2006/relationships/ctrlProp" Target="../ctrlProps/ctrlProp141.xml"/><Relationship Id="rId60" Type="http://schemas.openxmlformats.org/officeDocument/2006/relationships/ctrlProp" Target="../ctrlProps/ctrlProp157.xml"/><Relationship Id="rId65" Type="http://schemas.openxmlformats.org/officeDocument/2006/relationships/ctrlProp" Target="../ctrlProps/ctrlProp162.xml"/><Relationship Id="rId81" Type="http://schemas.openxmlformats.org/officeDocument/2006/relationships/ctrlProp" Target="../ctrlProps/ctrlProp178.xml"/><Relationship Id="rId86" Type="http://schemas.openxmlformats.org/officeDocument/2006/relationships/ctrlProp" Target="../ctrlProps/ctrlProp183.xml"/><Relationship Id="rId130" Type="http://schemas.openxmlformats.org/officeDocument/2006/relationships/ctrlProp" Target="../ctrlProps/ctrlProp227.xml"/><Relationship Id="rId135" Type="http://schemas.openxmlformats.org/officeDocument/2006/relationships/ctrlProp" Target="../ctrlProps/ctrlProp232.xml"/><Relationship Id="rId151" Type="http://schemas.openxmlformats.org/officeDocument/2006/relationships/ctrlProp" Target="../ctrlProps/ctrlProp248.xml"/><Relationship Id="rId13" Type="http://schemas.openxmlformats.org/officeDocument/2006/relationships/ctrlProp" Target="../ctrlProps/ctrlProp110.xml"/><Relationship Id="rId18" Type="http://schemas.openxmlformats.org/officeDocument/2006/relationships/ctrlProp" Target="../ctrlProps/ctrlProp115.xml"/><Relationship Id="rId39" Type="http://schemas.openxmlformats.org/officeDocument/2006/relationships/ctrlProp" Target="../ctrlProps/ctrlProp136.xml"/><Relationship Id="rId109" Type="http://schemas.openxmlformats.org/officeDocument/2006/relationships/ctrlProp" Target="../ctrlProps/ctrlProp206.xml"/><Relationship Id="rId34" Type="http://schemas.openxmlformats.org/officeDocument/2006/relationships/ctrlProp" Target="../ctrlProps/ctrlProp131.xml"/><Relationship Id="rId50" Type="http://schemas.openxmlformats.org/officeDocument/2006/relationships/ctrlProp" Target="../ctrlProps/ctrlProp147.xml"/><Relationship Id="rId55" Type="http://schemas.openxmlformats.org/officeDocument/2006/relationships/ctrlProp" Target="../ctrlProps/ctrlProp152.xml"/><Relationship Id="rId76" Type="http://schemas.openxmlformats.org/officeDocument/2006/relationships/ctrlProp" Target="../ctrlProps/ctrlProp173.xml"/><Relationship Id="rId97" Type="http://schemas.openxmlformats.org/officeDocument/2006/relationships/ctrlProp" Target="../ctrlProps/ctrlProp194.xml"/><Relationship Id="rId104" Type="http://schemas.openxmlformats.org/officeDocument/2006/relationships/ctrlProp" Target="../ctrlProps/ctrlProp201.xml"/><Relationship Id="rId120" Type="http://schemas.openxmlformats.org/officeDocument/2006/relationships/ctrlProp" Target="../ctrlProps/ctrlProp217.xml"/><Relationship Id="rId125" Type="http://schemas.openxmlformats.org/officeDocument/2006/relationships/ctrlProp" Target="../ctrlProps/ctrlProp222.xml"/><Relationship Id="rId141" Type="http://schemas.openxmlformats.org/officeDocument/2006/relationships/ctrlProp" Target="../ctrlProps/ctrlProp238.xml"/><Relationship Id="rId146" Type="http://schemas.openxmlformats.org/officeDocument/2006/relationships/ctrlProp" Target="../ctrlProps/ctrlProp243.xml"/><Relationship Id="rId7" Type="http://schemas.openxmlformats.org/officeDocument/2006/relationships/ctrlProp" Target="../ctrlProps/ctrlProp104.xml"/><Relationship Id="rId71" Type="http://schemas.openxmlformats.org/officeDocument/2006/relationships/ctrlProp" Target="../ctrlProps/ctrlProp168.xml"/><Relationship Id="rId92" Type="http://schemas.openxmlformats.org/officeDocument/2006/relationships/ctrlProp" Target="../ctrlProps/ctrlProp189.xml"/><Relationship Id="rId2" Type="http://schemas.openxmlformats.org/officeDocument/2006/relationships/drawing" Target="../drawings/drawing3.xml"/><Relationship Id="rId29" Type="http://schemas.openxmlformats.org/officeDocument/2006/relationships/ctrlProp" Target="../ctrlProps/ctrlProp126.xml"/><Relationship Id="rId24" Type="http://schemas.openxmlformats.org/officeDocument/2006/relationships/ctrlProp" Target="../ctrlProps/ctrlProp121.xml"/><Relationship Id="rId40" Type="http://schemas.openxmlformats.org/officeDocument/2006/relationships/ctrlProp" Target="../ctrlProps/ctrlProp137.xml"/><Relationship Id="rId45" Type="http://schemas.openxmlformats.org/officeDocument/2006/relationships/ctrlProp" Target="../ctrlProps/ctrlProp142.xml"/><Relationship Id="rId66" Type="http://schemas.openxmlformats.org/officeDocument/2006/relationships/ctrlProp" Target="../ctrlProps/ctrlProp163.xml"/><Relationship Id="rId87" Type="http://schemas.openxmlformats.org/officeDocument/2006/relationships/ctrlProp" Target="../ctrlProps/ctrlProp184.xml"/><Relationship Id="rId110" Type="http://schemas.openxmlformats.org/officeDocument/2006/relationships/ctrlProp" Target="../ctrlProps/ctrlProp207.xml"/><Relationship Id="rId115" Type="http://schemas.openxmlformats.org/officeDocument/2006/relationships/ctrlProp" Target="../ctrlProps/ctrlProp212.xml"/><Relationship Id="rId131" Type="http://schemas.openxmlformats.org/officeDocument/2006/relationships/ctrlProp" Target="../ctrlProps/ctrlProp228.xml"/><Relationship Id="rId136" Type="http://schemas.openxmlformats.org/officeDocument/2006/relationships/ctrlProp" Target="../ctrlProps/ctrlProp233.xml"/><Relationship Id="rId61" Type="http://schemas.openxmlformats.org/officeDocument/2006/relationships/ctrlProp" Target="../ctrlProps/ctrlProp158.xml"/><Relationship Id="rId82" Type="http://schemas.openxmlformats.org/officeDocument/2006/relationships/ctrlProp" Target="../ctrlProps/ctrlProp179.xml"/><Relationship Id="rId152" Type="http://schemas.openxmlformats.org/officeDocument/2006/relationships/ctrlProp" Target="../ctrlProps/ctrlProp249.xml"/><Relationship Id="rId19" Type="http://schemas.openxmlformats.org/officeDocument/2006/relationships/ctrlProp" Target="../ctrlProps/ctrlProp116.xml"/><Relationship Id="rId14" Type="http://schemas.openxmlformats.org/officeDocument/2006/relationships/ctrlProp" Target="../ctrlProps/ctrlProp111.xml"/><Relationship Id="rId30" Type="http://schemas.openxmlformats.org/officeDocument/2006/relationships/ctrlProp" Target="../ctrlProps/ctrlProp127.xml"/><Relationship Id="rId35" Type="http://schemas.openxmlformats.org/officeDocument/2006/relationships/ctrlProp" Target="../ctrlProps/ctrlProp132.xml"/><Relationship Id="rId56" Type="http://schemas.openxmlformats.org/officeDocument/2006/relationships/ctrlProp" Target="../ctrlProps/ctrlProp153.xml"/><Relationship Id="rId77" Type="http://schemas.openxmlformats.org/officeDocument/2006/relationships/ctrlProp" Target="../ctrlProps/ctrlProp174.xml"/><Relationship Id="rId100" Type="http://schemas.openxmlformats.org/officeDocument/2006/relationships/ctrlProp" Target="../ctrlProps/ctrlProp197.xml"/><Relationship Id="rId105" Type="http://schemas.openxmlformats.org/officeDocument/2006/relationships/ctrlProp" Target="../ctrlProps/ctrlProp202.xml"/><Relationship Id="rId126" Type="http://schemas.openxmlformats.org/officeDocument/2006/relationships/ctrlProp" Target="../ctrlProps/ctrlProp223.xml"/><Relationship Id="rId147" Type="http://schemas.openxmlformats.org/officeDocument/2006/relationships/ctrlProp" Target="../ctrlProps/ctrlProp244.xml"/><Relationship Id="rId8" Type="http://schemas.openxmlformats.org/officeDocument/2006/relationships/ctrlProp" Target="../ctrlProps/ctrlProp105.xml"/><Relationship Id="rId51" Type="http://schemas.openxmlformats.org/officeDocument/2006/relationships/ctrlProp" Target="../ctrlProps/ctrlProp148.xml"/><Relationship Id="rId72" Type="http://schemas.openxmlformats.org/officeDocument/2006/relationships/ctrlProp" Target="../ctrlProps/ctrlProp169.xml"/><Relationship Id="rId93" Type="http://schemas.openxmlformats.org/officeDocument/2006/relationships/ctrlProp" Target="../ctrlProps/ctrlProp190.xml"/><Relationship Id="rId98" Type="http://schemas.openxmlformats.org/officeDocument/2006/relationships/ctrlProp" Target="../ctrlProps/ctrlProp195.xml"/><Relationship Id="rId121" Type="http://schemas.openxmlformats.org/officeDocument/2006/relationships/ctrlProp" Target="../ctrlProps/ctrlProp218.xml"/><Relationship Id="rId142" Type="http://schemas.openxmlformats.org/officeDocument/2006/relationships/ctrlProp" Target="../ctrlProps/ctrlProp239.xml"/><Relationship Id="rId3" Type="http://schemas.openxmlformats.org/officeDocument/2006/relationships/vmlDrawing" Target="../drawings/vmlDrawing2.vml"/><Relationship Id="rId25" Type="http://schemas.openxmlformats.org/officeDocument/2006/relationships/ctrlProp" Target="../ctrlProps/ctrlProp122.xml"/><Relationship Id="rId46" Type="http://schemas.openxmlformats.org/officeDocument/2006/relationships/ctrlProp" Target="../ctrlProps/ctrlProp143.xml"/><Relationship Id="rId67" Type="http://schemas.openxmlformats.org/officeDocument/2006/relationships/ctrlProp" Target="../ctrlProps/ctrlProp164.xml"/><Relationship Id="rId116" Type="http://schemas.openxmlformats.org/officeDocument/2006/relationships/ctrlProp" Target="../ctrlProps/ctrlProp213.xml"/><Relationship Id="rId137" Type="http://schemas.openxmlformats.org/officeDocument/2006/relationships/ctrlProp" Target="../ctrlProps/ctrlProp234.xml"/><Relationship Id="rId20" Type="http://schemas.openxmlformats.org/officeDocument/2006/relationships/ctrlProp" Target="../ctrlProps/ctrlProp117.xml"/><Relationship Id="rId41" Type="http://schemas.openxmlformats.org/officeDocument/2006/relationships/ctrlProp" Target="../ctrlProps/ctrlProp138.xml"/><Relationship Id="rId62" Type="http://schemas.openxmlformats.org/officeDocument/2006/relationships/ctrlProp" Target="../ctrlProps/ctrlProp159.xml"/><Relationship Id="rId83" Type="http://schemas.openxmlformats.org/officeDocument/2006/relationships/ctrlProp" Target="../ctrlProps/ctrlProp180.xml"/><Relationship Id="rId88" Type="http://schemas.openxmlformats.org/officeDocument/2006/relationships/ctrlProp" Target="../ctrlProps/ctrlProp185.xml"/><Relationship Id="rId111" Type="http://schemas.openxmlformats.org/officeDocument/2006/relationships/ctrlProp" Target="../ctrlProps/ctrlProp208.xml"/><Relationship Id="rId132" Type="http://schemas.openxmlformats.org/officeDocument/2006/relationships/ctrlProp" Target="../ctrlProps/ctrlProp229.xml"/><Relationship Id="rId153" Type="http://schemas.openxmlformats.org/officeDocument/2006/relationships/ctrlProp" Target="../ctrlProps/ctrlProp250.xml"/><Relationship Id="rId15" Type="http://schemas.openxmlformats.org/officeDocument/2006/relationships/ctrlProp" Target="../ctrlProps/ctrlProp112.xml"/><Relationship Id="rId36" Type="http://schemas.openxmlformats.org/officeDocument/2006/relationships/ctrlProp" Target="../ctrlProps/ctrlProp133.xml"/><Relationship Id="rId57" Type="http://schemas.openxmlformats.org/officeDocument/2006/relationships/ctrlProp" Target="../ctrlProps/ctrlProp154.xml"/><Relationship Id="rId106" Type="http://schemas.openxmlformats.org/officeDocument/2006/relationships/ctrlProp" Target="../ctrlProps/ctrlProp203.xml"/><Relationship Id="rId127" Type="http://schemas.openxmlformats.org/officeDocument/2006/relationships/ctrlProp" Target="../ctrlProps/ctrlProp224.xml"/><Relationship Id="rId10" Type="http://schemas.openxmlformats.org/officeDocument/2006/relationships/ctrlProp" Target="../ctrlProps/ctrlProp107.xml"/><Relationship Id="rId31" Type="http://schemas.openxmlformats.org/officeDocument/2006/relationships/ctrlProp" Target="../ctrlProps/ctrlProp128.xml"/><Relationship Id="rId52" Type="http://schemas.openxmlformats.org/officeDocument/2006/relationships/ctrlProp" Target="../ctrlProps/ctrlProp149.xml"/><Relationship Id="rId73" Type="http://schemas.openxmlformats.org/officeDocument/2006/relationships/ctrlProp" Target="../ctrlProps/ctrlProp170.xml"/><Relationship Id="rId78" Type="http://schemas.openxmlformats.org/officeDocument/2006/relationships/ctrlProp" Target="../ctrlProps/ctrlProp175.xml"/><Relationship Id="rId94" Type="http://schemas.openxmlformats.org/officeDocument/2006/relationships/ctrlProp" Target="../ctrlProps/ctrlProp191.xml"/><Relationship Id="rId99" Type="http://schemas.openxmlformats.org/officeDocument/2006/relationships/ctrlProp" Target="../ctrlProps/ctrlProp196.xml"/><Relationship Id="rId101" Type="http://schemas.openxmlformats.org/officeDocument/2006/relationships/ctrlProp" Target="../ctrlProps/ctrlProp198.xml"/><Relationship Id="rId122" Type="http://schemas.openxmlformats.org/officeDocument/2006/relationships/ctrlProp" Target="../ctrlProps/ctrlProp219.xml"/><Relationship Id="rId143" Type="http://schemas.openxmlformats.org/officeDocument/2006/relationships/ctrlProp" Target="../ctrlProps/ctrlProp240.xml"/><Relationship Id="rId148" Type="http://schemas.openxmlformats.org/officeDocument/2006/relationships/ctrlProp" Target="../ctrlProps/ctrlProp245.xml"/><Relationship Id="rId4" Type="http://schemas.openxmlformats.org/officeDocument/2006/relationships/ctrlProp" Target="../ctrlProps/ctrlProp101.xml"/><Relationship Id="rId9" Type="http://schemas.openxmlformats.org/officeDocument/2006/relationships/ctrlProp" Target="../ctrlProps/ctrlProp106.xml"/><Relationship Id="rId26" Type="http://schemas.openxmlformats.org/officeDocument/2006/relationships/ctrlProp" Target="../ctrlProps/ctrlProp123.xml"/><Relationship Id="rId47" Type="http://schemas.openxmlformats.org/officeDocument/2006/relationships/ctrlProp" Target="../ctrlProps/ctrlProp144.xml"/><Relationship Id="rId68" Type="http://schemas.openxmlformats.org/officeDocument/2006/relationships/ctrlProp" Target="../ctrlProps/ctrlProp165.xml"/><Relationship Id="rId89" Type="http://schemas.openxmlformats.org/officeDocument/2006/relationships/ctrlProp" Target="../ctrlProps/ctrlProp186.xml"/><Relationship Id="rId112" Type="http://schemas.openxmlformats.org/officeDocument/2006/relationships/ctrlProp" Target="../ctrlProps/ctrlProp209.xml"/><Relationship Id="rId133" Type="http://schemas.openxmlformats.org/officeDocument/2006/relationships/ctrlProp" Target="../ctrlProps/ctrlProp230.xml"/><Relationship Id="rId16" Type="http://schemas.openxmlformats.org/officeDocument/2006/relationships/ctrlProp" Target="../ctrlProps/ctrlProp113.xml"/><Relationship Id="rId37" Type="http://schemas.openxmlformats.org/officeDocument/2006/relationships/ctrlProp" Target="../ctrlProps/ctrlProp134.xml"/><Relationship Id="rId58" Type="http://schemas.openxmlformats.org/officeDocument/2006/relationships/ctrlProp" Target="../ctrlProps/ctrlProp155.xml"/><Relationship Id="rId79" Type="http://schemas.openxmlformats.org/officeDocument/2006/relationships/ctrlProp" Target="../ctrlProps/ctrlProp176.xml"/><Relationship Id="rId102" Type="http://schemas.openxmlformats.org/officeDocument/2006/relationships/ctrlProp" Target="../ctrlProps/ctrlProp199.xml"/><Relationship Id="rId123" Type="http://schemas.openxmlformats.org/officeDocument/2006/relationships/ctrlProp" Target="../ctrlProps/ctrlProp220.xml"/><Relationship Id="rId144" Type="http://schemas.openxmlformats.org/officeDocument/2006/relationships/ctrlProp" Target="../ctrlProps/ctrlProp241.xml"/><Relationship Id="rId90" Type="http://schemas.openxmlformats.org/officeDocument/2006/relationships/ctrlProp" Target="../ctrlProps/ctrlProp187.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364.xml"/><Relationship Id="rId21" Type="http://schemas.openxmlformats.org/officeDocument/2006/relationships/ctrlProp" Target="../ctrlProps/ctrlProp268.xml"/><Relationship Id="rId42" Type="http://schemas.openxmlformats.org/officeDocument/2006/relationships/ctrlProp" Target="../ctrlProps/ctrlProp289.xml"/><Relationship Id="rId63" Type="http://schemas.openxmlformats.org/officeDocument/2006/relationships/ctrlProp" Target="../ctrlProps/ctrlProp310.xml"/><Relationship Id="rId84" Type="http://schemas.openxmlformats.org/officeDocument/2006/relationships/ctrlProp" Target="../ctrlProps/ctrlProp331.xml"/><Relationship Id="rId138" Type="http://schemas.openxmlformats.org/officeDocument/2006/relationships/ctrlProp" Target="../ctrlProps/ctrlProp385.xml"/><Relationship Id="rId159" Type="http://schemas.openxmlformats.org/officeDocument/2006/relationships/ctrlProp" Target="../ctrlProps/ctrlProp406.xml"/><Relationship Id="rId170" Type="http://schemas.openxmlformats.org/officeDocument/2006/relationships/ctrlProp" Target="../ctrlProps/ctrlProp417.xml"/><Relationship Id="rId191" Type="http://schemas.openxmlformats.org/officeDocument/2006/relationships/ctrlProp" Target="../ctrlProps/ctrlProp438.xml"/><Relationship Id="rId107" Type="http://schemas.openxmlformats.org/officeDocument/2006/relationships/ctrlProp" Target="../ctrlProps/ctrlProp354.xml"/><Relationship Id="rId11" Type="http://schemas.openxmlformats.org/officeDocument/2006/relationships/ctrlProp" Target="../ctrlProps/ctrlProp258.xml"/><Relationship Id="rId32" Type="http://schemas.openxmlformats.org/officeDocument/2006/relationships/ctrlProp" Target="../ctrlProps/ctrlProp279.xml"/><Relationship Id="rId53" Type="http://schemas.openxmlformats.org/officeDocument/2006/relationships/ctrlProp" Target="../ctrlProps/ctrlProp300.xml"/><Relationship Id="rId74" Type="http://schemas.openxmlformats.org/officeDocument/2006/relationships/ctrlProp" Target="../ctrlProps/ctrlProp321.xml"/><Relationship Id="rId128" Type="http://schemas.openxmlformats.org/officeDocument/2006/relationships/ctrlProp" Target="../ctrlProps/ctrlProp375.xml"/><Relationship Id="rId149" Type="http://schemas.openxmlformats.org/officeDocument/2006/relationships/ctrlProp" Target="../ctrlProps/ctrlProp396.xml"/><Relationship Id="rId5" Type="http://schemas.openxmlformats.org/officeDocument/2006/relationships/ctrlProp" Target="../ctrlProps/ctrlProp252.xml"/><Relationship Id="rId95" Type="http://schemas.openxmlformats.org/officeDocument/2006/relationships/ctrlProp" Target="../ctrlProps/ctrlProp342.xml"/><Relationship Id="rId160" Type="http://schemas.openxmlformats.org/officeDocument/2006/relationships/ctrlProp" Target="../ctrlProps/ctrlProp407.xml"/><Relationship Id="rId181" Type="http://schemas.openxmlformats.org/officeDocument/2006/relationships/ctrlProp" Target="../ctrlProps/ctrlProp428.xml"/><Relationship Id="rId22" Type="http://schemas.openxmlformats.org/officeDocument/2006/relationships/ctrlProp" Target="../ctrlProps/ctrlProp269.xml"/><Relationship Id="rId43" Type="http://schemas.openxmlformats.org/officeDocument/2006/relationships/ctrlProp" Target="../ctrlProps/ctrlProp290.xml"/><Relationship Id="rId64" Type="http://schemas.openxmlformats.org/officeDocument/2006/relationships/ctrlProp" Target="../ctrlProps/ctrlProp311.xml"/><Relationship Id="rId118" Type="http://schemas.openxmlformats.org/officeDocument/2006/relationships/ctrlProp" Target="../ctrlProps/ctrlProp365.xml"/><Relationship Id="rId139" Type="http://schemas.openxmlformats.org/officeDocument/2006/relationships/ctrlProp" Target="../ctrlProps/ctrlProp386.xml"/><Relationship Id="rId85" Type="http://schemas.openxmlformats.org/officeDocument/2006/relationships/ctrlProp" Target="../ctrlProps/ctrlProp332.xml"/><Relationship Id="rId150" Type="http://schemas.openxmlformats.org/officeDocument/2006/relationships/ctrlProp" Target="../ctrlProps/ctrlProp397.xml"/><Relationship Id="rId171" Type="http://schemas.openxmlformats.org/officeDocument/2006/relationships/ctrlProp" Target="../ctrlProps/ctrlProp418.xml"/><Relationship Id="rId192" Type="http://schemas.openxmlformats.org/officeDocument/2006/relationships/ctrlProp" Target="../ctrlProps/ctrlProp439.xml"/><Relationship Id="rId12" Type="http://schemas.openxmlformats.org/officeDocument/2006/relationships/ctrlProp" Target="../ctrlProps/ctrlProp259.xml"/><Relationship Id="rId33" Type="http://schemas.openxmlformats.org/officeDocument/2006/relationships/ctrlProp" Target="../ctrlProps/ctrlProp280.xml"/><Relationship Id="rId108" Type="http://schemas.openxmlformats.org/officeDocument/2006/relationships/ctrlProp" Target="../ctrlProps/ctrlProp355.xml"/><Relationship Id="rId129" Type="http://schemas.openxmlformats.org/officeDocument/2006/relationships/ctrlProp" Target="../ctrlProps/ctrlProp376.xml"/><Relationship Id="rId54" Type="http://schemas.openxmlformats.org/officeDocument/2006/relationships/ctrlProp" Target="../ctrlProps/ctrlProp301.xml"/><Relationship Id="rId75" Type="http://schemas.openxmlformats.org/officeDocument/2006/relationships/ctrlProp" Target="../ctrlProps/ctrlProp322.xml"/><Relationship Id="rId96" Type="http://schemas.openxmlformats.org/officeDocument/2006/relationships/ctrlProp" Target="../ctrlProps/ctrlProp343.xml"/><Relationship Id="rId140" Type="http://schemas.openxmlformats.org/officeDocument/2006/relationships/ctrlProp" Target="../ctrlProps/ctrlProp387.xml"/><Relationship Id="rId161" Type="http://schemas.openxmlformats.org/officeDocument/2006/relationships/ctrlProp" Target="../ctrlProps/ctrlProp408.xml"/><Relationship Id="rId182" Type="http://schemas.openxmlformats.org/officeDocument/2006/relationships/ctrlProp" Target="../ctrlProps/ctrlProp429.xml"/><Relationship Id="rId6" Type="http://schemas.openxmlformats.org/officeDocument/2006/relationships/ctrlProp" Target="../ctrlProps/ctrlProp253.xml"/><Relationship Id="rId23" Type="http://schemas.openxmlformats.org/officeDocument/2006/relationships/ctrlProp" Target="../ctrlProps/ctrlProp270.xml"/><Relationship Id="rId119" Type="http://schemas.openxmlformats.org/officeDocument/2006/relationships/ctrlProp" Target="../ctrlProps/ctrlProp366.xml"/><Relationship Id="rId44" Type="http://schemas.openxmlformats.org/officeDocument/2006/relationships/ctrlProp" Target="../ctrlProps/ctrlProp291.xml"/><Relationship Id="rId65" Type="http://schemas.openxmlformats.org/officeDocument/2006/relationships/ctrlProp" Target="../ctrlProps/ctrlProp312.xml"/><Relationship Id="rId86" Type="http://schemas.openxmlformats.org/officeDocument/2006/relationships/ctrlProp" Target="../ctrlProps/ctrlProp333.xml"/><Relationship Id="rId130" Type="http://schemas.openxmlformats.org/officeDocument/2006/relationships/ctrlProp" Target="../ctrlProps/ctrlProp377.xml"/><Relationship Id="rId151" Type="http://schemas.openxmlformats.org/officeDocument/2006/relationships/ctrlProp" Target="../ctrlProps/ctrlProp398.xml"/><Relationship Id="rId172" Type="http://schemas.openxmlformats.org/officeDocument/2006/relationships/ctrlProp" Target="../ctrlProps/ctrlProp419.xml"/><Relationship Id="rId193" Type="http://schemas.openxmlformats.org/officeDocument/2006/relationships/ctrlProp" Target="../ctrlProps/ctrlProp440.xml"/><Relationship Id="rId13" Type="http://schemas.openxmlformats.org/officeDocument/2006/relationships/ctrlProp" Target="../ctrlProps/ctrlProp260.xml"/><Relationship Id="rId109" Type="http://schemas.openxmlformats.org/officeDocument/2006/relationships/ctrlProp" Target="../ctrlProps/ctrlProp356.xml"/><Relationship Id="rId34" Type="http://schemas.openxmlformats.org/officeDocument/2006/relationships/ctrlProp" Target="../ctrlProps/ctrlProp281.xml"/><Relationship Id="rId55" Type="http://schemas.openxmlformats.org/officeDocument/2006/relationships/ctrlProp" Target="../ctrlProps/ctrlProp302.xml"/><Relationship Id="rId76" Type="http://schemas.openxmlformats.org/officeDocument/2006/relationships/ctrlProp" Target="../ctrlProps/ctrlProp323.xml"/><Relationship Id="rId97" Type="http://schemas.openxmlformats.org/officeDocument/2006/relationships/ctrlProp" Target="../ctrlProps/ctrlProp344.xml"/><Relationship Id="rId120" Type="http://schemas.openxmlformats.org/officeDocument/2006/relationships/ctrlProp" Target="../ctrlProps/ctrlProp367.xml"/><Relationship Id="rId141" Type="http://schemas.openxmlformats.org/officeDocument/2006/relationships/ctrlProp" Target="../ctrlProps/ctrlProp388.xml"/><Relationship Id="rId7" Type="http://schemas.openxmlformats.org/officeDocument/2006/relationships/ctrlProp" Target="../ctrlProps/ctrlProp254.xml"/><Relationship Id="rId162" Type="http://schemas.openxmlformats.org/officeDocument/2006/relationships/ctrlProp" Target="../ctrlProps/ctrlProp409.xml"/><Relationship Id="rId183" Type="http://schemas.openxmlformats.org/officeDocument/2006/relationships/ctrlProp" Target="../ctrlProps/ctrlProp430.xml"/><Relationship Id="rId2" Type="http://schemas.openxmlformats.org/officeDocument/2006/relationships/drawing" Target="../drawings/drawing4.xml"/><Relationship Id="rId29" Type="http://schemas.openxmlformats.org/officeDocument/2006/relationships/ctrlProp" Target="../ctrlProps/ctrlProp276.xml"/><Relationship Id="rId24" Type="http://schemas.openxmlformats.org/officeDocument/2006/relationships/ctrlProp" Target="../ctrlProps/ctrlProp271.xml"/><Relationship Id="rId40" Type="http://schemas.openxmlformats.org/officeDocument/2006/relationships/ctrlProp" Target="../ctrlProps/ctrlProp287.xml"/><Relationship Id="rId45" Type="http://schemas.openxmlformats.org/officeDocument/2006/relationships/ctrlProp" Target="../ctrlProps/ctrlProp292.xml"/><Relationship Id="rId66" Type="http://schemas.openxmlformats.org/officeDocument/2006/relationships/ctrlProp" Target="../ctrlProps/ctrlProp313.xml"/><Relationship Id="rId87" Type="http://schemas.openxmlformats.org/officeDocument/2006/relationships/ctrlProp" Target="../ctrlProps/ctrlProp334.xml"/><Relationship Id="rId110" Type="http://schemas.openxmlformats.org/officeDocument/2006/relationships/ctrlProp" Target="../ctrlProps/ctrlProp357.xml"/><Relationship Id="rId115" Type="http://schemas.openxmlformats.org/officeDocument/2006/relationships/ctrlProp" Target="../ctrlProps/ctrlProp362.xml"/><Relationship Id="rId131" Type="http://schemas.openxmlformats.org/officeDocument/2006/relationships/ctrlProp" Target="../ctrlProps/ctrlProp378.xml"/><Relationship Id="rId136" Type="http://schemas.openxmlformats.org/officeDocument/2006/relationships/ctrlProp" Target="../ctrlProps/ctrlProp383.xml"/><Relationship Id="rId157" Type="http://schemas.openxmlformats.org/officeDocument/2006/relationships/ctrlProp" Target="../ctrlProps/ctrlProp404.xml"/><Relationship Id="rId178" Type="http://schemas.openxmlformats.org/officeDocument/2006/relationships/ctrlProp" Target="../ctrlProps/ctrlProp425.xml"/><Relationship Id="rId61" Type="http://schemas.openxmlformats.org/officeDocument/2006/relationships/ctrlProp" Target="../ctrlProps/ctrlProp308.xml"/><Relationship Id="rId82" Type="http://schemas.openxmlformats.org/officeDocument/2006/relationships/ctrlProp" Target="../ctrlProps/ctrlProp329.xml"/><Relationship Id="rId152" Type="http://schemas.openxmlformats.org/officeDocument/2006/relationships/ctrlProp" Target="../ctrlProps/ctrlProp399.xml"/><Relationship Id="rId173" Type="http://schemas.openxmlformats.org/officeDocument/2006/relationships/ctrlProp" Target="../ctrlProps/ctrlProp420.xml"/><Relationship Id="rId194" Type="http://schemas.openxmlformats.org/officeDocument/2006/relationships/ctrlProp" Target="../ctrlProps/ctrlProp441.xml"/><Relationship Id="rId199" Type="http://schemas.openxmlformats.org/officeDocument/2006/relationships/ctrlProp" Target="../ctrlProps/ctrlProp446.xml"/><Relationship Id="rId203" Type="http://schemas.openxmlformats.org/officeDocument/2006/relationships/ctrlProp" Target="../ctrlProps/ctrlProp450.xml"/><Relationship Id="rId19" Type="http://schemas.openxmlformats.org/officeDocument/2006/relationships/ctrlProp" Target="../ctrlProps/ctrlProp266.xml"/><Relationship Id="rId14" Type="http://schemas.openxmlformats.org/officeDocument/2006/relationships/ctrlProp" Target="../ctrlProps/ctrlProp261.xml"/><Relationship Id="rId30" Type="http://schemas.openxmlformats.org/officeDocument/2006/relationships/ctrlProp" Target="../ctrlProps/ctrlProp277.xml"/><Relationship Id="rId35" Type="http://schemas.openxmlformats.org/officeDocument/2006/relationships/ctrlProp" Target="../ctrlProps/ctrlProp282.xml"/><Relationship Id="rId56" Type="http://schemas.openxmlformats.org/officeDocument/2006/relationships/ctrlProp" Target="../ctrlProps/ctrlProp303.xml"/><Relationship Id="rId77" Type="http://schemas.openxmlformats.org/officeDocument/2006/relationships/ctrlProp" Target="../ctrlProps/ctrlProp324.xml"/><Relationship Id="rId100" Type="http://schemas.openxmlformats.org/officeDocument/2006/relationships/ctrlProp" Target="../ctrlProps/ctrlProp347.xml"/><Relationship Id="rId105" Type="http://schemas.openxmlformats.org/officeDocument/2006/relationships/ctrlProp" Target="../ctrlProps/ctrlProp352.xml"/><Relationship Id="rId126" Type="http://schemas.openxmlformats.org/officeDocument/2006/relationships/ctrlProp" Target="../ctrlProps/ctrlProp373.xml"/><Relationship Id="rId147" Type="http://schemas.openxmlformats.org/officeDocument/2006/relationships/ctrlProp" Target="../ctrlProps/ctrlProp394.xml"/><Relationship Id="rId168" Type="http://schemas.openxmlformats.org/officeDocument/2006/relationships/ctrlProp" Target="../ctrlProps/ctrlProp415.xml"/><Relationship Id="rId8" Type="http://schemas.openxmlformats.org/officeDocument/2006/relationships/ctrlProp" Target="../ctrlProps/ctrlProp255.xml"/><Relationship Id="rId51" Type="http://schemas.openxmlformats.org/officeDocument/2006/relationships/ctrlProp" Target="../ctrlProps/ctrlProp298.xml"/><Relationship Id="rId72" Type="http://schemas.openxmlformats.org/officeDocument/2006/relationships/ctrlProp" Target="../ctrlProps/ctrlProp319.xml"/><Relationship Id="rId93" Type="http://schemas.openxmlformats.org/officeDocument/2006/relationships/ctrlProp" Target="../ctrlProps/ctrlProp340.xml"/><Relationship Id="rId98" Type="http://schemas.openxmlformats.org/officeDocument/2006/relationships/ctrlProp" Target="../ctrlProps/ctrlProp345.xml"/><Relationship Id="rId121" Type="http://schemas.openxmlformats.org/officeDocument/2006/relationships/ctrlProp" Target="../ctrlProps/ctrlProp368.xml"/><Relationship Id="rId142" Type="http://schemas.openxmlformats.org/officeDocument/2006/relationships/ctrlProp" Target="../ctrlProps/ctrlProp389.xml"/><Relationship Id="rId163" Type="http://schemas.openxmlformats.org/officeDocument/2006/relationships/ctrlProp" Target="../ctrlProps/ctrlProp410.xml"/><Relationship Id="rId184" Type="http://schemas.openxmlformats.org/officeDocument/2006/relationships/ctrlProp" Target="../ctrlProps/ctrlProp431.xml"/><Relationship Id="rId189" Type="http://schemas.openxmlformats.org/officeDocument/2006/relationships/ctrlProp" Target="../ctrlProps/ctrlProp436.xml"/><Relationship Id="rId3" Type="http://schemas.openxmlformats.org/officeDocument/2006/relationships/vmlDrawing" Target="../drawings/vmlDrawing3.vml"/><Relationship Id="rId25" Type="http://schemas.openxmlformats.org/officeDocument/2006/relationships/ctrlProp" Target="../ctrlProps/ctrlProp272.xml"/><Relationship Id="rId46" Type="http://schemas.openxmlformats.org/officeDocument/2006/relationships/ctrlProp" Target="../ctrlProps/ctrlProp293.xml"/><Relationship Id="rId67" Type="http://schemas.openxmlformats.org/officeDocument/2006/relationships/ctrlProp" Target="../ctrlProps/ctrlProp314.xml"/><Relationship Id="rId116" Type="http://schemas.openxmlformats.org/officeDocument/2006/relationships/ctrlProp" Target="../ctrlProps/ctrlProp363.xml"/><Relationship Id="rId137" Type="http://schemas.openxmlformats.org/officeDocument/2006/relationships/ctrlProp" Target="../ctrlProps/ctrlProp384.xml"/><Relationship Id="rId158" Type="http://schemas.openxmlformats.org/officeDocument/2006/relationships/ctrlProp" Target="../ctrlProps/ctrlProp405.xml"/><Relationship Id="rId20" Type="http://schemas.openxmlformats.org/officeDocument/2006/relationships/ctrlProp" Target="../ctrlProps/ctrlProp267.xml"/><Relationship Id="rId41" Type="http://schemas.openxmlformats.org/officeDocument/2006/relationships/ctrlProp" Target="../ctrlProps/ctrlProp288.xml"/><Relationship Id="rId62" Type="http://schemas.openxmlformats.org/officeDocument/2006/relationships/ctrlProp" Target="../ctrlProps/ctrlProp309.xml"/><Relationship Id="rId83" Type="http://schemas.openxmlformats.org/officeDocument/2006/relationships/ctrlProp" Target="../ctrlProps/ctrlProp330.xml"/><Relationship Id="rId88" Type="http://schemas.openxmlformats.org/officeDocument/2006/relationships/ctrlProp" Target="../ctrlProps/ctrlProp335.xml"/><Relationship Id="rId111" Type="http://schemas.openxmlformats.org/officeDocument/2006/relationships/ctrlProp" Target="../ctrlProps/ctrlProp358.xml"/><Relationship Id="rId132" Type="http://schemas.openxmlformats.org/officeDocument/2006/relationships/ctrlProp" Target="../ctrlProps/ctrlProp379.xml"/><Relationship Id="rId153" Type="http://schemas.openxmlformats.org/officeDocument/2006/relationships/ctrlProp" Target="../ctrlProps/ctrlProp400.xml"/><Relationship Id="rId174" Type="http://schemas.openxmlformats.org/officeDocument/2006/relationships/ctrlProp" Target="../ctrlProps/ctrlProp421.xml"/><Relationship Id="rId179" Type="http://schemas.openxmlformats.org/officeDocument/2006/relationships/ctrlProp" Target="../ctrlProps/ctrlProp426.xml"/><Relationship Id="rId195" Type="http://schemas.openxmlformats.org/officeDocument/2006/relationships/ctrlProp" Target="../ctrlProps/ctrlProp442.xml"/><Relationship Id="rId190" Type="http://schemas.openxmlformats.org/officeDocument/2006/relationships/ctrlProp" Target="../ctrlProps/ctrlProp437.xml"/><Relationship Id="rId15" Type="http://schemas.openxmlformats.org/officeDocument/2006/relationships/ctrlProp" Target="../ctrlProps/ctrlProp262.xml"/><Relationship Id="rId36" Type="http://schemas.openxmlformats.org/officeDocument/2006/relationships/ctrlProp" Target="../ctrlProps/ctrlProp283.xml"/><Relationship Id="rId57" Type="http://schemas.openxmlformats.org/officeDocument/2006/relationships/ctrlProp" Target="../ctrlProps/ctrlProp304.xml"/><Relationship Id="rId106" Type="http://schemas.openxmlformats.org/officeDocument/2006/relationships/ctrlProp" Target="../ctrlProps/ctrlProp353.xml"/><Relationship Id="rId127" Type="http://schemas.openxmlformats.org/officeDocument/2006/relationships/ctrlProp" Target="../ctrlProps/ctrlProp374.xml"/><Relationship Id="rId10" Type="http://schemas.openxmlformats.org/officeDocument/2006/relationships/ctrlProp" Target="../ctrlProps/ctrlProp257.xml"/><Relationship Id="rId31" Type="http://schemas.openxmlformats.org/officeDocument/2006/relationships/ctrlProp" Target="../ctrlProps/ctrlProp278.xml"/><Relationship Id="rId52" Type="http://schemas.openxmlformats.org/officeDocument/2006/relationships/ctrlProp" Target="../ctrlProps/ctrlProp299.xml"/><Relationship Id="rId73" Type="http://schemas.openxmlformats.org/officeDocument/2006/relationships/ctrlProp" Target="../ctrlProps/ctrlProp320.xml"/><Relationship Id="rId78" Type="http://schemas.openxmlformats.org/officeDocument/2006/relationships/ctrlProp" Target="../ctrlProps/ctrlProp325.xml"/><Relationship Id="rId94" Type="http://schemas.openxmlformats.org/officeDocument/2006/relationships/ctrlProp" Target="../ctrlProps/ctrlProp341.xml"/><Relationship Id="rId99" Type="http://schemas.openxmlformats.org/officeDocument/2006/relationships/ctrlProp" Target="../ctrlProps/ctrlProp346.xml"/><Relationship Id="rId101" Type="http://schemas.openxmlformats.org/officeDocument/2006/relationships/ctrlProp" Target="../ctrlProps/ctrlProp348.xml"/><Relationship Id="rId122" Type="http://schemas.openxmlformats.org/officeDocument/2006/relationships/ctrlProp" Target="../ctrlProps/ctrlProp369.xml"/><Relationship Id="rId143" Type="http://schemas.openxmlformats.org/officeDocument/2006/relationships/ctrlProp" Target="../ctrlProps/ctrlProp390.xml"/><Relationship Id="rId148" Type="http://schemas.openxmlformats.org/officeDocument/2006/relationships/ctrlProp" Target="../ctrlProps/ctrlProp395.xml"/><Relationship Id="rId164" Type="http://schemas.openxmlformats.org/officeDocument/2006/relationships/ctrlProp" Target="../ctrlProps/ctrlProp411.xml"/><Relationship Id="rId169" Type="http://schemas.openxmlformats.org/officeDocument/2006/relationships/ctrlProp" Target="../ctrlProps/ctrlProp416.xml"/><Relationship Id="rId185" Type="http://schemas.openxmlformats.org/officeDocument/2006/relationships/ctrlProp" Target="../ctrlProps/ctrlProp432.xml"/><Relationship Id="rId4" Type="http://schemas.openxmlformats.org/officeDocument/2006/relationships/ctrlProp" Target="../ctrlProps/ctrlProp251.xml"/><Relationship Id="rId9" Type="http://schemas.openxmlformats.org/officeDocument/2006/relationships/ctrlProp" Target="../ctrlProps/ctrlProp256.xml"/><Relationship Id="rId180" Type="http://schemas.openxmlformats.org/officeDocument/2006/relationships/ctrlProp" Target="../ctrlProps/ctrlProp427.xml"/><Relationship Id="rId26" Type="http://schemas.openxmlformats.org/officeDocument/2006/relationships/ctrlProp" Target="../ctrlProps/ctrlProp273.xml"/><Relationship Id="rId47" Type="http://schemas.openxmlformats.org/officeDocument/2006/relationships/ctrlProp" Target="../ctrlProps/ctrlProp294.xml"/><Relationship Id="rId68" Type="http://schemas.openxmlformats.org/officeDocument/2006/relationships/ctrlProp" Target="../ctrlProps/ctrlProp315.xml"/><Relationship Id="rId89" Type="http://schemas.openxmlformats.org/officeDocument/2006/relationships/ctrlProp" Target="../ctrlProps/ctrlProp336.xml"/><Relationship Id="rId112" Type="http://schemas.openxmlformats.org/officeDocument/2006/relationships/ctrlProp" Target="../ctrlProps/ctrlProp359.xml"/><Relationship Id="rId133" Type="http://schemas.openxmlformats.org/officeDocument/2006/relationships/ctrlProp" Target="../ctrlProps/ctrlProp380.xml"/><Relationship Id="rId154" Type="http://schemas.openxmlformats.org/officeDocument/2006/relationships/ctrlProp" Target="../ctrlProps/ctrlProp401.xml"/><Relationship Id="rId175" Type="http://schemas.openxmlformats.org/officeDocument/2006/relationships/ctrlProp" Target="../ctrlProps/ctrlProp422.xml"/><Relationship Id="rId196" Type="http://schemas.openxmlformats.org/officeDocument/2006/relationships/ctrlProp" Target="../ctrlProps/ctrlProp443.xml"/><Relationship Id="rId200" Type="http://schemas.openxmlformats.org/officeDocument/2006/relationships/ctrlProp" Target="../ctrlProps/ctrlProp447.xml"/><Relationship Id="rId16" Type="http://schemas.openxmlformats.org/officeDocument/2006/relationships/ctrlProp" Target="../ctrlProps/ctrlProp263.xml"/><Relationship Id="rId37" Type="http://schemas.openxmlformats.org/officeDocument/2006/relationships/ctrlProp" Target="../ctrlProps/ctrlProp284.xml"/><Relationship Id="rId58" Type="http://schemas.openxmlformats.org/officeDocument/2006/relationships/ctrlProp" Target="../ctrlProps/ctrlProp305.xml"/><Relationship Id="rId79" Type="http://schemas.openxmlformats.org/officeDocument/2006/relationships/ctrlProp" Target="../ctrlProps/ctrlProp326.xml"/><Relationship Id="rId102" Type="http://schemas.openxmlformats.org/officeDocument/2006/relationships/ctrlProp" Target="../ctrlProps/ctrlProp349.xml"/><Relationship Id="rId123" Type="http://schemas.openxmlformats.org/officeDocument/2006/relationships/ctrlProp" Target="../ctrlProps/ctrlProp370.xml"/><Relationship Id="rId144" Type="http://schemas.openxmlformats.org/officeDocument/2006/relationships/ctrlProp" Target="../ctrlProps/ctrlProp391.xml"/><Relationship Id="rId90" Type="http://schemas.openxmlformats.org/officeDocument/2006/relationships/ctrlProp" Target="../ctrlProps/ctrlProp337.xml"/><Relationship Id="rId165" Type="http://schemas.openxmlformats.org/officeDocument/2006/relationships/ctrlProp" Target="../ctrlProps/ctrlProp412.xml"/><Relationship Id="rId186" Type="http://schemas.openxmlformats.org/officeDocument/2006/relationships/ctrlProp" Target="../ctrlProps/ctrlProp433.xml"/><Relationship Id="rId27" Type="http://schemas.openxmlformats.org/officeDocument/2006/relationships/ctrlProp" Target="../ctrlProps/ctrlProp274.xml"/><Relationship Id="rId48" Type="http://schemas.openxmlformats.org/officeDocument/2006/relationships/ctrlProp" Target="../ctrlProps/ctrlProp295.xml"/><Relationship Id="rId69" Type="http://schemas.openxmlformats.org/officeDocument/2006/relationships/ctrlProp" Target="../ctrlProps/ctrlProp316.xml"/><Relationship Id="rId113" Type="http://schemas.openxmlformats.org/officeDocument/2006/relationships/ctrlProp" Target="../ctrlProps/ctrlProp360.xml"/><Relationship Id="rId134" Type="http://schemas.openxmlformats.org/officeDocument/2006/relationships/ctrlProp" Target="../ctrlProps/ctrlProp381.xml"/><Relationship Id="rId80" Type="http://schemas.openxmlformats.org/officeDocument/2006/relationships/ctrlProp" Target="../ctrlProps/ctrlProp327.xml"/><Relationship Id="rId155" Type="http://schemas.openxmlformats.org/officeDocument/2006/relationships/ctrlProp" Target="../ctrlProps/ctrlProp402.xml"/><Relationship Id="rId176" Type="http://schemas.openxmlformats.org/officeDocument/2006/relationships/ctrlProp" Target="../ctrlProps/ctrlProp423.xml"/><Relationship Id="rId197" Type="http://schemas.openxmlformats.org/officeDocument/2006/relationships/ctrlProp" Target="../ctrlProps/ctrlProp444.xml"/><Relationship Id="rId201" Type="http://schemas.openxmlformats.org/officeDocument/2006/relationships/ctrlProp" Target="../ctrlProps/ctrlProp448.xml"/><Relationship Id="rId17" Type="http://schemas.openxmlformats.org/officeDocument/2006/relationships/ctrlProp" Target="../ctrlProps/ctrlProp264.xml"/><Relationship Id="rId38" Type="http://schemas.openxmlformats.org/officeDocument/2006/relationships/ctrlProp" Target="../ctrlProps/ctrlProp285.xml"/><Relationship Id="rId59" Type="http://schemas.openxmlformats.org/officeDocument/2006/relationships/ctrlProp" Target="../ctrlProps/ctrlProp306.xml"/><Relationship Id="rId103" Type="http://schemas.openxmlformats.org/officeDocument/2006/relationships/ctrlProp" Target="../ctrlProps/ctrlProp350.xml"/><Relationship Id="rId124" Type="http://schemas.openxmlformats.org/officeDocument/2006/relationships/ctrlProp" Target="../ctrlProps/ctrlProp371.xml"/><Relationship Id="rId70" Type="http://schemas.openxmlformats.org/officeDocument/2006/relationships/ctrlProp" Target="../ctrlProps/ctrlProp317.xml"/><Relationship Id="rId91" Type="http://schemas.openxmlformats.org/officeDocument/2006/relationships/ctrlProp" Target="../ctrlProps/ctrlProp338.xml"/><Relationship Id="rId145" Type="http://schemas.openxmlformats.org/officeDocument/2006/relationships/ctrlProp" Target="../ctrlProps/ctrlProp392.xml"/><Relationship Id="rId166" Type="http://schemas.openxmlformats.org/officeDocument/2006/relationships/ctrlProp" Target="../ctrlProps/ctrlProp413.xml"/><Relationship Id="rId187" Type="http://schemas.openxmlformats.org/officeDocument/2006/relationships/ctrlProp" Target="../ctrlProps/ctrlProp434.xml"/><Relationship Id="rId1" Type="http://schemas.openxmlformats.org/officeDocument/2006/relationships/printerSettings" Target="../printerSettings/printerSettings4.bin"/><Relationship Id="rId28" Type="http://schemas.openxmlformats.org/officeDocument/2006/relationships/ctrlProp" Target="../ctrlProps/ctrlProp275.xml"/><Relationship Id="rId49" Type="http://schemas.openxmlformats.org/officeDocument/2006/relationships/ctrlProp" Target="../ctrlProps/ctrlProp296.xml"/><Relationship Id="rId114" Type="http://schemas.openxmlformats.org/officeDocument/2006/relationships/ctrlProp" Target="../ctrlProps/ctrlProp361.xml"/><Relationship Id="rId60" Type="http://schemas.openxmlformats.org/officeDocument/2006/relationships/ctrlProp" Target="../ctrlProps/ctrlProp307.xml"/><Relationship Id="rId81" Type="http://schemas.openxmlformats.org/officeDocument/2006/relationships/ctrlProp" Target="../ctrlProps/ctrlProp328.xml"/><Relationship Id="rId135" Type="http://schemas.openxmlformats.org/officeDocument/2006/relationships/ctrlProp" Target="../ctrlProps/ctrlProp382.xml"/><Relationship Id="rId156" Type="http://schemas.openxmlformats.org/officeDocument/2006/relationships/ctrlProp" Target="../ctrlProps/ctrlProp403.xml"/><Relationship Id="rId177" Type="http://schemas.openxmlformats.org/officeDocument/2006/relationships/ctrlProp" Target="../ctrlProps/ctrlProp424.xml"/><Relationship Id="rId198" Type="http://schemas.openxmlformats.org/officeDocument/2006/relationships/ctrlProp" Target="../ctrlProps/ctrlProp445.xml"/><Relationship Id="rId202" Type="http://schemas.openxmlformats.org/officeDocument/2006/relationships/ctrlProp" Target="../ctrlProps/ctrlProp449.xml"/><Relationship Id="rId18" Type="http://schemas.openxmlformats.org/officeDocument/2006/relationships/ctrlProp" Target="../ctrlProps/ctrlProp265.xml"/><Relationship Id="rId39" Type="http://schemas.openxmlformats.org/officeDocument/2006/relationships/ctrlProp" Target="../ctrlProps/ctrlProp286.xml"/><Relationship Id="rId50" Type="http://schemas.openxmlformats.org/officeDocument/2006/relationships/ctrlProp" Target="../ctrlProps/ctrlProp297.xml"/><Relationship Id="rId104" Type="http://schemas.openxmlformats.org/officeDocument/2006/relationships/ctrlProp" Target="../ctrlProps/ctrlProp351.xml"/><Relationship Id="rId125" Type="http://schemas.openxmlformats.org/officeDocument/2006/relationships/ctrlProp" Target="../ctrlProps/ctrlProp372.xml"/><Relationship Id="rId146" Type="http://schemas.openxmlformats.org/officeDocument/2006/relationships/ctrlProp" Target="../ctrlProps/ctrlProp393.xml"/><Relationship Id="rId167" Type="http://schemas.openxmlformats.org/officeDocument/2006/relationships/ctrlProp" Target="../ctrlProps/ctrlProp414.xml"/><Relationship Id="rId188" Type="http://schemas.openxmlformats.org/officeDocument/2006/relationships/ctrlProp" Target="../ctrlProps/ctrlProp435.xml"/><Relationship Id="rId71" Type="http://schemas.openxmlformats.org/officeDocument/2006/relationships/ctrlProp" Target="../ctrlProps/ctrlProp318.xml"/><Relationship Id="rId92" Type="http://schemas.openxmlformats.org/officeDocument/2006/relationships/ctrlProp" Target="../ctrlProps/ctrlProp339.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564.xml"/><Relationship Id="rId21" Type="http://schemas.openxmlformats.org/officeDocument/2006/relationships/ctrlProp" Target="../ctrlProps/ctrlProp468.xml"/><Relationship Id="rId42" Type="http://schemas.openxmlformats.org/officeDocument/2006/relationships/ctrlProp" Target="../ctrlProps/ctrlProp489.xml"/><Relationship Id="rId63" Type="http://schemas.openxmlformats.org/officeDocument/2006/relationships/ctrlProp" Target="../ctrlProps/ctrlProp510.xml"/><Relationship Id="rId84" Type="http://schemas.openxmlformats.org/officeDocument/2006/relationships/ctrlProp" Target="../ctrlProps/ctrlProp531.xml"/><Relationship Id="rId138" Type="http://schemas.openxmlformats.org/officeDocument/2006/relationships/ctrlProp" Target="../ctrlProps/ctrlProp585.xml"/><Relationship Id="rId159" Type="http://schemas.openxmlformats.org/officeDocument/2006/relationships/ctrlProp" Target="../ctrlProps/ctrlProp606.xml"/><Relationship Id="rId170" Type="http://schemas.openxmlformats.org/officeDocument/2006/relationships/ctrlProp" Target="../ctrlProps/ctrlProp617.xml"/><Relationship Id="rId191" Type="http://schemas.openxmlformats.org/officeDocument/2006/relationships/ctrlProp" Target="../ctrlProps/ctrlProp638.xml"/><Relationship Id="rId205" Type="http://schemas.openxmlformats.org/officeDocument/2006/relationships/ctrlProp" Target="../ctrlProps/ctrlProp652.xml"/><Relationship Id="rId226" Type="http://schemas.openxmlformats.org/officeDocument/2006/relationships/ctrlProp" Target="../ctrlProps/ctrlProp673.xml"/><Relationship Id="rId247" Type="http://schemas.openxmlformats.org/officeDocument/2006/relationships/ctrlProp" Target="../ctrlProps/ctrlProp694.xml"/><Relationship Id="rId107" Type="http://schemas.openxmlformats.org/officeDocument/2006/relationships/ctrlProp" Target="../ctrlProps/ctrlProp554.xml"/><Relationship Id="rId11" Type="http://schemas.openxmlformats.org/officeDocument/2006/relationships/ctrlProp" Target="../ctrlProps/ctrlProp458.xml"/><Relationship Id="rId32" Type="http://schemas.openxmlformats.org/officeDocument/2006/relationships/ctrlProp" Target="../ctrlProps/ctrlProp479.xml"/><Relationship Id="rId53" Type="http://schemas.openxmlformats.org/officeDocument/2006/relationships/ctrlProp" Target="../ctrlProps/ctrlProp500.xml"/><Relationship Id="rId74" Type="http://schemas.openxmlformats.org/officeDocument/2006/relationships/ctrlProp" Target="../ctrlProps/ctrlProp521.xml"/><Relationship Id="rId128" Type="http://schemas.openxmlformats.org/officeDocument/2006/relationships/ctrlProp" Target="../ctrlProps/ctrlProp575.xml"/><Relationship Id="rId149" Type="http://schemas.openxmlformats.org/officeDocument/2006/relationships/ctrlProp" Target="../ctrlProps/ctrlProp596.xml"/><Relationship Id="rId5" Type="http://schemas.openxmlformats.org/officeDocument/2006/relationships/ctrlProp" Target="../ctrlProps/ctrlProp452.xml"/><Relationship Id="rId95" Type="http://schemas.openxmlformats.org/officeDocument/2006/relationships/ctrlProp" Target="../ctrlProps/ctrlProp542.xml"/><Relationship Id="rId160" Type="http://schemas.openxmlformats.org/officeDocument/2006/relationships/ctrlProp" Target="../ctrlProps/ctrlProp607.xml"/><Relationship Id="rId181" Type="http://schemas.openxmlformats.org/officeDocument/2006/relationships/ctrlProp" Target="../ctrlProps/ctrlProp628.xml"/><Relationship Id="rId216" Type="http://schemas.openxmlformats.org/officeDocument/2006/relationships/ctrlProp" Target="../ctrlProps/ctrlProp663.xml"/><Relationship Id="rId237" Type="http://schemas.openxmlformats.org/officeDocument/2006/relationships/ctrlProp" Target="../ctrlProps/ctrlProp684.xml"/><Relationship Id="rId22" Type="http://schemas.openxmlformats.org/officeDocument/2006/relationships/ctrlProp" Target="../ctrlProps/ctrlProp469.xml"/><Relationship Id="rId43" Type="http://schemas.openxmlformats.org/officeDocument/2006/relationships/ctrlProp" Target="../ctrlProps/ctrlProp490.xml"/><Relationship Id="rId64" Type="http://schemas.openxmlformats.org/officeDocument/2006/relationships/ctrlProp" Target="../ctrlProps/ctrlProp511.xml"/><Relationship Id="rId118" Type="http://schemas.openxmlformats.org/officeDocument/2006/relationships/ctrlProp" Target="../ctrlProps/ctrlProp565.xml"/><Relationship Id="rId139" Type="http://schemas.openxmlformats.org/officeDocument/2006/relationships/ctrlProp" Target="../ctrlProps/ctrlProp586.xml"/><Relationship Id="rId85" Type="http://schemas.openxmlformats.org/officeDocument/2006/relationships/ctrlProp" Target="../ctrlProps/ctrlProp532.xml"/><Relationship Id="rId150" Type="http://schemas.openxmlformats.org/officeDocument/2006/relationships/ctrlProp" Target="../ctrlProps/ctrlProp597.xml"/><Relationship Id="rId171" Type="http://schemas.openxmlformats.org/officeDocument/2006/relationships/ctrlProp" Target="../ctrlProps/ctrlProp618.xml"/><Relationship Id="rId192" Type="http://schemas.openxmlformats.org/officeDocument/2006/relationships/ctrlProp" Target="../ctrlProps/ctrlProp639.xml"/><Relationship Id="rId206" Type="http://schemas.openxmlformats.org/officeDocument/2006/relationships/ctrlProp" Target="../ctrlProps/ctrlProp653.xml"/><Relationship Id="rId227" Type="http://schemas.openxmlformats.org/officeDocument/2006/relationships/ctrlProp" Target="../ctrlProps/ctrlProp674.xml"/><Relationship Id="rId248" Type="http://schemas.openxmlformats.org/officeDocument/2006/relationships/ctrlProp" Target="../ctrlProps/ctrlProp695.xml"/><Relationship Id="rId12" Type="http://schemas.openxmlformats.org/officeDocument/2006/relationships/ctrlProp" Target="../ctrlProps/ctrlProp459.xml"/><Relationship Id="rId33" Type="http://schemas.openxmlformats.org/officeDocument/2006/relationships/ctrlProp" Target="../ctrlProps/ctrlProp480.xml"/><Relationship Id="rId108" Type="http://schemas.openxmlformats.org/officeDocument/2006/relationships/ctrlProp" Target="../ctrlProps/ctrlProp555.xml"/><Relationship Id="rId129" Type="http://schemas.openxmlformats.org/officeDocument/2006/relationships/ctrlProp" Target="../ctrlProps/ctrlProp576.xml"/><Relationship Id="rId54" Type="http://schemas.openxmlformats.org/officeDocument/2006/relationships/ctrlProp" Target="../ctrlProps/ctrlProp501.xml"/><Relationship Id="rId75" Type="http://schemas.openxmlformats.org/officeDocument/2006/relationships/ctrlProp" Target="../ctrlProps/ctrlProp522.xml"/><Relationship Id="rId96" Type="http://schemas.openxmlformats.org/officeDocument/2006/relationships/ctrlProp" Target="../ctrlProps/ctrlProp543.xml"/><Relationship Id="rId140" Type="http://schemas.openxmlformats.org/officeDocument/2006/relationships/ctrlProp" Target="../ctrlProps/ctrlProp587.xml"/><Relationship Id="rId161" Type="http://schemas.openxmlformats.org/officeDocument/2006/relationships/ctrlProp" Target="../ctrlProps/ctrlProp608.xml"/><Relationship Id="rId182" Type="http://schemas.openxmlformats.org/officeDocument/2006/relationships/ctrlProp" Target="../ctrlProps/ctrlProp629.xml"/><Relationship Id="rId217" Type="http://schemas.openxmlformats.org/officeDocument/2006/relationships/ctrlProp" Target="../ctrlProps/ctrlProp664.xml"/><Relationship Id="rId6" Type="http://schemas.openxmlformats.org/officeDocument/2006/relationships/ctrlProp" Target="../ctrlProps/ctrlProp453.xml"/><Relationship Id="rId238" Type="http://schemas.openxmlformats.org/officeDocument/2006/relationships/ctrlProp" Target="../ctrlProps/ctrlProp685.xml"/><Relationship Id="rId23" Type="http://schemas.openxmlformats.org/officeDocument/2006/relationships/ctrlProp" Target="../ctrlProps/ctrlProp470.xml"/><Relationship Id="rId119" Type="http://schemas.openxmlformats.org/officeDocument/2006/relationships/ctrlProp" Target="../ctrlProps/ctrlProp566.xml"/><Relationship Id="rId44" Type="http://schemas.openxmlformats.org/officeDocument/2006/relationships/ctrlProp" Target="../ctrlProps/ctrlProp491.xml"/><Relationship Id="rId65" Type="http://schemas.openxmlformats.org/officeDocument/2006/relationships/ctrlProp" Target="../ctrlProps/ctrlProp512.xml"/><Relationship Id="rId86" Type="http://schemas.openxmlformats.org/officeDocument/2006/relationships/ctrlProp" Target="../ctrlProps/ctrlProp533.xml"/><Relationship Id="rId130" Type="http://schemas.openxmlformats.org/officeDocument/2006/relationships/ctrlProp" Target="../ctrlProps/ctrlProp577.xml"/><Relationship Id="rId151" Type="http://schemas.openxmlformats.org/officeDocument/2006/relationships/ctrlProp" Target="../ctrlProps/ctrlProp598.xml"/><Relationship Id="rId172" Type="http://schemas.openxmlformats.org/officeDocument/2006/relationships/ctrlProp" Target="../ctrlProps/ctrlProp619.xml"/><Relationship Id="rId193" Type="http://schemas.openxmlformats.org/officeDocument/2006/relationships/ctrlProp" Target="../ctrlProps/ctrlProp640.xml"/><Relationship Id="rId207" Type="http://schemas.openxmlformats.org/officeDocument/2006/relationships/ctrlProp" Target="../ctrlProps/ctrlProp654.xml"/><Relationship Id="rId228" Type="http://schemas.openxmlformats.org/officeDocument/2006/relationships/ctrlProp" Target="../ctrlProps/ctrlProp675.xml"/><Relationship Id="rId249" Type="http://schemas.openxmlformats.org/officeDocument/2006/relationships/ctrlProp" Target="../ctrlProps/ctrlProp696.xml"/><Relationship Id="rId13" Type="http://schemas.openxmlformats.org/officeDocument/2006/relationships/ctrlProp" Target="../ctrlProps/ctrlProp460.xml"/><Relationship Id="rId109" Type="http://schemas.openxmlformats.org/officeDocument/2006/relationships/ctrlProp" Target="../ctrlProps/ctrlProp556.xml"/><Relationship Id="rId34" Type="http://schemas.openxmlformats.org/officeDocument/2006/relationships/ctrlProp" Target="../ctrlProps/ctrlProp481.xml"/><Relationship Id="rId55" Type="http://schemas.openxmlformats.org/officeDocument/2006/relationships/ctrlProp" Target="../ctrlProps/ctrlProp502.xml"/><Relationship Id="rId76" Type="http://schemas.openxmlformats.org/officeDocument/2006/relationships/ctrlProp" Target="../ctrlProps/ctrlProp523.xml"/><Relationship Id="rId97" Type="http://schemas.openxmlformats.org/officeDocument/2006/relationships/ctrlProp" Target="../ctrlProps/ctrlProp544.xml"/><Relationship Id="rId120" Type="http://schemas.openxmlformats.org/officeDocument/2006/relationships/ctrlProp" Target="../ctrlProps/ctrlProp567.xml"/><Relationship Id="rId141" Type="http://schemas.openxmlformats.org/officeDocument/2006/relationships/ctrlProp" Target="../ctrlProps/ctrlProp588.xml"/><Relationship Id="rId7" Type="http://schemas.openxmlformats.org/officeDocument/2006/relationships/ctrlProp" Target="../ctrlProps/ctrlProp454.xml"/><Relationship Id="rId162" Type="http://schemas.openxmlformats.org/officeDocument/2006/relationships/ctrlProp" Target="../ctrlProps/ctrlProp609.xml"/><Relationship Id="rId183" Type="http://schemas.openxmlformats.org/officeDocument/2006/relationships/ctrlProp" Target="../ctrlProps/ctrlProp630.xml"/><Relationship Id="rId218" Type="http://schemas.openxmlformats.org/officeDocument/2006/relationships/ctrlProp" Target="../ctrlProps/ctrlProp665.xml"/><Relationship Id="rId239" Type="http://schemas.openxmlformats.org/officeDocument/2006/relationships/ctrlProp" Target="../ctrlProps/ctrlProp686.xml"/><Relationship Id="rId250" Type="http://schemas.openxmlformats.org/officeDocument/2006/relationships/ctrlProp" Target="../ctrlProps/ctrlProp697.xml"/><Relationship Id="rId24" Type="http://schemas.openxmlformats.org/officeDocument/2006/relationships/ctrlProp" Target="../ctrlProps/ctrlProp471.xml"/><Relationship Id="rId45" Type="http://schemas.openxmlformats.org/officeDocument/2006/relationships/ctrlProp" Target="../ctrlProps/ctrlProp492.xml"/><Relationship Id="rId66" Type="http://schemas.openxmlformats.org/officeDocument/2006/relationships/ctrlProp" Target="../ctrlProps/ctrlProp513.xml"/><Relationship Id="rId87" Type="http://schemas.openxmlformats.org/officeDocument/2006/relationships/ctrlProp" Target="../ctrlProps/ctrlProp534.xml"/><Relationship Id="rId110" Type="http://schemas.openxmlformats.org/officeDocument/2006/relationships/ctrlProp" Target="../ctrlProps/ctrlProp557.xml"/><Relationship Id="rId131" Type="http://schemas.openxmlformats.org/officeDocument/2006/relationships/ctrlProp" Target="../ctrlProps/ctrlProp578.xml"/><Relationship Id="rId152" Type="http://schemas.openxmlformats.org/officeDocument/2006/relationships/ctrlProp" Target="../ctrlProps/ctrlProp599.xml"/><Relationship Id="rId173" Type="http://schemas.openxmlformats.org/officeDocument/2006/relationships/ctrlProp" Target="../ctrlProps/ctrlProp620.xml"/><Relationship Id="rId194" Type="http://schemas.openxmlformats.org/officeDocument/2006/relationships/ctrlProp" Target="../ctrlProps/ctrlProp641.xml"/><Relationship Id="rId208" Type="http://schemas.openxmlformats.org/officeDocument/2006/relationships/ctrlProp" Target="../ctrlProps/ctrlProp655.xml"/><Relationship Id="rId229" Type="http://schemas.openxmlformats.org/officeDocument/2006/relationships/ctrlProp" Target="../ctrlProps/ctrlProp676.xml"/><Relationship Id="rId240" Type="http://schemas.openxmlformats.org/officeDocument/2006/relationships/ctrlProp" Target="../ctrlProps/ctrlProp687.xml"/><Relationship Id="rId14" Type="http://schemas.openxmlformats.org/officeDocument/2006/relationships/ctrlProp" Target="../ctrlProps/ctrlProp461.xml"/><Relationship Id="rId35" Type="http://schemas.openxmlformats.org/officeDocument/2006/relationships/ctrlProp" Target="../ctrlProps/ctrlProp482.xml"/><Relationship Id="rId56" Type="http://schemas.openxmlformats.org/officeDocument/2006/relationships/ctrlProp" Target="../ctrlProps/ctrlProp503.xml"/><Relationship Id="rId77" Type="http://schemas.openxmlformats.org/officeDocument/2006/relationships/ctrlProp" Target="../ctrlProps/ctrlProp524.xml"/><Relationship Id="rId100" Type="http://schemas.openxmlformats.org/officeDocument/2006/relationships/ctrlProp" Target="../ctrlProps/ctrlProp547.xml"/><Relationship Id="rId8" Type="http://schemas.openxmlformats.org/officeDocument/2006/relationships/ctrlProp" Target="../ctrlProps/ctrlProp455.xml"/><Relationship Id="rId98" Type="http://schemas.openxmlformats.org/officeDocument/2006/relationships/ctrlProp" Target="../ctrlProps/ctrlProp545.xml"/><Relationship Id="rId121" Type="http://schemas.openxmlformats.org/officeDocument/2006/relationships/ctrlProp" Target="../ctrlProps/ctrlProp568.xml"/><Relationship Id="rId142" Type="http://schemas.openxmlformats.org/officeDocument/2006/relationships/ctrlProp" Target="../ctrlProps/ctrlProp589.xml"/><Relationship Id="rId163" Type="http://schemas.openxmlformats.org/officeDocument/2006/relationships/ctrlProp" Target="../ctrlProps/ctrlProp610.xml"/><Relationship Id="rId184" Type="http://schemas.openxmlformats.org/officeDocument/2006/relationships/ctrlProp" Target="../ctrlProps/ctrlProp631.xml"/><Relationship Id="rId219" Type="http://schemas.openxmlformats.org/officeDocument/2006/relationships/ctrlProp" Target="../ctrlProps/ctrlProp666.xml"/><Relationship Id="rId230" Type="http://schemas.openxmlformats.org/officeDocument/2006/relationships/ctrlProp" Target="../ctrlProps/ctrlProp677.xml"/><Relationship Id="rId251" Type="http://schemas.openxmlformats.org/officeDocument/2006/relationships/ctrlProp" Target="../ctrlProps/ctrlProp698.xml"/><Relationship Id="rId25" Type="http://schemas.openxmlformats.org/officeDocument/2006/relationships/ctrlProp" Target="../ctrlProps/ctrlProp472.xml"/><Relationship Id="rId46" Type="http://schemas.openxmlformats.org/officeDocument/2006/relationships/ctrlProp" Target="../ctrlProps/ctrlProp493.xml"/><Relationship Id="rId67" Type="http://schemas.openxmlformats.org/officeDocument/2006/relationships/ctrlProp" Target="../ctrlProps/ctrlProp514.xml"/><Relationship Id="rId88" Type="http://schemas.openxmlformats.org/officeDocument/2006/relationships/ctrlProp" Target="../ctrlProps/ctrlProp535.xml"/><Relationship Id="rId111" Type="http://schemas.openxmlformats.org/officeDocument/2006/relationships/ctrlProp" Target="../ctrlProps/ctrlProp558.xml"/><Relationship Id="rId132" Type="http://schemas.openxmlformats.org/officeDocument/2006/relationships/ctrlProp" Target="../ctrlProps/ctrlProp579.xml"/><Relationship Id="rId153" Type="http://schemas.openxmlformats.org/officeDocument/2006/relationships/ctrlProp" Target="../ctrlProps/ctrlProp600.xml"/><Relationship Id="rId174" Type="http://schemas.openxmlformats.org/officeDocument/2006/relationships/ctrlProp" Target="../ctrlProps/ctrlProp621.xml"/><Relationship Id="rId195" Type="http://schemas.openxmlformats.org/officeDocument/2006/relationships/ctrlProp" Target="../ctrlProps/ctrlProp642.xml"/><Relationship Id="rId209" Type="http://schemas.openxmlformats.org/officeDocument/2006/relationships/ctrlProp" Target="../ctrlProps/ctrlProp656.xml"/><Relationship Id="rId220" Type="http://schemas.openxmlformats.org/officeDocument/2006/relationships/ctrlProp" Target="../ctrlProps/ctrlProp667.xml"/><Relationship Id="rId241" Type="http://schemas.openxmlformats.org/officeDocument/2006/relationships/ctrlProp" Target="../ctrlProps/ctrlProp688.xml"/><Relationship Id="rId15" Type="http://schemas.openxmlformats.org/officeDocument/2006/relationships/ctrlProp" Target="../ctrlProps/ctrlProp462.xml"/><Relationship Id="rId36" Type="http://schemas.openxmlformats.org/officeDocument/2006/relationships/ctrlProp" Target="../ctrlProps/ctrlProp483.xml"/><Relationship Id="rId57" Type="http://schemas.openxmlformats.org/officeDocument/2006/relationships/ctrlProp" Target="../ctrlProps/ctrlProp504.xml"/><Relationship Id="rId78" Type="http://schemas.openxmlformats.org/officeDocument/2006/relationships/ctrlProp" Target="../ctrlProps/ctrlProp525.xml"/><Relationship Id="rId99" Type="http://schemas.openxmlformats.org/officeDocument/2006/relationships/ctrlProp" Target="../ctrlProps/ctrlProp546.xml"/><Relationship Id="rId101" Type="http://schemas.openxmlformats.org/officeDocument/2006/relationships/ctrlProp" Target="../ctrlProps/ctrlProp548.xml"/><Relationship Id="rId122" Type="http://schemas.openxmlformats.org/officeDocument/2006/relationships/ctrlProp" Target="../ctrlProps/ctrlProp569.xml"/><Relationship Id="rId143" Type="http://schemas.openxmlformats.org/officeDocument/2006/relationships/ctrlProp" Target="../ctrlProps/ctrlProp590.xml"/><Relationship Id="rId164" Type="http://schemas.openxmlformats.org/officeDocument/2006/relationships/ctrlProp" Target="../ctrlProps/ctrlProp611.xml"/><Relationship Id="rId185" Type="http://schemas.openxmlformats.org/officeDocument/2006/relationships/ctrlProp" Target="../ctrlProps/ctrlProp632.xml"/><Relationship Id="rId9" Type="http://schemas.openxmlformats.org/officeDocument/2006/relationships/ctrlProp" Target="../ctrlProps/ctrlProp456.xml"/><Relationship Id="rId210" Type="http://schemas.openxmlformats.org/officeDocument/2006/relationships/ctrlProp" Target="../ctrlProps/ctrlProp657.xml"/><Relationship Id="rId26" Type="http://schemas.openxmlformats.org/officeDocument/2006/relationships/ctrlProp" Target="../ctrlProps/ctrlProp473.xml"/><Relationship Id="rId231" Type="http://schemas.openxmlformats.org/officeDocument/2006/relationships/ctrlProp" Target="../ctrlProps/ctrlProp678.xml"/><Relationship Id="rId252" Type="http://schemas.openxmlformats.org/officeDocument/2006/relationships/ctrlProp" Target="../ctrlProps/ctrlProp699.xml"/><Relationship Id="rId47" Type="http://schemas.openxmlformats.org/officeDocument/2006/relationships/ctrlProp" Target="../ctrlProps/ctrlProp494.xml"/><Relationship Id="rId68" Type="http://schemas.openxmlformats.org/officeDocument/2006/relationships/ctrlProp" Target="../ctrlProps/ctrlProp515.xml"/><Relationship Id="rId89" Type="http://schemas.openxmlformats.org/officeDocument/2006/relationships/ctrlProp" Target="../ctrlProps/ctrlProp536.xml"/><Relationship Id="rId112" Type="http://schemas.openxmlformats.org/officeDocument/2006/relationships/ctrlProp" Target="../ctrlProps/ctrlProp559.xml"/><Relationship Id="rId133" Type="http://schemas.openxmlformats.org/officeDocument/2006/relationships/ctrlProp" Target="../ctrlProps/ctrlProp580.xml"/><Relationship Id="rId154" Type="http://schemas.openxmlformats.org/officeDocument/2006/relationships/ctrlProp" Target="../ctrlProps/ctrlProp601.xml"/><Relationship Id="rId175" Type="http://schemas.openxmlformats.org/officeDocument/2006/relationships/ctrlProp" Target="../ctrlProps/ctrlProp622.xml"/><Relationship Id="rId196" Type="http://schemas.openxmlformats.org/officeDocument/2006/relationships/ctrlProp" Target="../ctrlProps/ctrlProp643.xml"/><Relationship Id="rId200" Type="http://schemas.openxmlformats.org/officeDocument/2006/relationships/ctrlProp" Target="../ctrlProps/ctrlProp647.xml"/><Relationship Id="rId16" Type="http://schemas.openxmlformats.org/officeDocument/2006/relationships/ctrlProp" Target="../ctrlProps/ctrlProp463.xml"/><Relationship Id="rId221" Type="http://schemas.openxmlformats.org/officeDocument/2006/relationships/ctrlProp" Target="../ctrlProps/ctrlProp668.xml"/><Relationship Id="rId242" Type="http://schemas.openxmlformats.org/officeDocument/2006/relationships/ctrlProp" Target="../ctrlProps/ctrlProp689.xml"/><Relationship Id="rId37" Type="http://schemas.openxmlformats.org/officeDocument/2006/relationships/ctrlProp" Target="../ctrlProps/ctrlProp484.xml"/><Relationship Id="rId58" Type="http://schemas.openxmlformats.org/officeDocument/2006/relationships/ctrlProp" Target="../ctrlProps/ctrlProp505.xml"/><Relationship Id="rId79" Type="http://schemas.openxmlformats.org/officeDocument/2006/relationships/ctrlProp" Target="../ctrlProps/ctrlProp526.xml"/><Relationship Id="rId102" Type="http://schemas.openxmlformats.org/officeDocument/2006/relationships/ctrlProp" Target="../ctrlProps/ctrlProp549.xml"/><Relationship Id="rId123" Type="http://schemas.openxmlformats.org/officeDocument/2006/relationships/ctrlProp" Target="../ctrlProps/ctrlProp570.xml"/><Relationship Id="rId144" Type="http://schemas.openxmlformats.org/officeDocument/2006/relationships/ctrlProp" Target="../ctrlProps/ctrlProp591.xml"/><Relationship Id="rId90" Type="http://schemas.openxmlformats.org/officeDocument/2006/relationships/ctrlProp" Target="../ctrlProps/ctrlProp537.xml"/><Relationship Id="rId165" Type="http://schemas.openxmlformats.org/officeDocument/2006/relationships/ctrlProp" Target="../ctrlProps/ctrlProp612.xml"/><Relationship Id="rId186" Type="http://schemas.openxmlformats.org/officeDocument/2006/relationships/ctrlProp" Target="../ctrlProps/ctrlProp633.xml"/><Relationship Id="rId211" Type="http://schemas.openxmlformats.org/officeDocument/2006/relationships/ctrlProp" Target="../ctrlProps/ctrlProp658.xml"/><Relationship Id="rId232" Type="http://schemas.openxmlformats.org/officeDocument/2006/relationships/ctrlProp" Target="../ctrlProps/ctrlProp679.xml"/><Relationship Id="rId253" Type="http://schemas.openxmlformats.org/officeDocument/2006/relationships/ctrlProp" Target="../ctrlProps/ctrlProp700.xml"/><Relationship Id="rId27" Type="http://schemas.openxmlformats.org/officeDocument/2006/relationships/ctrlProp" Target="../ctrlProps/ctrlProp474.xml"/><Relationship Id="rId48" Type="http://schemas.openxmlformats.org/officeDocument/2006/relationships/ctrlProp" Target="../ctrlProps/ctrlProp495.xml"/><Relationship Id="rId69" Type="http://schemas.openxmlformats.org/officeDocument/2006/relationships/ctrlProp" Target="../ctrlProps/ctrlProp516.xml"/><Relationship Id="rId113" Type="http://schemas.openxmlformats.org/officeDocument/2006/relationships/ctrlProp" Target="../ctrlProps/ctrlProp560.xml"/><Relationship Id="rId134" Type="http://schemas.openxmlformats.org/officeDocument/2006/relationships/ctrlProp" Target="../ctrlProps/ctrlProp581.xml"/><Relationship Id="rId80" Type="http://schemas.openxmlformats.org/officeDocument/2006/relationships/ctrlProp" Target="../ctrlProps/ctrlProp527.xml"/><Relationship Id="rId155" Type="http://schemas.openxmlformats.org/officeDocument/2006/relationships/ctrlProp" Target="../ctrlProps/ctrlProp602.xml"/><Relationship Id="rId176" Type="http://schemas.openxmlformats.org/officeDocument/2006/relationships/ctrlProp" Target="../ctrlProps/ctrlProp623.xml"/><Relationship Id="rId197" Type="http://schemas.openxmlformats.org/officeDocument/2006/relationships/ctrlProp" Target="../ctrlProps/ctrlProp644.xml"/><Relationship Id="rId201" Type="http://schemas.openxmlformats.org/officeDocument/2006/relationships/ctrlProp" Target="../ctrlProps/ctrlProp648.xml"/><Relationship Id="rId222" Type="http://schemas.openxmlformats.org/officeDocument/2006/relationships/ctrlProp" Target="../ctrlProps/ctrlProp669.xml"/><Relationship Id="rId243" Type="http://schemas.openxmlformats.org/officeDocument/2006/relationships/ctrlProp" Target="../ctrlProps/ctrlProp690.xml"/><Relationship Id="rId17" Type="http://schemas.openxmlformats.org/officeDocument/2006/relationships/ctrlProp" Target="../ctrlProps/ctrlProp464.xml"/><Relationship Id="rId38" Type="http://schemas.openxmlformats.org/officeDocument/2006/relationships/ctrlProp" Target="../ctrlProps/ctrlProp485.xml"/><Relationship Id="rId59" Type="http://schemas.openxmlformats.org/officeDocument/2006/relationships/ctrlProp" Target="../ctrlProps/ctrlProp506.xml"/><Relationship Id="rId103" Type="http://schemas.openxmlformats.org/officeDocument/2006/relationships/ctrlProp" Target="../ctrlProps/ctrlProp550.xml"/><Relationship Id="rId124" Type="http://schemas.openxmlformats.org/officeDocument/2006/relationships/ctrlProp" Target="../ctrlProps/ctrlProp571.xml"/><Relationship Id="rId70" Type="http://schemas.openxmlformats.org/officeDocument/2006/relationships/ctrlProp" Target="../ctrlProps/ctrlProp517.xml"/><Relationship Id="rId91" Type="http://schemas.openxmlformats.org/officeDocument/2006/relationships/ctrlProp" Target="../ctrlProps/ctrlProp538.xml"/><Relationship Id="rId145" Type="http://schemas.openxmlformats.org/officeDocument/2006/relationships/ctrlProp" Target="../ctrlProps/ctrlProp592.xml"/><Relationship Id="rId166" Type="http://schemas.openxmlformats.org/officeDocument/2006/relationships/ctrlProp" Target="../ctrlProps/ctrlProp613.xml"/><Relationship Id="rId187" Type="http://schemas.openxmlformats.org/officeDocument/2006/relationships/ctrlProp" Target="../ctrlProps/ctrlProp634.xml"/><Relationship Id="rId1" Type="http://schemas.openxmlformats.org/officeDocument/2006/relationships/printerSettings" Target="../printerSettings/printerSettings5.bin"/><Relationship Id="rId212" Type="http://schemas.openxmlformats.org/officeDocument/2006/relationships/ctrlProp" Target="../ctrlProps/ctrlProp659.xml"/><Relationship Id="rId233" Type="http://schemas.openxmlformats.org/officeDocument/2006/relationships/ctrlProp" Target="../ctrlProps/ctrlProp680.xml"/><Relationship Id="rId28" Type="http://schemas.openxmlformats.org/officeDocument/2006/relationships/ctrlProp" Target="../ctrlProps/ctrlProp475.xml"/><Relationship Id="rId49" Type="http://schemas.openxmlformats.org/officeDocument/2006/relationships/ctrlProp" Target="../ctrlProps/ctrlProp496.xml"/><Relationship Id="rId114" Type="http://schemas.openxmlformats.org/officeDocument/2006/relationships/ctrlProp" Target="../ctrlProps/ctrlProp561.xml"/><Relationship Id="rId60" Type="http://schemas.openxmlformats.org/officeDocument/2006/relationships/ctrlProp" Target="../ctrlProps/ctrlProp507.xml"/><Relationship Id="rId81" Type="http://schemas.openxmlformats.org/officeDocument/2006/relationships/ctrlProp" Target="../ctrlProps/ctrlProp528.xml"/><Relationship Id="rId135" Type="http://schemas.openxmlformats.org/officeDocument/2006/relationships/ctrlProp" Target="../ctrlProps/ctrlProp582.xml"/><Relationship Id="rId156" Type="http://schemas.openxmlformats.org/officeDocument/2006/relationships/ctrlProp" Target="../ctrlProps/ctrlProp603.xml"/><Relationship Id="rId177" Type="http://schemas.openxmlformats.org/officeDocument/2006/relationships/ctrlProp" Target="../ctrlProps/ctrlProp624.xml"/><Relationship Id="rId198" Type="http://schemas.openxmlformats.org/officeDocument/2006/relationships/ctrlProp" Target="../ctrlProps/ctrlProp645.xml"/><Relationship Id="rId202" Type="http://schemas.openxmlformats.org/officeDocument/2006/relationships/ctrlProp" Target="../ctrlProps/ctrlProp649.xml"/><Relationship Id="rId223" Type="http://schemas.openxmlformats.org/officeDocument/2006/relationships/ctrlProp" Target="../ctrlProps/ctrlProp670.xml"/><Relationship Id="rId244" Type="http://schemas.openxmlformats.org/officeDocument/2006/relationships/ctrlProp" Target="../ctrlProps/ctrlProp691.xml"/><Relationship Id="rId18" Type="http://schemas.openxmlformats.org/officeDocument/2006/relationships/ctrlProp" Target="../ctrlProps/ctrlProp465.xml"/><Relationship Id="rId39" Type="http://schemas.openxmlformats.org/officeDocument/2006/relationships/ctrlProp" Target="../ctrlProps/ctrlProp486.xml"/><Relationship Id="rId50" Type="http://schemas.openxmlformats.org/officeDocument/2006/relationships/ctrlProp" Target="../ctrlProps/ctrlProp497.xml"/><Relationship Id="rId104" Type="http://schemas.openxmlformats.org/officeDocument/2006/relationships/ctrlProp" Target="../ctrlProps/ctrlProp551.xml"/><Relationship Id="rId125" Type="http://schemas.openxmlformats.org/officeDocument/2006/relationships/ctrlProp" Target="../ctrlProps/ctrlProp572.xml"/><Relationship Id="rId146" Type="http://schemas.openxmlformats.org/officeDocument/2006/relationships/ctrlProp" Target="../ctrlProps/ctrlProp593.xml"/><Relationship Id="rId167" Type="http://schemas.openxmlformats.org/officeDocument/2006/relationships/ctrlProp" Target="../ctrlProps/ctrlProp614.xml"/><Relationship Id="rId188" Type="http://schemas.openxmlformats.org/officeDocument/2006/relationships/ctrlProp" Target="../ctrlProps/ctrlProp635.xml"/><Relationship Id="rId71" Type="http://schemas.openxmlformats.org/officeDocument/2006/relationships/ctrlProp" Target="../ctrlProps/ctrlProp518.xml"/><Relationship Id="rId92" Type="http://schemas.openxmlformats.org/officeDocument/2006/relationships/ctrlProp" Target="../ctrlProps/ctrlProp539.xml"/><Relationship Id="rId213" Type="http://schemas.openxmlformats.org/officeDocument/2006/relationships/ctrlProp" Target="../ctrlProps/ctrlProp660.xml"/><Relationship Id="rId234" Type="http://schemas.openxmlformats.org/officeDocument/2006/relationships/ctrlProp" Target="../ctrlProps/ctrlProp681.xml"/><Relationship Id="rId2" Type="http://schemas.openxmlformats.org/officeDocument/2006/relationships/drawing" Target="../drawings/drawing5.xml"/><Relationship Id="rId29" Type="http://schemas.openxmlformats.org/officeDocument/2006/relationships/ctrlProp" Target="../ctrlProps/ctrlProp476.xml"/><Relationship Id="rId40" Type="http://schemas.openxmlformats.org/officeDocument/2006/relationships/ctrlProp" Target="../ctrlProps/ctrlProp487.xml"/><Relationship Id="rId115" Type="http://schemas.openxmlformats.org/officeDocument/2006/relationships/ctrlProp" Target="../ctrlProps/ctrlProp562.xml"/><Relationship Id="rId136" Type="http://schemas.openxmlformats.org/officeDocument/2006/relationships/ctrlProp" Target="../ctrlProps/ctrlProp583.xml"/><Relationship Id="rId157" Type="http://schemas.openxmlformats.org/officeDocument/2006/relationships/ctrlProp" Target="../ctrlProps/ctrlProp604.xml"/><Relationship Id="rId178" Type="http://schemas.openxmlformats.org/officeDocument/2006/relationships/ctrlProp" Target="../ctrlProps/ctrlProp625.xml"/><Relationship Id="rId61" Type="http://schemas.openxmlformats.org/officeDocument/2006/relationships/ctrlProp" Target="../ctrlProps/ctrlProp508.xml"/><Relationship Id="rId82" Type="http://schemas.openxmlformats.org/officeDocument/2006/relationships/ctrlProp" Target="../ctrlProps/ctrlProp529.xml"/><Relationship Id="rId199" Type="http://schemas.openxmlformats.org/officeDocument/2006/relationships/ctrlProp" Target="../ctrlProps/ctrlProp646.xml"/><Relationship Id="rId203" Type="http://schemas.openxmlformats.org/officeDocument/2006/relationships/ctrlProp" Target="../ctrlProps/ctrlProp650.xml"/><Relationship Id="rId19" Type="http://schemas.openxmlformats.org/officeDocument/2006/relationships/ctrlProp" Target="../ctrlProps/ctrlProp466.xml"/><Relationship Id="rId224" Type="http://schemas.openxmlformats.org/officeDocument/2006/relationships/ctrlProp" Target="../ctrlProps/ctrlProp671.xml"/><Relationship Id="rId245" Type="http://schemas.openxmlformats.org/officeDocument/2006/relationships/ctrlProp" Target="../ctrlProps/ctrlProp692.xml"/><Relationship Id="rId30" Type="http://schemas.openxmlformats.org/officeDocument/2006/relationships/ctrlProp" Target="../ctrlProps/ctrlProp477.xml"/><Relationship Id="rId105" Type="http://schemas.openxmlformats.org/officeDocument/2006/relationships/ctrlProp" Target="../ctrlProps/ctrlProp552.xml"/><Relationship Id="rId126" Type="http://schemas.openxmlformats.org/officeDocument/2006/relationships/ctrlProp" Target="../ctrlProps/ctrlProp573.xml"/><Relationship Id="rId147" Type="http://schemas.openxmlformats.org/officeDocument/2006/relationships/ctrlProp" Target="../ctrlProps/ctrlProp594.xml"/><Relationship Id="rId168" Type="http://schemas.openxmlformats.org/officeDocument/2006/relationships/ctrlProp" Target="../ctrlProps/ctrlProp615.xml"/><Relationship Id="rId51" Type="http://schemas.openxmlformats.org/officeDocument/2006/relationships/ctrlProp" Target="../ctrlProps/ctrlProp498.xml"/><Relationship Id="rId72" Type="http://schemas.openxmlformats.org/officeDocument/2006/relationships/ctrlProp" Target="../ctrlProps/ctrlProp519.xml"/><Relationship Id="rId93" Type="http://schemas.openxmlformats.org/officeDocument/2006/relationships/ctrlProp" Target="../ctrlProps/ctrlProp540.xml"/><Relationship Id="rId189" Type="http://schemas.openxmlformats.org/officeDocument/2006/relationships/ctrlProp" Target="../ctrlProps/ctrlProp636.xml"/><Relationship Id="rId3" Type="http://schemas.openxmlformats.org/officeDocument/2006/relationships/vmlDrawing" Target="../drawings/vmlDrawing4.vml"/><Relationship Id="rId214" Type="http://schemas.openxmlformats.org/officeDocument/2006/relationships/ctrlProp" Target="../ctrlProps/ctrlProp661.xml"/><Relationship Id="rId235" Type="http://schemas.openxmlformats.org/officeDocument/2006/relationships/ctrlProp" Target="../ctrlProps/ctrlProp682.xml"/><Relationship Id="rId116" Type="http://schemas.openxmlformats.org/officeDocument/2006/relationships/ctrlProp" Target="../ctrlProps/ctrlProp563.xml"/><Relationship Id="rId137" Type="http://schemas.openxmlformats.org/officeDocument/2006/relationships/ctrlProp" Target="../ctrlProps/ctrlProp584.xml"/><Relationship Id="rId158" Type="http://schemas.openxmlformats.org/officeDocument/2006/relationships/ctrlProp" Target="../ctrlProps/ctrlProp605.xml"/><Relationship Id="rId20" Type="http://schemas.openxmlformats.org/officeDocument/2006/relationships/ctrlProp" Target="../ctrlProps/ctrlProp467.xml"/><Relationship Id="rId41" Type="http://schemas.openxmlformats.org/officeDocument/2006/relationships/ctrlProp" Target="../ctrlProps/ctrlProp488.xml"/><Relationship Id="rId62" Type="http://schemas.openxmlformats.org/officeDocument/2006/relationships/ctrlProp" Target="../ctrlProps/ctrlProp509.xml"/><Relationship Id="rId83" Type="http://schemas.openxmlformats.org/officeDocument/2006/relationships/ctrlProp" Target="../ctrlProps/ctrlProp530.xml"/><Relationship Id="rId179" Type="http://schemas.openxmlformats.org/officeDocument/2006/relationships/ctrlProp" Target="../ctrlProps/ctrlProp626.xml"/><Relationship Id="rId190" Type="http://schemas.openxmlformats.org/officeDocument/2006/relationships/ctrlProp" Target="../ctrlProps/ctrlProp637.xml"/><Relationship Id="rId204" Type="http://schemas.openxmlformats.org/officeDocument/2006/relationships/ctrlProp" Target="../ctrlProps/ctrlProp651.xml"/><Relationship Id="rId225" Type="http://schemas.openxmlformats.org/officeDocument/2006/relationships/ctrlProp" Target="../ctrlProps/ctrlProp672.xml"/><Relationship Id="rId246" Type="http://schemas.openxmlformats.org/officeDocument/2006/relationships/ctrlProp" Target="../ctrlProps/ctrlProp693.xml"/><Relationship Id="rId106" Type="http://schemas.openxmlformats.org/officeDocument/2006/relationships/ctrlProp" Target="../ctrlProps/ctrlProp553.xml"/><Relationship Id="rId127" Type="http://schemas.openxmlformats.org/officeDocument/2006/relationships/ctrlProp" Target="../ctrlProps/ctrlProp574.xml"/><Relationship Id="rId10" Type="http://schemas.openxmlformats.org/officeDocument/2006/relationships/ctrlProp" Target="../ctrlProps/ctrlProp457.xml"/><Relationship Id="rId31" Type="http://schemas.openxmlformats.org/officeDocument/2006/relationships/ctrlProp" Target="../ctrlProps/ctrlProp478.xml"/><Relationship Id="rId52" Type="http://schemas.openxmlformats.org/officeDocument/2006/relationships/ctrlProp" Target="../ctrlProps/ctrlProp499.xml"/><Relationship Id="rId73" Type="http://schemas.openxmlformats.org/officeDocument/2006/relationships/ctrlProp" Target="../ctrlProps/ctrlProp520.xml"/><Relationship Id="rId94" Type="http://schemas.openxmlformats.org/officeDocument/2006/relationships/ctrlProp" Target="../ctrlProps/ctrlProp541.xml"/><Relationship Id="rId148" Type="http://schemas.openxmlformats.org/officeDocument/2006/relationships/ctrlProp" Target="../ctrlProps/ctrlProp595.xml"/><Relationship Id="rId169" Type="http://schemas.openxmlformats.org/officeDocument/2006/relationships/ctrlProp" Target="../ctrlProps/ctrlProp616.xml"/><Relationship Id="rId4" Type="http://schemas.openxmlformats.org/officeDocument/2006/relationships/ctrlProp" Target="../ctrlProps/ctrlProp451.xml"/><Relationship Id="rId180" Type="http://schemas.openxmlformats.org/officeDocument/2006/relationships/ctrlProp" Target="../ctrlProps/ctrlProp627.xml"/><Relationship Id="rId215" Type="http://schemas.openxmlformats.org/officeDocument/2006/relationships/ctrlProp" Target="../ctrlProps/ctrlProp662.xml"/><Relationship Id="rId236" Type="http://schemas.openxmlformats.org/officeDocument/2006/relationships/ctrlProp" Target="../ctrlProps/ctrlProp683.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814.xml"/><Relationship Id="rId299" Type="http://schemas.openxmlformats.org/officeDocument/2006/relationships/ctrlProp" Target="../ctrlProps/ctrlProp996.xml"/><Relationship Id="rId21" Type="http://schemas.openxmlformats.org/officeDocument/2006/relationships/ctrlProp" Target="../ctrlProps/ctrlProp718.xml"/><Relationship Id="rId63" Type="http://schemas.openxmlformats.org/officeDocument/2006/relationships/ctrlProp" Target="../ctrlProps/ctrlProp760.xml"/><Relationship Id="rId159" Type="http://schemas.openxmlformats.org/officeDocument/2006/relationships/ctrlProp" Target="../ctrlProps/ctrlProp856.xml"/><Relationship Id="rId170" Type="http://schemas.openxmlformats.org/officeDocument/2006/relationships/ctrlProp" Target="../ctrlProps/ctrlProp867.xml"/><Relationship Id="rId226" Type="http://schemas.openxmlformats.org/officeDocument/2006/relationships/ctrlProp" Target="../ctrlProps/ctrlProp923.xml"/><Relationship Id="rId268" Type="http://schemas.openxmlformats.org/officeDocument/2006/relationships/ctrlProp" Target="../ctrlProps/ctrlProp965.xml"/><Relationship Id="rId32" Type="http://schemas.openxmlformats.org/officeDocument/2006/relationships/ctrlProp" Target="../ctrlProps/ctrlProp729.xml"/><Relationship Id="rId74" Type="http://schemas.openxmlformats.org/officeDocument/2006/relationships/ctrlProp" Target="../ctrlProps/ctrlProp771.xml"/><Relationship Id="rId128" Type="http://schemas.openxmlformats.org/officeDocument/2006/relationships/ctrlProp" Target="../ctrlProps/ctrlProp825.xml"/><Relationship Id="rId5" Type="http://schemas.openxmlformats.org/officeDocument/2006/relationships/ctrlProp" Target="../ctrlProps/ctrlProp702.xml"/><Relationship Id="rId181" Type="http://schemas.openxmlformats.org/officeDocument/2006/relationships/ctrlProp" Target="../ctrlProps/ctrlProp878.xml"/><Relationship Id="rId237" Type="http://schemas.openxmlformats.org/officeDocument/2006/relationships/ctrlProp" Target="../ctrlProps/ctrlProp934.xml"/><Relationship Id="rId279" Type="http://schemas.openxmlformats.org/officeDocument/2006/relationships/ctrlProp" Target="../ctrlProps/ctrlProp976.xml"/><Relationship Id="rId43" Type="http://schemas.openxmlformats.org/officeDocument/2006/relationships/ctrlProp" Target="../ctrlProps/ctrlProp740.xml"/><Relationship Id="rId139" Type="http://schemas.openxmlformats.org/officeDocument/2006/relationships/ctrlProp" Target="../ctrlProps/ctrlProp836.xml"/><Relationship Id="rId290" Type="http://schemas.openxmlformats.org/officeDocument/2006/relationships/ctrlProp" Target="../ctrlProps/ctrlProp987.xml"/><Relationship Id="rId85" Type="http://schemas.openxmlformats.org/officeDocument/2006/relationships/ctrlProp" Target="../ctrlProps/ctrlProp782.xml"/><Relationship Id="rId150" Type="http://schemas.openxmlformats.org/officeDocument/2006/relationships/ctrlProp" Target="../ctrlProps/ctrlProp847.xml"/><Relationship Id="rId192" Type="http://schemas.openxmlformats.org/officeDocument/2006/relationships/ctrlProp" Target="../ctrlProps/ctrlProp889.xml"/><Relationship Id="rId206" Type="http://schemas.openxmlformats.org/officeDocument/2006/relationships/ctrlProp" Target="../ctrlProps/ctrlProp903.xml"/><Relationship Id="rId248" Type="http://schemas.openxmlformats.org/officeDocument/2006/relationships/ctrlProp" Target="../ctrlProps/ctrlProp945.xml"/><Relationship Id="rId12" Type="http://schemas.openxmlformats.org/officeDocument/2006/relationships/ctrlProp" Target="../ctrlProps/ctrlProp709.xml"/><Relationship Id="rId108" Type="http://schemas.openxmlformats.org/officeDocument/2006/relationships/ctrlProp" Target="../ctrlProps/ctrlProp805.xml"/><Relationship Id="rId54" Type="http://schemas.openxmlformats.org/officeDocument/2006/relationships/ctrlProp" Target="../ctrlProps/ctrlProp751.xml"/><Relationship Id="rId96" Type="http://schemas.openxmlformats.org/officeDocument/2006/relationships/ctrlProp" Target="../ctrlProps/ctrlProp793.xml"/><Relationship Id="rId161" Type="http://schemas.openxmlformats.org/officeDocument/2006/relationships/ctrlProp" Target="../ctrlProps/ctrlProp858.xml"/><Relationship Id="rId217" Type="http://schemas.openxmlformats.org/officeDocument/2006/relationships/ctrlProp" Target="../ctrlProps/ctrlProp914.xml"/><Relationship Id="rId6" Type="http://schemas.openxmlformats.org/officeDocument/2006/relationships/ctrlProp" Target="../ctrlProps/ctrlProp703.xml"/><Relationship Id="rId238" Type="http://schemas.openxmlformats.org/officeDocument/2006/relationships/ctrlProp" Target="../ctrlProps/ctrlProp935.xml"/><Relationship Id="rId259" Type="http://schemas.openxmlformats.org/officeDocument/2006/relationships/ctrlProp" Target="../ctrlProps/ctrlProp956.xml"/><Relationship Id="rId23" Type="http://schemas.openxmlformats.org/officeDocument/2006/relationships/ctrlProp" Target="../ctrlProps/ctrlProp720.xml"/><Relationship Id="rId119" Type="http://schemas.openxmlformats.org/officeDocument/2006/relationships/ctrlProp" Target="../ctrlProps/ctrlProp816.xml"/><Relationship Id="rId270" Type="http://schemas.openxmlformats.org/officeDocument/2006/relationships/ctrlProp" Target="../ctrlProps/ctrlProp967.xml"/><Relationship Id="rId291" Type="http://schemas.openxmlformats.org/officeDocument/2006/relationships/ctrlProp" Target="../ctrlProps/ctrlProp988.xml"/><Relationship Id="rId44" Type="http://schemas.openxmlformats.org/officeDocument/2006/relationships/ctrlProp" Target="../ctrlProps/ctrlProp741.xml"/><Relationship Id="rId65" Type="http://schemas.openxmlformats.org/officeDocument/2006/relationships/ctrlProp" Target="../ctrlProps/ctrlProp762.xml"/><Relationship Id="rId86" Type="http://schemas.openxmlformats.org/officeDocument/2006/relationships/ctrlProp" Target="../ctrlProps/ctrlProp783.xml"/><Relationship Id="rId130" Type="http://schemas.openxmlformats.org/officeDocument/2006/relationships/ctrlProp" Target="../ctrlProps/ctrlProp827.xml"/><Relationship Id="rId151" Type="http://schemas.openxmlformats.org/officeDocument/2006/relationships/ctrlProp" Target="../ctrlProps/ctrlProp848.xml"/><Relationship Id="rId172" Type="http://schemas.openxmlformats.org/officeDocument/2006/relationships/ctrlProp" Target="../ctrlProps/ctrlProp869.xml"/><Relationship Id="rId193" Type="http://schemas.openxmlformats.org/officeDocument/2006/relationships/ctrlProp" Target="../ctrlProps/ctrlProp890.xml"/><Relationship Id="rId207" Type="http://schemas.openxmlformats.org/officeDocument/2006/relationships/ctrlProp" Target="../ctrlProps/ctrlProp904.xml"/><Relationship Id="rId228" Type="http://schemas.openxmlformats.org/officeDocument/2006/relationships/ctrlProp" Target="../ctrlProps/ctrlProp925.xml"/><Relationship Id="rId249" Type="http://schemas.openxmlformats.org/officeDocument/2006/relationships/ctrlProp" Target="../ctrlProps/ctrlProp946.xml"/><Relationship Id="rId13" Type="http://schemas.openxmlformats.org/officeDocument/2006/relationships/ctrlProp" Target="../ctrlProps/ctrlProp710.xml"/><Relationship Id="rId109" Type="http://schemas.openxmlformats.org/officeDocument/2006/relationships/ctrlProp" Target="../ctrlProps/ctrlProp806.xml"/><Relationship Id="rId260" Type="http://schemas.openxmlformats.org/officeDocument/2006/relationships/ctrlProp" Target="../ctrlProps/ctrlProp957.xml"/><Relationship Id="rId281" Type="http://schemas.openxmlformats.org/officeDocument/2006/relationships/ctrlProp" Target="../ctrlProps/ctrlProp978.xml"/><Relationship Id="rId34" Type="http://schemas.openxmlformats.org/officeDocument/2006/relationships/ctrlProp" Target="../ctrlProps/ctrlProp731.xml"/><Relationship Id="rId55" Type="http://schemas.openxmlformats.org/officeDocument/2006/relationships/ctrlProp" Target="../ctrlProps/ctrlProp752.xml"/><Relationship Id="rId76" Type="http://schemas.openxmlformats.org/officeDocument/2006/relationships/ctrlProp" Target="../ctrlProps/ctrlProp773.xml"/><Relationship Id="rId97" Type="http://schemas.openxmlformats.org/officeDocument/2006/relationships/ctrlProp" Target="../ctrlProps/ctrlProp794.xml"/><Relationship Id="rId120" Type="http://schemas.openxmlformats.org/officeDocument/2006/relationships/ctrlProp" Target="../ctrlProps/ctrlProp817.xml"/><Relationship Id="rId141" Type="http://schemas.openxmlformats.org/officeDocument/2006/relationships/ctrlProp" Target="../ctrlProps/ctrlProp838.xml"/><Relationship Id="rId7" Type="http://schemas.openxmlformats.org/officeDocument/2006/relationships/ctrlProp" Target="../ctrlProps/ctrlProp704.xml"/><Relationship Id="rId162" Type="http://schemas.openxmlformats.org/officeDocument/2006/relationships/ctrlProp" Target="../ctrlProps/ctrlProp859.xml"/><Relationship Id="rId183" Type="http://schemas.openxmlformats.org/officeDocument/2006/relationships/ctrlProp" Target="../ctrlProps/ctrlProp880.xml"/><Relationship Id="rId218" Type="http://schemas.openxmlformats.org/officeDocument/2006/relationships/ctrlProp" Target="../ctrlProps/ctrlProp915.xml"/><Relationship Id="rId239" Type="http://schemas.openxmlformats.org/officeDocument/2006/relationships/ctrlProp" Target="../ctrlProps/ctrlProp936.xml"/><Relationship Id="rId250" Type="http://schemas.openxmlformats.org/officeDocument/2006/relationships/ctrlProp" Target="../ctrlProps/ctrlProp947.xml"/><Relationship Id="rId271" Type="http://schemas.openxmlformats.org/officeDocument/2006/relationships/ctrlProp" Target="../ctrlProps/ctrlProp968.xml"/><Relationship Id="rId292" Type="http://schemas.openxmlformats.org/officeDocument/2006/relationships/ctrlProp" Target="../ctrlProps/ctrlProp989.xml"/><Relationship Id="rId24" Type="http://schemas.openxmlformats.org/officeDocument/2006/relationships/ctrlProp" Target="../ctrlProps/ctrlProp721.xml"/><Relationship Id="rId45" Type="http://schemas.openxmlformats.org/officeDocument/2006/relationships/ctrlProp" Target="../ctrlProps/ctrlProp742.xml"/><Relationship Id="rId66" Type="http://schemas.openxmlformats.org/officeDocument/2006/relationships/ctrlProp" Target="../ctrlProps/ctrlProp763.xml"/><Relationship Id="rId87" Type="http://schemas.openxmlformats.org/officeDocument/2006/relationships/ctrlProp" Target="../ctrlProps/ctrlProp784.xml"/><Relationship Id="rId110" Type="http://schemas.openxmlformats.org/officeDocument/2006/relationships/ctrlProp" Target="../ctrlProps/ctrlProp807.xml"/><Relationship Id="rId131" Type="http://schemas.openxmlformats.org/officeDocument/2006/relationships/ctrlProp" Target="../ctrlProps/ctrlProp828.xml"/><Relationship Id="rId152" Type="http://schemas.openxmlformats.org/officeDocument/2006/relationships/ctrlProp" Target="../ctrlProps/ctrlProp849.xml"/><Relationship Id="rId173" Type="http://schemas.openxmlformats.org/officeDocument/2006/relationships/ctrlProp" Target="../ctrlProps/ctrlProp870.xml"/><Relationship Id="rId194" Type="http://schemas.openxmlformats.org/officeDocument/2006/relationships/ctrlProp" Target="../ctrlProps/ctrlProp891.xml"/><Relationship Id="rId208" Type="http://schemas.openxmlformats.org/officeDocument/2006/relationships/ctrlProp" Target="../ctrlProps/ctrlProp905.xml"/><Relationship Id="rId229" Type="http://schemas.openxmlformats.org/officeDocument/2006/relationships/ctrlProp" Target="../ctrlProps/ctrlProp926.xml"/><Relationship Id="rId240" Type="http://schemas.openxmlformats.org/officeDocument/2006/relationships/ctrlProp" Target="../ctrlProps/ctrlProp937.xml"/><Relationship Id="rId261" Type="http://schemas.openxmlformats.org/officeDocument/2006/relationships/ctrlProp" Target="../ctrlProps/ctrlProp958.xml"/><Relationship Id="rId14" Type="http://schemas.openxmlformats.org/officeDocument/2006/relationships/ctrlProp" Target="../ctrlProps/ctrlProp711.xml"/><Relationship Id="rId35" Type="http://schemas.openxmlformats.org/officeDocument/2006/relationships/ctrlProp" Target="../ctrlProps/ctrlProp732.xml"/><Relationship Id="rId56" Type="http://schemas.openxmlformats.org/officeDocument/2006/relationships/ctrlProp" Target="../ctrlProps/ctrlProp753.xml"/><Relationship Id="rId77" Type="http://schemas.openxmlformats.org/officeDocument/2006/relationships/ctrlProp" Target="../ctrlProps/ctrlProp774.xml"/><Relationship Id="rId100" Type="http://schemas.openxmlformats.org/officeDocument/2006/relationships/ctrlProp" Target="../ctrlProps/ctrlProp797.xml"/><Relationship Id="rId282" Type="http://schemas.openxmlformats.org/officeDocument/2006/relationships/ctrlProp" Target="../ctrlProps/ctrlProp979.xml"/><Relationship Id="rId8" Type="http://schemas.openxmlformats.org/officeDocument/2006/relationships/ctrlProp" Target="../ctrlProps/ctrlProp705.xml"/><Relationship Id="rId98" Type="http://schemas.openxmlformats.org/officeDocument/2006/relationships/ctrlProp" Target="../ctrlProps/ctrlProp795.xml"/><Relationship Id="rId121" Type="http://schemas.openxmlformats.org/officeDocument/2006/relationships/ctrlProp" Target="../ctrlProps/ctrlProp818.xml"/><Relationship Id="rId142" Type="http://schemas.openxmlformats.org/officeDocument/2006/relationships/ctrlProp" Target="../ctrlProps/ctrlProp839.xml"/><Relationship Id="rId163" Type="http://schemas.openxmlformats.org/officeDocument/2006/relationships/ctrlProp" Target="../ctrlProps/ctrlProp860.xml"/><Relationship Id="rId184" Type="http://schemas.openxmlformats.org/officeDocument/2006/relationships/ctrlProp" Target="../ctrlProps/ctrlProp881.xml"/><Relationship Id="rId219" Type="http://schemas.openxmlformats.org/officeDocument/2006/relationships/ctrlProp" Target="../ctrlProps/ctrlProp916.xml"/><Relationship Id="rId230" Type="http://schemas.openxmlformats.org/officeDocument/2006/relationships/ctrlProp" Target="../ctrlProps/ctrlProp927.xml"/><Relationship Id="rId251" Type="http://schemas.openxmlformats.org/officeDocument/2006/relationships/ctrlProp" Target="../ctrlProps/ctrlProp948.xml"/><Relationship Id="rId25" Type="http://schemas.openxmlformats.org/officeDocument/2006/relationships/ctrlProp" Target="../ctrlProps/ctrlProp722.xml"/><Relationship Id="rId46" Type="http://schemas.openxmlformats.org/officeDocument/2006/relationships/ctrlProp" Target="../ctrlProps/ctrlProp743.xml"/><Relationship Id="rId67" Type="http://schemas.openxmlformats.org/officeDocument/2006/relationships/ctrlProp" Target="../ctrlProps/ctrlProp764.xml"/><Relationship Id="rId272" Type="http://schemas.openxmlformats.org/officeDocument/2006/relationships/ctrlProp" Target="../ctrlProps/ctrlProp969.xml"/><Relationship Id="rId293" Type="http://schemas.openxmlformats.org/officeDocument/2006/relationships/ctrlProp" Target="../ctrlProps/ctrlProp990.xml"/><Relationship Id="rId88" Type="http://schemas.openxmlformats.org/officeDocument/2006/relationships/ctrlProp" Target="../ctrlProps/ctrlProp785.xml"/><Relationship Id="rId111" Type="http://schemas.openxmlformats.org/officeDocument/2006/relationships/ctrlProp" Target="../ctrlProps/ctrlProp808.xml"/><Relationship Id="rId132" Type="http://schemas.openxmlformats.org/officeDocument/2006/relationships/ctrlProp" Target="../ctrlProps/ctrlProp829.xml"/><Relationship Id="rId153" Type="http://schemas.openxmlformats.org/officeDocument/2006/relationships/ctrlProp" Target="../ctrlProps/ctrlProp850.xml"/><Relationship Id="rId174" Type="http://schemas.openxmlformats.org/officeDocument/2006/relationships/ctrlProp" Target="../ctrlProps/ctrlProp871.xml"/><Relationship Id="rId195" Type="http://schemas.openxmlformats.org/officeDocument/2006/relationships/ctrlProp" Target="../ctrlProps/ctrlProp892.xml"/><Relationship Id="rId209" Type="http://schemas.openxmlformats.org/officeDocument/2006/relationships/ctrlProp" Target="../ctrlProps/ctrlProp906.xml"/><Relationship Id="rId220" Type="http://schemas.openxmlformats.org/officeDocument/2006/relationships/ctrlProp" Target="../ctrlProps/ctrlProp917.xml"/><Relationship Id="rId241" Type="http://schemas.openxmlformats.org/officeDocument/2006/relationships/ctrlProp" Target="../ctrlProps/ctrlProp938.xml"/><Relationship Id="rId15" Type="http://schemas.openxmlformats.org/officeDocument/2006/relationships/ctrlProp" Target="../ctrlProps/ctrlProp712.xml"/><Relationship Id="rId36" Type="http://schemas.openxmlformats.org/officeDocument/2006/relationships/ctrlProp" Target="../ctrlProps/ctrlProp733.xml"/><Relationship Id="rId57" Type="http://schemas.openxmlformats.org/officeDocument/2006/relationships/ctrlProp" Target="../ctrlProps/ctrlProp754.xml"/><Relationship Id="rId262" Type="http://schemas.openxmlformats.org/officeDocument/2006/relationships/ctrlProp" Target="../ctrlProps/ctrlProp959.xml"/><Relationship Id="rId283" Type="http://schemas.openxmlformats.org/officeDocument/2006/relationships/ctrlProp" Target="../ctrlProps/ctrlProp980.xml"/><Relationship Id="rId78" Type="http://schemas.openxmlformats.org/officeDocument/2006/relationships/ctrlProp" Target="../ctrlProps/ctrlProp775.xml"/><Relationship Id="rId99" Type="http://schemas.openxmlformats.org/officeDocument/2006/relationships/ctrlProp" Target="../ctrlProps/ctrlProp796.xml"/><Relationship Id="rId101" Type="http://schemas.openxmlformats.org/officeDocument/2006/relationships/ctrlProp" Target="../ctrlProps/ctrlProp798.xml"/><Relationship Id="rId122" Type="http://schemas.openxmlformats.org/officeDocument/2006/relationships/ctrlProp" Target="../ctrlProps/ctrlProp819.xml"/><Relationship Id="rId143" Type="http://schemas.openxmlformats.org/officeDocument/2006/relationships/ctrlProp" Target="../ctrlProps/ctrlProp840.xml"/><Relationship Id="rId164" Type="http://schemas.openxmlformats.org/officeDocument/2006/relationships/ctrlProp" Target="../ctrlProps/ctrlProp861.xml"/><Relationship Id="rId185" Type="http://schemas.openxmlformats.org/officeDocument/2006/relationships/ctrlProp" Target="../ctrlProps/ctrlProp882.xml"/><Relationship Id="rId9" Type="http://schemas.openxmlformats.org/officeDocument/2006/relationships/ctrlProp" Target="../ctrlProps/ctrlProp706.xml"/><Relationship Id="rId210" Type="http://schemas.openxmlformats.org/officeDocument/2006/relationships/ctrlProp" Target="../ctrlProps/ctrlProp907.xml"/><Relationship Id="rId26" Type="http://schemas.openxmlformats.org/officeDocument/2006/relationships/ctrlProp" Target="../ctrlProps/ctrlProp723.xml"/><Relationship Id="rId231" Type="http://schemas.openxmlformats.org/officeDocument/2006/relationships/ctrlProp" Target="../ctrlProps/ctrlProp928.xml"/><Relationship Id="rId252" Type="http://schemas.openxmlformats.org/officeDocument/2006/relationships/ctrlProp" Target="../ctrlProps/ctrlProp949.xml"/><Relationship Id="rId273" Type="http://schemas.openxmlformats.org/officeDocument/2006/relationships/ctrlProp" Target="../ctrlProps/ctrlProp970.xml"/><Relationship Id="rId294" Type="http://schemas.openxmlformats.org/officeDocument/2006/relationships/ctrlProp" Target="../ctrlProps/ctrlProp991.xml"/><Relationship Id="rId47" Type="http://schemas.openxmlformats.org/officeDocument/2006/relationships/ctrlProp" Target="../ctrlProps/ctrlProp744.xml"/><Relationship Id="rId68" Type="http://schemas.openxmlformats.org/officeDocument/2006/relationships/ctrlProp" Target="../ctrlProps/ctrlProp765.xml"/><Relationship Id="rId89" Type="http://schemas.openxmlformats.org/officeDocument/2006/relationships/ctrlProp" Target="../ctrlProps/ctrlProp786.xml"/><Relationship Id="rId112" Type="http://schemas.openxmlformats.org/officeDocument/2006/relationships/ctrlProp" Target="../ctrlProps/ctrlProp809.xml"/><Relationship Id="rId133" Type="http://schemas.openxmlformats.org/officeDocument/2006/relationships/ctrlProp" Target="../ctrlProps/ctrlProp830.xml"/><Relationship Id="rId154" Type="http://schemas.openxmlformats.org/officeDocument/2006/relationships/ctrlProp" Target="../ctrlProps/ctrlProp851.xml"/><Relationship Id="rId175" Type="http://schemas.openxmlformats.org/officeDocument/2006/relationships/ctrlProp" Target="../ctrlProps/ctrlProp872.xml"/><Relationship Id="rId196" Type="http://schemas.openxmlformats.org/officeDocument/2006/relationships/ctrlProp" Target="../ctrlProps/ctrlProp893.xml"/><Relationship Id="rId200" Type="http://schemas.openxmlformats.org/officeDocument/2006/relationships/ctrlProp" Target="../ctrlProps/ctrlProp897.xml"/><Relationship Id="rId16" Type="http://schemas.openxmlformats.org/officeDocument/2006/relationships/ctrlProp" Target="../ctrlProps/ctrlProp713.xml"/><Relationship Id="rId221" Type="http://schemas.openxmlformats.org/officeDocument/2006/relationships/ctrlProp" Target="../ctrlProps/ctrlProp918.xml"/><Relationship Id="rId242" Type="http://schemas.openxmlformats.org/officeDocument/2006/relationships/ctrlProp" Target="../ctrlProps/ctrlProp939.xml"/><Relationship Id="rId263" Type="http://schemas.openxmlformats.org/officeDocument/2006/relationships/ctrlProp" Target="../ctrlProps/ctrlProp960.xml"/><Relationship Id="rId284" Type="http://schemas.openxmlformats.org/officeDocument/2006/relationships/ctrlProp" Target="../ctrlProps/ctrlProp981.xml"/><Relationship Id="rId37" Type="http://schemas.openxmlformats.org/officeDocument/2006/relationships/ctrlProp" Target="../ctrlProps/ctrlProp734.xml"/><Relationship Id="rId58" Type="http://schemas.openxmlformats.org/officeDocument/2006/relationships/ctrlProp" Target="../ctrlProps/ctrlProp755.xml"/><Relationship Id="rId79" Type="http://schemas.openxmlformats.org/officeDocument/2006/relationships/ctrlProp" Target="../ctrlProps/ctrlProp776.xml"/><Relationship Id="rId102" Type="http://schemas.openxmlformats.org/officeDocument/2006/relationships/ctrlProp" Target="../ctrlProps/ctrlProp799.xml"/><Relationship Id="rId123" Type="http://schemas.openxmlformats.org/officeDocument/2006/relationships/ctrlProp" Target="../ctrlProps/ctrlProp820.xml"/><Relationship Id="rId144" Type="http://schemas.openxmlformats.org/officeDocument/2006/relationships/ctrlProp" Target="../ctrlProps/ctrlProp841.xml"/><Relationship Id="rId90" Type="http://schemas.openxmlformats.org/officeDocument/2006/relationships/ctrlProp" Target="../ctrlProps/ctrlProp787.xml"/><Relationship Id="rId165" Type="http://schemas.openxmlformats.org/officeDocument/2006/relationships/ctrlProp" Target="../ctrlProps/ctrlProp862.xml"/><Relationship Id="rId186" Type="http://schemas.openxmlformats.org/officeDocument/2006/relationships/ctrlProp" Target="../ctrlProps/ctrlProp883.xml"/><Relationship Id="rId211" Type="http://schemas.openxmlformats.org/officeDocument/2006/relationships/ctrlProp" Target="../ctrlProps/ctrlProp908.xml"/><Relationship Id="rId232" Type="http://schemas.openxmlformats.org/officeDocument/2006/relationships/ctrlProp" Target="../ctrlProps/ctrlProp929.xml"/><Relationship Id="rId253" Type="http://schemas.openxmlformats.org/officeDocument/2006/relationships/ctrlProp" Target="../ctrlProps/ctrlProp950.xml"/><Relationship Id="rId274" Type="http://schemas.openxmlformats.org/officeDocument/2006/relationships/ctrlProp" Target="../ctrlProps/ctrlProp971.xml"/><Relationship Id="rId295" Type="http://schemas.openxmlformats.org/officeDocument/2006/relationships/ctrlProp" Target="../ctrlProps/ctrlProp992.xml"/><Relationship Id="rId27" Type="http://schemas.openxmlformats.org/officeDocument/2006/relationships/ctrlProp" Target="../ctrlProps/ctrlProp724.xml"/><Relationship Id="rId48" Type="http://schemas.openxmlformats.org/officeDocument/2006/relationships/ctrlProp" Target="../ctrlProps/ctrlProp745.xml"/><Relationship Id="rId69" Type="http://schemas.openxmlformats.org/officeDocument/2006/relationships/ctrlProp" Target="../ctrlProps/ctrlProp766.xml"/><Relationship Id="rId113" Type="http://schemas.openxmlformats.org/officeDocument/2006/relationships/ctrlProp" Target="../ctrlProps/ctrlProp810.xml"/><Relationship Id="rId134" Type="http://schemas.openxmlformats.org/officeDocument/2006/relationships/ctrlProp" Target="../ctrlProps/ctrlProp831.xml"/><Relationship Id="rId80" Type="http://schemas.openxmlformats.org/officeDocument/2006/relationships/ctrlProp" Target="../ctrlProps/ctrlProp777.xml"/><Relationship Id="rId155" Type="http://schemas.openxmlformats.org/officeDocument/2006/relationships/ctrlProp" Target="../ctrlProps/ctrlProp852.xml"/><Relationship Id="rId176" Type="http://schemas.openxmlformats.org/officeDocument/2006/relationships/ctrlProp" Target="../ctrlProps/ctrlProp873.xml"/><Relationship Id="rId197" Type="http://schemas.openxmlformats.org/officeDocument/2006/relationships/ctrlProp" Target="../ctrlProps/ctrlProp894.xml"/><Relationship Id="rId201" Type="http://schemas.openxmlformats.org/officeDocument/2006/relationships/ctrlProp" Target="../ctrlProps/ctrlProp898.xml"/><Relationship Id="rId222" Type="http://schemas.openxmlformats.org/officeDocument/2006/relationships/ctrlProp" Target="../ctrlProps/ctrlProp919.xml"/><Relationship Id="rId243" Type="http://schemas.openxmlformats.org/officeDocument/2006/relationships/ctrlProp" Target="../ctrlProps/ctrlProp940.xml"/><Relationship Id="rId264" Type="http://schemas.openxmlformats.org/officeDocument/2006/relationships/ctrlProp" Target="../ctrlProps/ctrlProp961.xml"/><Relationship Id="rId285" Type="http://schemas.openxmlformats.org/officeDocument/2006/relationships/ctrlProp" Target="../ctrlProps/ctrlProp982.xml"/><Relationship Id="rId17" Type="http://schemas.openxmlformats.org/officeDocument/2006/relationships/ctrlProp" Target="../ctrlProps/ctrlProp714.xml"/><Relationship Id="rId38" Type="http://schemas.openxmlformats.org/officeDocument/2006/relationships/ctrlProp" Target="../ctrlProps/ctrlProp735.xml"/><Relationship Id="rId59" Type="http://schemas.openxmlformats.org/officeDocument/2006/relationships/ctrlProp" Target="../ctrlProps/ctrlProp756.xml"/><Relationship Id="rId103" Type="http://schemas.openxmlformats.org/officeDocument/2006/relationships/ctrlProp" Target="../ctrlProps/ctrlProp800.xml"/><Relationship Id="rId124" Type="http://schemas.openxmlformats.org/officeDocument/2006/relationships/ctrlProp" Target="../ctrlProps/ctrlProp821.xml"/><Relationship Id="rId70" Type="http://schemas.openxmlformats.org/officeDocument/2006/relationships/ctrlProp" Target="../ctrlProps/ctrlProp767.xml"/><Relationship Id="rId91" Type="http://schemas.openxmlformats.org/officeDocument/2006/relationships/ctrlProp" Target="../ctrlProps/ctrlProp788.xml"/><Relationship Id="rId145" Type="http://schemas.openxmlformats.org/officeDocument/2006/relationships/ctrlProp" Target="../ctrlProps/ctrlProp842.xml"/><Relationship Id="rId166" Type="http://schemas.openxmlformats.org/officeDocument/2006/relationships/ctrlProp" Target="../ctrlProps/ctrlProp863.xml"/><Relationship Id="rId187" Type="http://schemas.openxmlformats.org/officeDocument/2006/relationships/ctrlProp" Target="../ctrlProps/ctrlProp884.xml"/><Relationship Id="rId1" Type="http://schemas.openxmlformats.org/officeDocument/2006/relationships/printerSettings" Target="../printerSettings/printerSettings6.bin"/><Relationship Id="rId212" Type="http://schemas.openxmlformats.org/officeDocument/2006/relationships/ctrlProp" Target="../ctrlProps/ctrlProp909.xml"/><Relationship Id="rId233" Type="http://schemas.openxmlformats.org/officeDocument/2006/relationships/ctrlProp" Target="../ctrlProps/ctrlProp930.xml"/><Relationship Id="rId254" Type="http://schemas.openxmlformats.org/officeDocument/2006/relationships/ctrlProp" Target="../ctrlProps/ctrlProp951.xml"/><Relationship Id="rId28" Type="http://schemas.openxmlformats.org/officeDocument/2006/relationships/ctrlProp" Target="../ctrlProps/ctrlProp725.xml"/><Relationship Id="rId49" Type="http://schemas.openxmlformats.org/officeDocument/2006/relationships/ctrlProp" Target="../ctrlProps/ctrlProp746.xml"/><Relationship Id="rId114" Type="http://schemas.openxmlformats.org/officeDocument/2006/relationships/ctrlProp" Target="../ctrlProps/ctrlProp811.xml"/><Relationship Id="rId275" Type="http://schemas.openxmlformats.org/officeDocument/2006/relationships/ctrlProp" Target="../ctrlProps/ctrlProp972.xml"/><Relationship Id="rId296" Type="http://schemas.openxmlformats.org/officeDocument/2006/relationships/ctrlProp" Target="../ctrlProps/ctrlProp993.xml"/><Relationship Id="rId300" Type="http://schemas.openxmlformats.org/officeDocument/2006/relationships/ctrlProp" Target="../ctrlProps/ctrlProp997.xml"/><Relationship Id="rId60" Type="http://schemas.openxmlformats.org/officeDocument/2006/relationships/ctrlProp" Target="../ctrlProps/ctrlProp757.xml"/><Relationship Id="rId81" Type="http://schemas.openxmlformats.org/officeDocument/2006/relationships/ctrlProp" Target="../ctrlProps/ctrlProp778.xml"/><Relationship Id="rId135" Type="http://schemas.openxmlformats.org/officeDocument/2006/relationships/ctrlProp" Target="../ctrlProps/ctrlProp832.xml"/><Relationship Id="rId156" Type="http://schemas.openxmlformats.org/officeDocument/2006/relationships/ctrlProp" Target="../ctrlProps/ctrlProp853.xml"/><Relationship Id="rId177" Type="http://schemas.openxmlformats.org/officeDocument/2006/relationships/ctrlProp" Target="../ctrlProps/ctrlProp874.xml"/><Relationship Id="rId198" Type="http://schemas.openxmlformats.org/officeDocument/2006/relationships/ctrlProp" Target="../ctrlProps/ctrlProp895.xml"/><Relationship Id="rId202" Type="http://schemas.openxmlformats.org/officeDocument/2006/relationships/ctrlProp" Target="../ctrlProps/ctrlProp899.xml"/><Relationship Id="rId223" Type="http://schemas.openxmlformats.org/officeDocument/2006/relationships/ctrlProp" Target="../ctrlProps/ctrlProp920.xml"/><Relationship Id="rId244" Type="http://schemas.openxmlformats.org/officeDocument/2006/relationships/ctrlProp" Target="../ctrlProps/ctrlProp941.xml"/><Relationship Id="rId18" Type="http://schemas.openxmlformats.org/officeDocument/2006/relationships/ctrlProp" Target="../ctrlProps/ctrlProp715.xml"/><Relationship Id="rId39" Type="http://schemas.openxmlformats.org/officeDocument/2006/relationships/ctrlProp" Target="../ctrlProps/ctrlProp736.xml"/><Relationship Id="rId265" Type="http://schemas.openxmlformats.org/officeDocument/2006/relationships/ctrlProp" Target="../ctrlProps/ctrlProp962.xml"/><Relationship Id="rId286" Type="http://schemas.openxmlformats.org/officeDocument/2006/relationships/ctrlProp" Target="../ctrlProps/ctrlProp983.xml"/><Relationship Id="rId50" Type="http://schemas.openxmlformats.org/officeDocument/2006/relationships/ctrlProp" Target="../ctrlProps/ctrlProp747.xml"/><Relationship Id="rId104" Type="http://schemas.openxmlformats.org/officeDocument/2006/relationships/ctrlProp" Target="../ctrlProps/ctrlProp801.xml"/><Relationship Id="rId125" Type="http://schemas.openxmlformats.org/officeDocument/2006/relationships/ctrlProp" Target="../ctrlProps/ctrlProp822.xml"/><Relationship Id="rId146" Type="http://schemas.openxmlformats.org/officeDocument/2006/relationships/ctrlProp" Target="../ctrlProps/ctrlProp843.xml"/><Relationship Id="rId167" Type="http://schemas.openxmlformats.org/officeDocument/2006/relationships/ctrlProp" Target="../ctrlProps/ctrlProp864.xml"/><Relationship Id="rId188" Type="http://schemas.openxmlformats.org/officeDocument/2006/relationships/ctrlProp" Target="../ctrlProps/ctrlProp885.xml"/><Relationship Id="rId71" Type="http://schemas.openxmlformats.org/officeDocument/2006/relationships/ctrlProp" Target="../ctrlProps/ctrlProp768.xml"/><Relationship Id="rId92" Type="http://schemas.openxmlformats.org/officeDocument/2006/relationships/ctrlProp" Target="../ctrlProps/ctrlProp789.xml"/><Relationship Id="rId213" Type="http://schemas.openxmlformats.org/officeDocument/2006/relationships/ctrlProp" Target="../ctrlProps/ctrlProp910.xml"/><Relationship Id="rId234" Type="http://schemas.openxmlformats.org/officeDocument/2006/relationships/ctrlProp" Target="../ctrlProps/ctrlProp931.xml"/><Relationship Id="rId2" Type="http://schemas.openxmlformats.org/officeDocument/2006/relationships/drawing" Target="../drawings/drawing6.xml"/><Relationship Id="rId29" Type="http://schemas.openxmlformats.org/officeDocument/2006/relationships/ctrlProp" Target="../ctrlProps/ctrlProp726.xml"/><Relationship Id="rId255" Type="http://schemas.openxmlformats.org/officeDocument/2006/relationships/ctrlProp" Target="../ctrlProps/ctrlProp952.xml"/><Relationship Id="rId276" Type="http://schemas.openxmlformats.org/officeDocument/2006/relationships/ctrlProp" Target="../ctrlProps/ctrlProp973.xml"/><Relationship Id="rId297" Type="http://schemas.openxmlformats.org/officeDocument/2006/relationships/ctrlProp" Target="../ctrlProps/ctrlProp994.xml"/><Relationship Id="rId40" Type="http://schemas.openxmlformats.org/officeDocument/2006/relationships/ctrlProp" Target="../ctrlProps/ctrlProp737.xml"/><Relationship Id="rId115" Type="http://schemas.openxmlformats.org/officeDocument/2006/relationships/ctrlProp" Target="../ctrlProps/ctrlProp812.xml"/><Relationship Id="rId136" Type="http://schemas.openxmlformats.org/officeDocument/2006/relationships/ctrlProp" Target="../ctrlProps/ctrlProp833.xml"/><Relationship Id="rId157" Type="http://schemas.openxmlformats.org/officeDocument/2006/relationships/ctrlProp" Target="../ctrlProps/ctrlProp854.xml"/><Relationship Id="rId178" Type="http://schemas.openxmlformats.org/officeDocument/2006/relationships/ctrlProp" Target="../ctrlProps/ctrlProp875.xml"/><Relationship Id="rId301" Type="http://schemas.openxmlformats.org/officeDocument/2006/relationships/ctrlProp" Target="../ctrlProps/ctrlProp998.xml"/><Relationship Id="rId61" Type="http://schemas.openxmlformats.org/officeDocument/2006/relationships/ctrlProp" Target="../ctrlProps/ctrlProp758.xml"/><Relationship Id="rId82" Type="http://schemas.openxmlformats.org/officeDocument/2006/relationships/ctrlProp" Target="../ctrlProps/ctrlProp779.xml"/><Relationship Id="rId199" Type="http://schemas.openxmlformats.org/officeDocument/2006/relationships/ctrlProp" Target="../ctrlProps/ctrlProp896.xml"/><Relationship Id="rId203" Type="http://schemas.openxmlformats.org/officeDocument/2006/relationships/ctrlProp" Target="../ctrlProps/ctrlProp900.xml"/><Relationship Id="rId19" Type="http://schemas.openxmlformats.org/officeDocument/2006/relationships/ctrlProp" Target="../ctrlProps/ctrlProp716.xml"/><Relationship Id="rId224" Type="http://schemas.openxmlformats.org/officeDocument/2006/relationships/ctrlProp" Target="../ctrlProps/ctrlProp921.xml"/><Relationship Id="rId245" Type="http://schemas.openxmlformats.org/officeDocument/2006/relationships/ctrlProp" Target="../ctrlProps/ctrlProp942.xml"/><Relationship Id="rId266" Type="http://schemas.openxmlformats.org/officeDocument/2006/relationships/ctrlProp" Target="../ctrlProps/ctrlProp963.xml"/><Relationship Id="rId287" Type="http://schemas.openxmlformats.org/officeDocument/2006/relationships/ctrlProp" Target="../ctrlProps/ctrlProp984.xml"/><Relationship Id="rId30" Type="http://schemas.openxmlformats.org/officeDocument/2006/relationships/ctrlProp" Target="../ctrlProps/ctrlProp727.xml"/><Relationship Id="rId105" Type="http://schemas.openxmlformats.org/officeDocument/2006/relationships/ctrlProp" Target="../ctrlProps/ctrlProp802.xml"/><Relationship Id="rId126" Type="http://schemas.openxmlformats.org/officeDocument/2006/relationships/ctrlProp" Target="../ctrlProps/ctrlProp823.xml"/><Relationship Id="rId147" Type="http://schemas.openxmlformats.org/officeDocument/2006/relationships/ctrlProp" Target="../ctrlProps/ctrlProp844.xml"/><Relationship Id="rId168" Type="http://schemas.openxmlformats.org/officeDocument/2006/relationships/ctrlProp" Target="../ctrlProps/ctrlProp865.xml"/><Relationship Id="rId51" Type="http://schemas.openxmlformats.org/officeDocument/2006/relationships/ctrlProp" Target="../ctrlProps/ctrlProp748.xml"/><Relationship Id="rId72" Type="http://schemas.openxmlformats.org/officeDocument/2006/relationships/ctrlProp" Target="../ctrlProps/ctrlProp769.xml"/><Relationship Id="rId93" Type="http://schemas.openxmlformats.org/officeDocument/2006/relationships/ctrlProp" Target="../ctrlProps/ctrlProp790.xml"/><Relationship Id="rId189" Type="http://schemas.openxmlformats.org/officeDocument/2006/relationships/ctrlProp" Target="../ctrlProps/ctrlProp886.xml"/><Relationship Id="rId3" Type="http://schemas.openxmlformats.org/officeDocument/2006/relationships/vmlDrawing" Target="../drawings/vmlDrawing5.vml"/><Relationship Id="rId214" Type="http://schemas.openxmlformats.org/officeDocument/2006/relationships/ctrlProp" Target="../ctrlProps/ctrlProp911.xml"/><Relationship Id="rId235" Type="http://schemas.openxmlformats.org/officeDocument/2006/relationships/ctrlProp" Target="../ctrlProps/ctrlProp932.xml"/><Relationship Id="rId256" Type="http://schemas.openxmlformats.org/officeDocument/2006/relationships/ctrlProp" Target="../ctrlProps/ctrlProp953.xml"/><Relationship Id="rId277" Type="http://schemas.openxmlformats.org/officeDocument/2006/relationships/ctrlProp" Target="../ctrlProps/ctrlProp974.xml"/><Relationship Id="rId298" Type="http://schemas.openxmlformats.org/officeDocument/2006/relationships/ctrlProp" Target="../ctrlProps/ctrlProp995.xml"/><Relationship Id="rId116" Type="http://schemas.openxmlformats.org/officeDocument/2006/relationships/ctrlProp" Target="../ctrlProps/ctrlProp813.xml"/><Relationship Id="rId137" Type="http://schemas.openxmlformats.org/officeDocument/2006/relationships/ctrlProp" Target="../ctrlProps/ctrlProp834.xml"/><Relationship Id="rId158" Type="http://schemas.openxmlformats.org/officeDocument/2006/relationships/ctrlProp" Target="../ctrlProps/ctrlProp855.xml"/><Relationship Id="rId302" Type="http://schemas.openxmlformats.org/officeDocument/2006/relationships/ctrlProp" Target="../ctrlProps/ctrlProp999.xml"/><Relationship Id="rId20" Type="http://schemas.openxmlformats.org/officeDocument/2006/relationships/ctrlProp" Target="../ctrlProps/ctrlProp717.xml"/><Relationship Id="rId41" Type="http://schemas.openxmlformats.org/officeDocument/2006/relationships/ctrlProp" Target="../ctrlProps/ctrlProp738.xml"/><Relationship Id="rId62" Type="http://schemas.openxmlformats.org/officeDocument/2006/relationships/ctrlProp" Target="../ctrlProps/ctrlProp759.xml"/><Relationship Id="rId83" Type="http://schemas.openxmlformats.org/officeDocument/2006/relationships/ctrlProp" Target="../ctrlProps/ctrlProp780.xml"/><Relationship Id="rId179" Type="http://schemas.openxmlformats.org/officeDocument/2006/relationships/ctrlProp" Target="../ctrlProps/ctrlProp876.xml"/><Relationship Id="rId190" Type="http://schemas.openxmlformats.org/officeDocument/2006/relationships/ctrlProp" Target="../ctrlProps/ctrlProp887.xml"/><Relationship Id="rId204" Type="http://schemas.openxmlformats.org/officeDocument/2006/relationships/ctrlProp" Target="../ctrlProps/ctrlProp901.xml"/><Relationship Id="rId225" Type="http://schemas.openxmlformats.org/officeDocument/2006/relationships/ctrlProp" Target="../ctrlProps/ctrlProp922.xml"/><Relationship Id="rId246" Type="http://schemas.openxmlformats.org/officeDocument/2006/relationships/ctrlProp" Target="../ctrlProps/ctrlProp943.xml"/><Relationship Id="rId267" Type="http://schemas.openxmlformats.org/officeDocument/2006/relationships/ctrlProp" Target="../ctrlProps/ctrlProp964.xml"/><Relationship Id="rId288" Type="http://schemas.openxmlformats.org/officeDocument/2006/relationships/ctrlProp" Target="../ctrlProps/ctrlProp985.xml"/><Relationship Id="rId106" Type="http://schemas.openxmlformats.org/officeDocument/2006/relationships/ctrlProp" Target="../ctrlProps/ctrlProp803.xml"/><Relationship Id="rId127" Type="http://schemas.openxmlformats.org/officeDocument/2006/relationships/ctrlProp" Target="../ctrlProps/ctrlProp824.xml"/><Relationship Id="rId10" Type="http://schemas.openxmlformats.org/officeDocument/2006/relationships/ctrlProp" Target="../ctrlProps/ctrlProp707.xml"/><Relationship Id="rId31" Type="http://schemas.openxmlformats.org/officeDocument/2006/relationships/ctrlProp" Target="../ctrlProps/ctrlProp728.xml"/><Relationship Id="rId52" Type="http://schemas.openxmlformats.org/officeDocument/2006/relationships/ctrlProp" Target="../ctrlProps/ctrlProp749.xml"/><Relationship Id="rId73" Type="http://schemas.openxmlformats.org/officeDocument/2006/relationships/ctrlProp" Target="../ctrlProps/ctrlProp770.xml"/><Relationship Id="rId94" Type="http://schemas.openxmlformats.org/officeDocument/2006/relationships/ctrlProp" Target="../ctrlProps/ctrlProp791.xml"/><Relationship Id="rId148" Type="http://schemas.openxmlformats.org/officeDocument/2006/relationships/ctrlProp" Target="../ctrlProps/ctrlProp845.xml"/><Relationship Id="rId169" Type="http://schemas.openxmlformats.org/officeDocument/2006/relationships/ctrlProp" Target="../ctrlProps/ctrlProp866.xml"/><Relationship Id="rId4" Type="http://schemas.openxmlformats.org/officeDocument/2006/relationships/ctrlProp" Target="../ctrlProps/ctrlProp701.xml"/><Relationship Id="rId180" Type="http://schemas.openxmlformats.org/officeDocument/2006/relationships/ctrlProp" Target="../ctrlProps/ctrlProp877.xml"/><Relationship Id="rId215" Type="http://schemas.openxmlformats.org/officeDocument/2006/relationships/ctrlProp" Target="../ctrlProps/ctrlProp912.xml"/><Relationship Id="rId236" Type="http://schemas.openxmlformats.org/officeDocument/2006/relationships/ctrlProp" Target="../ctrlProps/ctrlProp933.xml"/><Relationship Id="rId257" Type="http://schemas.openxmlformats.org/officeDocument/2006/relationships/ctrlProp" Target="../ctrlProps/ctrlProp954.xml"/><Relationship Id="rId278" Type="http://schemas.openxmlformats.org/officeDocument/2006/relationships/ctrlProp" Target="../ctrlProps/ctrlProp975.xml"/><Relationship Id="rId303" Type="http://schemas.openxmlformats.org/officeDocument/2006/relationships/ctrlProp" Target="../ctrlProps/ctrlProp1000.xml"/><Relationship Id="rId42" Type="http://schemas.openxmlformats.org/officeDocument/2006/relationships/ctrlProp" Target="../ctrlProps/ctrlProp739.xml"/><Relationship Id="rId84" Type="http://schemas.openxmlformats.org/officeDocument/2006/relationships/ctrlProp" Target="../ctrlProps/ctrlProp781.xml"/><Relationship Id="rId138" Type="http://schemas.openxmlformats.org/officeDocument/2006/relationships/ctrlProp" Target="../ctrlProps/ctrlProp835.xml"/><Relationship Id="rId191" Type="http://schemas.openxmlformats.org/officeDocument/2006/relationships/ctrlProp" Target="../ctrlProps/ctrlProp888.xml"/><Relationship Id="rId205" Type="http://schemas.openxmlformats.org/officeDocument/2006/relationships/ctrlProp" Target="../ctrlProps/ctrlProp902.xml"/><Relationship Id="rId247" Type="http://schemas.openxmlformats.org/officeDocument/2006/relationships/ctrlProp" Target="../ctrlProps/ctrlProp944.xml"/><Relationship Id="rId107" Type="http://schemas.openxmlformats.org/officeDocument/2006/relationships/ctrlProp" Target="../ctrlProps/ctrlProp804.xml"/><Relationship Id="rId289" Type="http://schemas.openxmlformats.org/officeDocument/2006/relationships/ctrlProp" Target="../ctrlProps/ctrlProp986.xml"/><Relationship Id="rId11" Type="http://schemas.openxmlformats.org/officeDocument/2006/relationships/ctrlProp" Target="../ctrlProps/ctrlProp708.xml"/><Relationship Id="rId53" Type="http://schemas.openxmlformats.org/officeDocument/2006/relationships/ctrlProp" Target="../ctrlProps/ctrlProp750.xml"/><Relationship Id="rId149" Type="http://schemas.openxmlformats.org/officeDocument/2006/relationships/ctrlProp" Target="../ctrlProps/ctrlProp846.xml"/><Relationship Id="rId95" Type="http://schemas.openxmlformats.org/officeDocument/2006/relationships/ctrlProp" Target="../ctrlProps/ctrlProp792.xml"/><Relationship Id="rId160" Type="http://schemas.openxmlformats.org/officeDocument/2006/relationships/ctrlProp" Target="../ctrlProps/ctrlProp857.xml"/><Relationship Id="rId216" Type="http://schemas.openxmlformats.org/officeDocument/2006/relationships/ctrlProp" Target="../ctrlProps/ctrlProp913.xml"/><Relationship Id="rId258" Type="http://schemas.openxmlformats.org/officeDocument/2006/relationships/ctrlProp" Target="../ctrlProps/ctrlProp955.xml"/><Relationship Id="rId22" Type="http://schemas.openxmlformats.org/officeDocument/2006/relationships/ctrlProp" Target="../ctrlProps/ctrlProp719.xml"/><Relationship Id="rId64" Type="http://schemas.openxmlformats.org/officeDocument/2006/relationships/ctrlProp" Target="../ctrlProps/ctrlProp761.xml"/><Relationship Id="rId118" Type="http://schemas.openxmlformats.org/officeDocument/2006/relationships/ctrlProp" Target="../ctrlProps/ctrlProp815.xml"/><Relationship Id="rId171" Type="http://schemas.openxmlformats.org/officeDocument/2006/relationships/ctrlProp" Target="../ctrlProps/ctrlProp868.xml"/><Relationship Id="rId227" Type="http://schemas.openxmlformats.org/officeDocument/2006/relationships/ctrlProp" Target="../ctrlProps/ctrlProp924.xml"/><Relationship Id="rId269" Type="http://schemas.openxmlformats.org/officeDocument/2006/relationships/ctrlProp" Target="../ctrlProps/ctrlProp966.xml"/><Relationship Id="rId33" Type="http://schemas.openxmlformats.org/officeDocument/2006/relationships/ctrlProp" Target="../ctrlProps/ctrlProp730.xml"/><Relationship Id="rId129" Type="http://schemas.openxmlformats.org/officeDocument/2006/relationships/ctrlProp" Target="../ctrlProps/ctrlProp826.xml"/><Relationship Id="rId280" Type="http://schemas.openxmlformats.org/officeDocument/2006/relationships/ctrlProp" Target="../ctrlProps/ctrlProp977.xml"/><Relationship Id="rId75" Type="http://schemas.openxmlformats.org/officeDocument/2006/relationships/ctrlProp" Target="../ctrlProps/ctrlProp772.xml"/><Relationship Id="rId140" Type="http://schemas.openxmlformats.org/officeDocument/2006/relationships/ctrlProp" Target="../ctrlProps/ctrlProp837.xml"/><Relationship Id="rId182" Type="http://schemas.openxmlformats.org/officeDocument/2006/relationships/ctrlProp" Target="../ctrlProps/ctrlProp879.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14.xml"/><Relationship Id="rId299" Type="http://schemas.openxmlformats.org/officeDocument/2006/relationships/ctrlProp" Target="../ctrlProps/ctrlProp1296.xml"/><Relationship Id="rId21" Type="http://schemas.openxmlformats.org/officeDocument/2006/relationships/ctrlProp" Target="../ctrlProps/ctrlProp1018.xml"/><Relationship Id="rId63" Type="http://schemas.openxmlformats.org/officeDocument/2006/relationships/ctrlProp" Target="../ctrlProps/ctrlProp1060.xml"/><Relationship Id="rId159" Type="http://schemas.openxmlformats.org/officeDocument/2006/relationships/ctrlProp" Target="../ctrlProps/ctrlProp1156.xml"/><Relationship Id="rId324" Type="http://schemas.openxmlformats.org/officeDocument/2006/relationships/ctrlProp" Target="../ctrlProps/ctrlProp1321.xml"/><Relationship Id="rId170" Type="http://schemas.openxmlformats.org/officeDocument/2006/relationships/ctrlProp" Target="../ctrlProps/ctrlProp1167.xml"/><Relationship Id="rId226" Type="http://schemas.openxmlformats.org/officeDocument/2006/relationships/ctrlProp" Target="../ctrlProps/ctrlProp1223.xml"/><Relationship Id="rId268" Type="http://schemas.openxmlformats.org/officeDocument/2006/relationships/ctrlProp" Target="../ctrlProps/ctrlProp1265.xml"/><Relationship Id="rId32" Type="http://schemas.openxmlformats.org/officeDocument/2006/relationships/ctrlProp" Target="../ctrlProps/ctrlProp1029.xml"/><Relationship Id="rId74" Type="http://schemas.openxmlformats.org/officeDocument/2006/relationships/ctrlProp" Target="../ctrlProps/ctrlProp1071.xml"/><Relationship Id="rId128" Type="http://schemas.openxmlformats.org/officeDocument/2006/relationships/ctrlProp" Target="../ctrlProps/ctrlProp1125.xml"/><Relationship Id="rId335" Type="http://schemas.openxmlformats.org/officeDocument/2006/relationships/ctrlProp" Target="../ctrlProps/ctrlProp1332.xml"/><Relationship Id="rId5" Type="http://schemas.openxmlformats.org/officeDocument/2006/relationships/ctrlProp" Target="../ctrlProps/ctrlProp1002.xml"/><Relationship Id="rId181" Type="http://schemas.openxmlformats.org/officeDocument/2006/relationships/ctrlProp" Target="../ctrlProps/ctrlProp1178.xml"/><Relationship Id="rId237" Type="http://schemas.openxmlformats.org/officeDocument/2006/relationships/ctrlProp" Target="../ctrlProps/ctrlProp1234.xml"/><Relationship Id="rId279" Type="http://schemas.openxmlformats.org/officeDocument/2006/relationships/ctrlProp" Target="../ctrlProps/ctrlProp1276.xml"/><Relationship Id="rId43" Type="http://schemas.openxmlformats.org/officeDocument/2006/relationships/ctrlProp" Target="../ctrlProps/ctrlProp1040.xml"/><Relationship Id="rId139" Type="http://schemas.openxmlformats.org/officeDocument/2006/relationships/ctrlProp" Target="../ctrlProps/ctrlProp1136.xml"/><Relationship Id="rId290" Type="http://schemas.openxmlformats.org/officeDocument/2006/relationships/ctrlProp" Target="../ctrlProps/ctrlProp1287.xml"/><Relationship Id="rId304" Type="http://schemas.openxmlformats.org/officeDocument/2006/relationships/ctrlProp" Target="../ctrlProps/ctrlProp1301.xml"/><Relationship Id="rId346" Type="http://schemas.openxmlformats.org/officeDocument/2006/relationships/ctrlProp" Target="../ctrlProps/ctrlProp1343.xml"/><Relationship Id="rId85" Type="http://schemas.openxmlformats.org/officeDocument/2006/relationships/ctrlProp" Target="../ctrlProps/ctrlProp1082.xml"/><Relationship Id="rId150" Type="http://schemas.openxmlformats.org/officeDocument/2006/relationships/ctrlProp" Target="../ctrlProps/ctrlProp1147.xml"/><Relationship Id="rId192" Type="http://schemas.openxmlformats.org/officeDocument/2006/relationships/ctrlProp" Target="../ctrlProps/ctrlProp1189.xml"/><Relationship Id="rId206" Type="http://schemas.openxmlformats.org/officeDocument/2006/relationships/ctrlProp" Target="../ctrlProps/ctrlProp1203.xml"/><Relationship Id="rId248" Type="http://schemas.openxmlformats.org/officeDocument/2006/relationships/ctrlProp" Target="../ctrlProps/ctrlProp1245.xml"/><Relationship Id="rId12" Type="http://schemas.openxmlformats.org/officeDocument/2006/relationships/ctrlProp" Target="../ctrlProps/ctrlProp1009.xml"/><Relationship Id="rId108" Type="http://schemas.openxmlformats.org/officeDocument/2006/relationships/ctrlProp" Target="../ctrlProps/ctrlProp1105.xml"/><Relationship Id="rId315" Type="http://schemas.openxmlformats.org/officeDocument/2006/relationships/ctrlProp" Target="../ctrlProps/ctrlProp1312.xml"/><Relationship Id="rId54" Type="http://schemas.openxmlformats.org/officeDocument/2006/relationships/ctrlProp" Target="../ctrlProps/ctrlProp1051.xml"/><Relationship Id="rId96" Type="http://schemas.openxmlformats.org/officeDocument/2006/relationships/ctrlProp" Target="../ctrlProps/ctrlProp1093.xml"/><Relationship Id="rId161" Type="http://schemas.openxmlformats.org/officeDocument/2006/relationships/ctrlProp" Target="../ctrlProps/ctrlProp1158.xml"/><Relationship Id="rId217" Type="http://schemas.openxmlformats.org/officeDocument/2006/relationships/ctrlProp" Target="../ctrlProps/ctrlProp1214.xml"/><Relationship Id="rId259" Type="http://schemas.openxmlformats.org/officeDocument/2006/relationships/ctrlProp" Target="../ctrlProps/ctrlProp1256.xml"/><Relationship Id="rId23" Type="http://schemas.openxmlformats.org/officeDocument/2006/relationships/ctrlProp" Target="../ctrlProps/ctrlProp1020.xml"/><Relationship Id="rId119" Type="http://schemas.openxmlformats.org/officeDocument/2006/relationships/ctrlProp" Target="../ctrlProps/ctrlProp1116.xml"/><Relationship Id="rId270" Type="http://schemas.openxmlformats.org/officeDocument/2006/relationships/ctrlProp" Target="../ctrlProps/ctrlProp1267.xml"/><Relationship Id="rId326" Type="http://schemas.openxmlformats.org/officeDocument/2006/relationships/ctrlProp" Target="../ctrlProps/ctrlProp1323.xml"/><Relationship Id="rId65" Type="http://schemas.openxmlformats.org/officeDocument/2006/relationships/ctrlProp" Target="../ctrlProps/ctrlProp1062.xml"/><Relationship Id="rId130" Type="http://schemas.openxmlformats.org/officeDocument/2006/relationships/ctrlProp" Target="../ctrlProps/ctrlProp1127.xml"/><Relationship Id="rId172" Type="http://schemas.openxmlformats.org/officeDocument/2006/relationships/ctrlProp" Target="../ctrlProps/ctrlProp1169.xml"/><Relationship Id="rId228" Type="http://schemas.openxmlformats.org/officeDocument/2006/relationships/ctrlProp" Target="../ctrlProps/ctrlProp1225.xml"/><Relationship Id="rId281" Type="http://schemas.openxmlformats.org/officeDocument/2006/relationships/ctrlProp" Target="../ctrlProps/ctrlProp1278.xml"/><Relationship Id="rId337" Type="http://schemas.openxmlformats.org/officeDocument/2006/relationships/ctrlProp" Target="../ctrlProps/ctrlProp1334.xml"/><Relationship Id="rId34" Type="http://schemas.openxmlformats.org/officeDocument/2006/relationships/ctrlProp" Target="../ctrlProps/ctrlProp1031.xml"/><Relationship Id="rId76" Type="http://schemas.openxmlformats.org/officeDocument/2006/relationships/ctrlProp" Target="../ctrlProps/ctrlProp1073.xml"/><Relationship Id="rId141" Type="http://schemas.openxmlformats.org/officeDocument/2006/relationships/ctrlProp" Target="../ctrlProps/ctrlProp1138.xml"/><Relationship Id="rId7" Type="http://schemas.openxmlformats.org/officeDocument/2006/relationships/ctrlProp" Target="../ctrlProps/ctrlProp1004.xml"/><Relationship Id="rId183" Type="http://schemas.openxmlformats.org/officeDocument/2006/relationships/ctrlProp" Target="../ctrlProps/ctrlProp1180.xml"/><Relationship Id="rId239" Type="http://schemas.openxmlformats.org/officeDocument/2006/relationships/ctrlProp" Target="../ctrlProps/ctrlProp1236.xml"/><Relationship Id="rId250" Type="http://schemas.openxmlformats.org/officeDocument/2006/relationships/ctrlProp" Target="../ctrlProps/ctrlProp1247.xml"/><Relationship Id="rId292" Type="http://schemas.openxmlformats.org/officeDocument/2006/relationships/ctrlProp" Target="../ctrlProps/ctrlProp1289.xml"/><Relationship Id="rId306" Type="http://schemas.openxmlformats.org/officeDocument/2006/relationships/ctrlProp" Target="../ctrlProps/ctrlProp1303.xml"/><Relationship Id="rId45" Type="http://schemas.openxmlformats.org/officeDocument/2006/relationships/ctrlProp" Target="../ctrlProps/ctrlProp1042.xml"/><Relationship Id="rId87" Type="http://schemas.openxmlformats.org/officeDocument/2006/relationships/ctrlProp" Target="../ctrlProps/ctrlProp1084.xml"/><Relationship Id="rId110" Type="http://schemas.openxmlformats.org/officeDocument/2006/relationships/ctrlProp" Target="../ctrlProps/ctrlProp1107.xml"/><Relationship Id="rId348" Type="http://schemas.openxmlformats.org/officeDocument/2006/relationships/ctrlProp" Target="../ctrlProps/ctrlProp1345.xml"/><Relationship Id="rId152" Type="http://schemas.openxmlformats.org/officeDocument/2006/relationships/ctrlProp" Target="../ctrlProps/ctrlProp1149.xml"/><Relationship Id="rId194" Type="http://schemas.openxmlformats.org/officeDocument/2006/relationships/ctrlProp" Target="../ctrlProps/ctrlProp1191.xml"/><Relationship Id="rId208" Type="http://schemas.openxmlformats.org/officeDocument/2006/relationships/ctrlProp" Target="../ctrlProps/ctrlProp1205.xml"/><Relationship Id="rId261" Type="http://schemas.openxmlformats.org/officeDocument/2006/relationships/ctrlProp" Target="../ctrlProps/ctrlProp1258.xml"/><Relationship Id="rId14" Type="http://schemas.openxmlformats.org/officeDocument/2006/relationships/ctrlProp" Target="../ctrlProps/ctrlProp1011.xml"/><Relationship Id="rId56" Type="http://schemas.openxmlformats.org/officeDocument/2006/relationships/ctrlProp" Target="../ctrlProps/ctrlProp1053.xml"/><Relationship Id="rId317" Type="http://schemas.openxmlformats.org/officeDocument/2006/relationships/ctrlProp" Target="../ctrlProps/ctrlProp1314.xml"/><Relationship Id="rId98" Type="http://schemas.openxmlformats.org/officeDocument/2006/relationships/ctrlProp" Target="../ctrlProps/ctrlProp1095.xml"/><Relationship Id="rId121" Type="http://schemas.openxmlformats.org/officeDocument/2006/relationships/ctrlProp" Target="../ctrlProps/ctrlProp1118.xml"/><Relationship Id="rId163" Type="http://schemas.openxmlformats.org/officeDocument/2006/relationships/ctrlProp" Target="../ctrlProps/ctrlProp1160.xml"/><Relationship Id="rId219" Type="http://schemas.openxmlformats.org/officeDocument/2006/relationships/ctrlProp" Target="../ctrlProps/ctrlProp1216.xml"/><Relationship Id="rId230" Type="http://schemas.openxmlformats.org/officeDocument/2006/relationships/ctrlProp" Target="../ctrlProps/ctrlProp1227.xml"/><Relationship Id="rId251" Type="http://schemas.openxmlformats.org/officeDocument/2006/relationships/ctrlProp" Target="../ctrlProps/ctrlProp1248.xml"/><Relationship Id="rId25" Type="http://schemas.openxmlformats.org/officeDocument/2006/relationships/ctrlProp" Target="../ctrlProps/ctrlProp1022.xml"/><Relationship Id="rId46" Type="http://schemas.openxmlformats.org/officeDocument/2006/relationships/ctrlProp" Target="../ctrlProps/ctrlProp1043.xml"/><Relationship Id="rId67" Type="http://schemas.openxmlformats.org/officeDocument/2006/relationships/ctrlProp" Target="../ctrlProps/ctrlProp1064.xml"/><Relationship Id="rId272" Type="http://schemas.openxmlformats.org/officeDocument/2006/relationships/ctrlProp" Target="../ctrlProps/ctrlProp1269.xml"/><Relationship Id="rId293" Type="http://schemas.openxmlformats.org/officeDocument/2006/relationships/ctrlProp" Target="../ctrlProps/ctrlProp1290.xml"/><Relationship Id="rId307" Type="http://schemas.openxmlformats.org/officeDocument/2006/relationships/ctrlProp" Target="../ctrlProps/ctrlProp1304.xml"/><Relationship Id="rId328" Type="http://schemas.openxmlformats.org/officeDocument/2006/relationships/ctrlProp" Target="../ctrlProps/ctrlProp1325.xml"/><Relationship Id="rId349" Type="http://schemas.openxmlformats.org/officeDocument/2006/relationships/ctrlProp" Target="../ctrlProps/ctrlProp1346.xml"/><Relationship Id="rId88" Type="http://schemas.openxmlformats.org/officeDocument/2006/relationships/ctrlProp" Target="../ctrlProps/ctrlProp1085.xml"/><Relationship Id="rId111" Type="http://schemas.openxmlformats.org/officeDocument/2006/relationships/ctrlProp" Target="../ctrlProps/ctrlProp1108.xml"/><Relationship Id="rId132" Type="http://schemas.openxmlformats.org/officeDocument/2006/relationships/ctrlProp" Target="../ctrlProps/ctrlProp1129.xml"/><Relationship Id="rId153" Type="http://schemas.openxmlformats.org/officeDocument/2006/relationships/ctrlProp" Target="../ctrlProps/ctrlProp1150.xml"/><Relationship Id="rId174" Type="http://schemas.openxmlformats.org/officeDocument/2006/relationships/ctrlProp" Target="../ctrlProps/ctrlProp1171.xml"/><Relationship Id="rId195" Type="http://schemas.openxmlformats.org/officeDocument/2006/relationships/ctrlProp" Target="../ctrlProps/ctrlProp1192.xml"/><Relationship Id="rId209" Type="http://schemas.openxmlformats.org/officeDocument/2006/relationships/ctrlProp" Target="../ctrlProps/ctrlProp1206.xml"/><Relationship Id="rId220" Type="http://schemas.openxmlformats.org/officeDocument/2006/relationships/ctrlProp" Target="../ctrlProps/ctrlProp1217.xml"/><Relationship Id="rId241" Type="http://schemas.openxmlformats.org/officeDocument/2006/relationships/ctrlProp" Target="../ctrlProps/ctrlProp1238.xml"/><Relationship Id="rId15" Type="http://schemas.openxmlformats.org/officeDocument/2006/relationships/ctrlProp" Target="../ctrlProps/ctrlProp1012.xml"/><Relationship Id="rId36" Type="http://schemas.openxmlformats.org/officeDocument/2006/relationships/ctrlProp" Target="../ctrlProps/ctrlProp1033.xml"/><Relationship Id="rId57" Type="http://schemas.openxmlformats.org/officeDocument/2006/relationships/ctrlProp" Target="../ctrlProps/ctrlProp1054.xml"/><Relationship Id="rId262" Type="http://schemas.openxmlformats.org/officeDocument/2006/relationships/ctrlProp" Target="../ctrlProps/ctrlProp1259.xml"/><Relationship Id="rId283" Type="http://schemas.openxmlformats.org/officeDocument/2006/relationships/ctrlProp" Target="../ctrlProps/ctrlProp1280.xml"/><Relationship Id="rId318" Type="http://schemas.openxmlformats.org/officeDocument/2006/relationships/ctrlProp" Target="../ctrlProps/ctrlProp1315.xml"/><Relationship Id="rId339" Type="http://schemas.openxmlformats.org/officeDocument/2006/relationships/ctrlProp" Target="../ctrlProps/ctrlProp1336.xml"/><Relationship Id="rId78" Type="http://schemas.openxmlformats.org/officeDocument/2006/relationships/ctrlProp" Target="../ctrlProps/ctrlProp1075.xml"/><Relationship Id="rId99" Type="http://schemas.openxmlformats.org/officeDocument/2006/relationships/ctrlProp" Target="../ctrlProps/ctrlProp1096.xml"/><Relationship Id="rId101" Type="http://schemas.openxmlformats.org/officeDocument/2006/relationships/ctrlProp" Target="../ctrlProps/ctrlProp1098.xml"/><Relationship Id="rId122" Type="http://schemas.openxmlformats.org/officeDocument/2006/relationships/ctrlProp" Target="../ctrlProps/ctrlProp1119.xml"/><Relationship Id="rId143" Type="http://schemas.openxmlformats.org/officeDocument/2006/relationships/ctrlProp" Target="../ctrlProps/ctrlProp1140.xml"/><Relationship Id="rId164" Type="http://schemas.openxmlformats.org/officeDocument/2006/relationships/ctrlProp" Target="../ctrlProps/ctrlProp1161.xml"/><Relationship Id="rId185" Type="http://schemas.openxmlformats.org/officeDocument/2006/relationships/ctrlProp" Target="../ctrlProps/ctrlProp1182.xml"/><Relationship Id="rId350" Type="http://schemas.openxmlformats.org/officeDocument/2006/relationships/ctrlProp" Target="../ctrlProps/ctrlProp1347.xml"/><Relationship Id="rId9" Type="http://schemas.openxmlformats.org/officeDocument/2006/relationships/ctrlProp" Target="../ctrlProps/ctrlProp1006.xml"/><Relationship Id="rId210" Type="http://schemas.openxmlformats.org/officeDocument/2006/relationships/ctrlProp" Target="../ctrlProps/ctrlProp1207.xml"/><Relationship Id="rId26" Type="http://schemas.openxmlformats.org/officeDocument/2006/relationships/ctrlProp" Target="../ctrlProps/ctrlProp1023.xml"/><Relationship Id="rId231" Type="http://schemas.openxmlformats.org/officeDocument/2006/relationships/ctrlProp" Target="../ctrlProps/ctrlProp1228.xml"/><Relationship Id="rId252" Type="http://schemas.openxmlformats.org/officeDocument/2006/relationships/ctrlProp" Target="../ctrlProps/ctrlProp1249.xml"/><Relationship Id="rId273" Type="http://schemas.openxmlformats.org/officeDocument/2006/relationships/ctrlProp" Target="../ctrlProps/ctrlProp1270.xml"/><Relationship Id="rId294" Type="http://schemas.openxmlformats.org/officeDocument/2006/relationships/ctrlProp" Target="../ctrlProps/ctrlProp1291.xml"/><Relationship Id="rId308" Type="http://schemas.openxmlformats.org/officeDocument/2006/relationships/ctrlProp" Target="../ctrlProps/ctrlProp1305.xml"/><Relationship Id="rId329" Type="http://schemas.openxmlformats.org/officeDocument/2006/relationships/ctrlProp" Target="../ctrlProps/ctrlProp1326.xml"/><Relationship Id="rId47" Type="http://schemas.openxmlformats.org/officeDocument/2006/relationships/ctrlProp" Target="../ctrlProps/ctrlProp1044.xml"/><Relationship Id="rId68" Type="http://schemas.openxmlformats.org/officeDocument/2006/relationships/ctrlProp" Target="../ctrlProps/ctrlProp1065.xml"/><Relationship Id="rId89" Type="http://schemas.openxmlformats.org/officeDocument/2006/relationships/ctrlProp" Target="../ctrlProps/ctrlProp1086.xml"/><Relationship Id="rId112" Type="http://schemas.openxmlformats.org/officeDocument/2006/relationships/ctrlProp" Target="../ctrlProps/ctrlProp1109.xml"/><Relationship Id="rId133" Type="http://schemas.openxmlformats.org/officeDocument/2006/relationships/ctrlProp" Target="../ctrlProps/ctrlProp1130.xml"/><Relationship Id="rId154" Type="http://schemas.openxmlformats.org/officeDocument/2006/relationships/ctrlProp" Target="../ctrlProps/ctrlProp1151.xml"/><Relationship Id="rId175" Type="http://schemas.openxmlformats.org/officeDocument/2006/relationships/ctrlProp" Target="../ctrlProps/ctrlProp1172.xml"/><Relationship Id="rId340" Type="http://schemas.openxmlformats.org/officeDocument/2006/relationships/ctrlProp" Target="../ctrlProps/ctrlProp1337.xml"/><Relationship Id="rId196" Type="http://schemas.openxmlformats.org/officeDocument/2006/relationships/ctrlProp" Target="../ctrlProps/ctrlProp1193.xml"/><Relationship Id="rId200" Type="http://schemas.openxmlformats.org/officeDocument/2006/relationships/ctrlProp" Target="../ctrlProps/ctrlProp1197.xml"/><Relationship Id="rId16" Type="http://schemas.openxmlformats.org/officeDocument/2006/relationships/ctrlProp" Target="../ctrlProps/ctrlProp1013.xml"/><Relationship Id="rId221" Type="http://schemas.openxmlformats.org/officeDocument/2006/relationships/ctrlProp" Target="../ctrlProps/ctrlProp1218.xml"/><Relationship Id="rId242" Type="http://schemas.openxmlformats.org/officeDocument/2006/relationships/ctrlProp" Target="../ctrlProps/ctrlProp1239.xml"/><Relationship Id="rId263" Type="http://schemas.openxmlformats.org/officeDocument/2006/relationships/ctrlProp" Target="../ctrlProps/ctrlProp1260.xml"/><Relationship Id="rId284" Type="http://schemas.openxmlformats.org/officeDocument/2006/relationships/ctrlProp" Target="../ctrlProps/ctrlProp1281.xml"/><Relationship Id="rId319" Type="http://schemas.openxmlformats.org/officeDocument/2006/relationships/ctrlProp" Target="../ctrlProps/ctrlProp1316.xml"/><Relationship Id="rId37" Type="http://schemas.openxmlformats.org/officeDocument/2006/relationships/ctrlProp" Target="../ctrlProps/ctrlProp1034.xml"/><Relationship Id="rId58" Type="http://schemas.openxmlformats.org/officeDocument/2006/relationships/ctrlProp" Target="../ctrlProps/ctrlProp1055.xml"/><Relationship Id="rId79" Type="http://schemas.openxmlformats.org/officeDocument/2006/relationships/ctrlProp" Target="../ctrlProps/ctrlProp1076.xml"/><Relationship Id="rId102" Type="http://schemas.openxmlformats.org/officeDocument/2006/relationships/ctrlProp" Target="../ctrlProps/ctrlProp1099.xml"/><Relationship Id="rId123" Type="http://schemas.openxmlformats.org/officeDocument/2006/relationships/ctrlProp" Target="../ctrlProps/ctrlProp1120.xml"/><Relationship Id="rId144" Type="http://schemas.openxmlformats.org/officeDocument/2006/relationships/ctrlProp" Target="../ctrlProps/ctrlProp1141.xml"/><Relationship Id="rId330" Type="http://schemas.openxmlformats.org/officeDocument/2006/relationships/ctrlProp" Target="../ctrlProps/ctrlProp1327.xml"/><Relationship Id="rId90" Type="http://schemas.openxmlformats.org/officeDocument/2006/relationships/ctrlProp" Target="../ctrlProps/ctrlProp1087.xml"/><Relationship Id="rId165" Type="http://schemas.openxmlformats.org/officeDocument/2006/relationships/ctrlProp" Target="../ctrlProps/ctrlProp1162.xml"/><Relationship Id="rId186" Type="http://schemas.openxmlformats.org/officeDocument/2006/relationships/ctrlProp" Target="../ctrlProps/ctrlProp1183.xml"/><Relationship Id="rId351" Type="http://schemas.openxmlformats.org/officeDocument/2006/relationships/ctrlProp" Target="../ctrlProps/ctrlProp1348.xml"/><Relationship Id="rId211" Type="http://schemas.openxmlformats.org/officeDocument/2006/relationships/ctrlProp" Target="../ctrlProps/ctrlProp1208.xml"/><Relationship Id="rId232" Type="http://schemas.openxmlformats.org/officeDocument/2006/relationships/ctrlProp" Target="../ctrlProps/ctrlProp1229.xml"/><Relationship Id="rId253" Type="http://schemas.openxmlformats.org/officeDocument/2006/relationships/ctrlProp" Target="../ctrlProps/ctrlProp1250.xml"/><Relationship Id="rId274" Type="http://schemas.openxmlformats.org/officeDocument/2006/relationships/ctrlProp" Target="../ctrlProps/ctrlProp1271.xml"/><Relationship Id="rId295" Type="http://schemas.openxmlformats.org/officeDocument/2006/relationships/ctrlProp" Target="../ctrlProps/ctrlProp1292.xml"/><Relationship Id="rId309" Type="http://schemas.openxmlformats.org/officeDocument/2006/relationships/ctrlProp" Target="../ctrlProps/ctrlProp1306.xml"/><Relationship Id="rId27" Type="http://schemas.openxmlformats.org/officeDocument/2006/relationships/ctrlProp" Target="../ctrlProps/ctrlProp1024.xml"/><Relationship Id="rId48" Type="http://schemas.openxmlformats.org/officeDocument/2006/relationships/ctrlProp" Target="../ctrlProps/ctrlProp1045.xml"/><Relationship Id="rId69" Type="http://schemas.openxmlformats.org/officeDocument/2006/relationships/ctrlProp" Target="../ctrlProps/ctrlProp1066.xml"/><Relationship Id="rId113" Type="http://schemas.openxmlformats.org/officeDocument/2006/relationships/ctrlProp" Target="../ctrlProps/ctrlProp1110.xml"/><Relationship Id="rId134" Type="http://schemas.openxmlformats.org/officeDocument/2006/relationships/ctrlProp" Target="../ctrlProps/ctrlProp1131.xml"/><Relationship Id="rId320" Type="http://schemas.openxmlformats.org/officeDocument/2006/relationships/ctrlProp" Target="../ctrlProps/ctrlProp1317.xml"/><Relationship Id="rId80" Type="http://schemas.openxmlformats.org/officeDocument/2006/relationships/ctrlProp" Target="../ctrlProps/ctrlProp1077.xml"/><Relationship Id="rId155" Type="http://schemas.openxmlformats.org/officeDocument/2006/relationships/ctrlProp" Target="../ctrlProps/ctrlProp1152.xml"/><Relationship Id="rId176" Type="http://schemas.openxmlformats.org/officeDocument/2006/relationships/ctrlProp" Target="../ctrlProps/ctrlProp1173.xml"/><Relationship Id="rId197" Type="http://schemas.openxmlformats.org/officeDocument/2006/relationships/ctrlProp" Target="../ctrlProps/ctrlProp1194.xml"/><Relationship Id="rId341" Type="http://schemas.openxmlformats.org/officeDocument/2006/relationships/ctrlProp" Target="../ctrlProps/ctrlProp1338.xml"/><Relationship Id="rId201" Type="http://schemas.openxmlformats.org/officeDocument/2006/relationships/ctrlProp" Target="../ctrlProps/ctrlProp1198.xml"/><Relationship Id="rId222" Type="http://schemas.openxmlformats.org/officeDocument/2006/relationships/ctrlProp" Target="../ctrlProps/ctrlProp1219.xml"/><Relationship Id="rId243" Type="http://schemas.openxmlformats.org/officeDocument/2006/relationships/ctrlProp" Target="../ctrlProps/ctrlProp1240.xml"/><Relationship Id="rId264" Type="http://schemas.openxmlformats.org/officeDocument/2006/relationships/ctrlProp" Target="../ctrlProps/ctrlProp1261.xml"/><Relationship Id="rId285" Type="http://schemas.openxmlformats.org/officeDocument/2006/relationships/ctrlProp" Target="../ctrlProps/ctrlProp1282.xml"/><Relationship Id="rId17" Type="http://schemas.openxmlformats.org/officeDocument/2006/relationships/ctrlProp" Target="../ctrlProps/ctrlProp1014.xml"/><Relationship Id="rId38" Type="http://schemas.openxmlformats.org/officeDocument/2006/relationships/ctrlProp" Target="../ctrlProps/ctrlProp1035.xml"/><Relationship Id="rId59" Type="http://schemas.openxmlformats.org/officeDocument/2006/relationships/ctrlProp" Target="../ctrlProps/ctrlProp1056.xml"/><Relationship Id="rId103" Type="http://schemas.openxmlformats.org/officeDocument/2006/relationships/ctrlProp" Target="../ctrlProps/ctrlProp1100.xml"/><Relationship Id="rId124" Type="http://schemas.openxmlformats.org/officeDocument/2006/relationships/ctrlProp" Target="../ctrlProps/ctrlProp1121.xml"/><Relationship Id="rId310" Type="http://schemas.openxmlformats.org/officeDocument/2006/relationships/ctrlProp" Target="../ctrlProps/ctrlProp1307.xml"/><Relationship Id="rId70" Type="http://schemas.openxmlformats.org/officeDocument/2006/relationships/ctrlProp" Target="../ctrlProps/ctrlProp1067.xml"/><Relationship Id="rId91" Type="http://schemas.openxmlformats.org/officeDocument/2006/relationships/ctrlProp" Target="../ctrlProps/ctrlProp1088.xml"/><Relationship Id="rId145" Type="http://schemas.openxmlformats.org/officeDocument/2006/relationships/ctrlProp" Target="../ctrlProps/ctrlProp1142.xml"/><Relationship Id="rId166" Type="http://schemas.openxmlformats.org/officeDocument/2006/relationships/ctrlProp" Target="../ctrlProps/ctrlProp1163.xml"/><Relationship Id="rId187" Type="http://schemas.openxmlformats.org/officeDocument/2006/relationships/ctrlProp" Target="../ctrlProps/ctrlProp1184.xml"/><Relationship Id="rId331" Type="http://schemas.openxmlformats.org/officeDocument/2006/relationships/ctrlProp" Target="../ctrlProps/ctrlProp1328.xml"/><Relationship Id="rId352" Type="http://schemas.openxmlformats.org/officeDocument/2006/relationships/ctrlProp" Target="../ctrlProps/ctrlProp1349.xml"/><Relationship Id="rId1" Type="http://schemas.openxmlformats.org/officeDocument/2006/relationships/printerSettings" Target="../printerSettings/printerSettings7.bin"/><Relationship Id="rId212" Type="http://schemas.openxmlformats.org/officeDocument/2006/relationships/ctrlProp" Target="../ctrlProps/ctrlProp1209.xml"/><Relationship Id="rId233" Type="http://schemas.openxmlformats.org/officeDocument/2006/relationships/ctrlProp" Target="../ctrlProps/ctrlProp1230.xml"/><Relationship Id="rId254" Type="http://schemas.openxmlformats.org/officeDocument/2006/relationships/ctrlProp" Target="../ctrlProps/ctrlProp1251.xml"/><Relationship Id="rId28" Type="http://schemas.openxmlformats.org/officeDocument/2006/relationships/ctrlProp" Target="../ctrlProps/ctrlProp1025.xml"/><Relationship Id="rId49" Type="http://schemas.openxmlformats.org/officeDocument/2006/relationships/ctrlProp" Target="../ctrlProps/ctrlProp1046.xml"/><Relationship Id="rId114" Type="http://schemas.openxmlformats.org/officeDocument/2006/relationships/ctrlProp" Target="../ctrlProps/ctrlProp1111.xml"/><Relationship Id="rId275" Type="http://schemas.openxmlformats.org/officeDocument/2006/relationships/ctrlProp" Target="../ctrlProps/ctrlProp1272.xml"/><Relationship Id="rId296" Type="http://schemas.openxmlformats.org/officeDocument/2006/relationships/ctrlProp" Target="../ctrlProps/ctrlProp1293.xml"/><Relationship Id="rId300" Type="http://schemas.openxmlformats.org/officeDocument/2006/relationships/ctrlProp" Target="../ctrlProps/ctrlProp1297.xml"/><Relationship Id="rId60" Type="http://schemas.openxmlformats.org/officeDocument/2006/relationships/ctrlProp" Target="../ctrlProps/ctrlProp1057.xml"/><Relationship Id="rId81" Type="http://schemas.openxmlformats.org/officeDocument/2006/relationships/ctrlProp" Target="../ctrlProps/ctrlProp1078.xml"/><Relationship Id="rId135" Type="http://schemas.openxmlformats.org/officeDocument/2006/relationships/ctrlProp" Target="../ctrlProps/ctrlProp1132.xml"/><Relationship Id="rId156" Type="http://schemas.openxmlformats.org/officeDocument/2006/relationships/ctrlProp" Target="../ctrlProps/ctrlProp1153.xml"/><Relationship Id="rId177" Type="http://schemas.openxmlformats.org/officeDocument/2006/relationships/ctrlProp" Target="../ctrlProps/ctrlProp1174.xml"/><Relationship Id="rId198" Type="http://schemas.openxmlformats.org/officeDocument/2006/relationships/ctrlProp" Target="../ctrlProps/ctrlProp1195.xml"/><Relationship Id="rId321" Type="http://schemas.openxmlformats.org/officeDocument/2006/relationships/ctrlProp" Target="../ctrlProps/ctrlProp1318.xml"/><Relationship Id="rId342" Type="http://schemas.openxmlformats.org/officeDocument/2006/relationships/ctrlProp" Target="../ctrlProps/ctrlProp1339.xml"/><Relationship Id="rId202" Type="http://schemas.openxmlformats.org/officeDocument/2006/relationships/ctrlProp" Target="../ctrlProps/ctrlProp1199.xml"/><Relationship Id="rId223" Type="http://schemas.openxmlformats.org/officeDocument/2006/relationships/ctrlProp" Target="../ctrlProps/ctrlProp1220.xml"/><Relationship Id="rId244" Type="http://schemas.openxmlformats.org/officeDocument/2006/relationships/ctrlProp" Target="../ctrlProps/ctrlProp1241.xml"/><Relationship Id="rId18" Type="http://schemas.openxmlformats.org/officeDocument/2006/relationships/ctrlProp" Target="../ctrlProps/ctrlProp1015.xml"/><Relationship Id="rId39" Type="http://schemas.openxmlformats.org/officeDocument/2006/relationships/ctrlProp" Target="../ctrlProps/ctrlProp1036.xml"/><Relationship Id="rId265" Type="http://schemas.openxmlformats.org/officeDocument/2006/relationships/ctrlProp" Target="../ctrlProps/ctrlProp1262.xml"/><Relationship Id="rId286" Type="http://schemas.openxmlformats.org/officeDocument/2006/relationships/ctrlProp" Target="../ctrlProps/ctrlProp1283.xml"/><Relationship Id="rId50" Type="http://schemas.openxmlformats.org/officeDocument/2006/relationships/ctrlProp" Target="../ctrlProps/ctrlProp1047.xml"/><Relationship Id="rId104" Type="http://schemas.openxmlformats.org/officeDocument/2006/relationships/ctrlProp" Target="../ctrlProps/ctrlProp1101.xml"/><Relationship Id="rId125" Type="http://schemas.openxmlformats.org/officeDocument/2006/relationships/ctrlProp" Target="../ctrlProps/ctrlProp1122.xml"/><Relationship Id="rId146" Type="http://schemas.openxmlformats.org/officeDocument/2006/relationships/ctrlProp" Target="../ctrlProps/ctrlProp1143.xml"/><Relationship Id="rId167" Type="http://schemas.openxmlformats.org/officeDocument/2006/relationships/ctrlProp" Target="../ctrlProps/ctrlProp1164.xml"/><Relationship Id="rId188" Type="http://schemas.openxmlformats.org/officeDocument/2006/relationships/ctrlProp" Target="../ctrlProps/ctrlProp1185.xml"/><Relationship Id="rId311" Type="http://schemas.openxmlformats.org/officeDocument/2006/relationships/ctrlProp" Target="../ctrlProps/ctrlProp1308.xml"/><Relationship Id="rId332" Type="http://schemas.openxmlformats.org/officeDocument/2006/relationships/ctrlProp" Target="../ctrlProps/ctrlProp1329.xml"/><Relationship Id="rId353" Type="http://schemas.openxmlformats.org/officeDocument/2006/relationships/ctrlProp" Target="../ctrlProps/ctrlProp1350.xml"/><Relationship Id="rId71" Type="http://schemas.openxmlformats.org/officeDocument/2006/relationships/ctrlProp" Target="../ctrlProps/ctrlProp1068.xml"/><Relationship Id="rId92" Type="http://schemas.openxmlformats.org/officeDocument/2006/relationships/ctrlProp" Target="../ctrlProps/ctrlProp1089.xml"/><Relationship Id="rId213" Type="http://schemas.openxmlformats.org/officeDocument/2006/relationships/ctrlProp" Target="../ctrlProps/ctrlProp1210.xml"/><Relationship Id="rId234" Type="http://schemas.openxmlformats.org/officeDocument/2006/relationships/ctrlProp" Target="../ctrlProps/ctrlProp1231.xml"/><Relationship Id="rId2" Type="http://schemas.openxmlformats.org/officeDocument/2006/relationships/drawing" Target="../drawings/drawing7.xml"/><Relationship Id="rId29" Type="http://schemas.openxmlformats.org/officeDocument/2006/relationships/ctrlProp" Target="../ctrlProps/ctrlProp1026.xml"/><Relationship Id="rId255" Type="http://schemas.openxmlformats.org/officeDocument/2006/relationships/ctrlProp" Target="../ctrlProps/ctrlProp1252.xml"/><Relationship Id="rId276" Type="http://schemas.openxmlformats.org/officeDocument/2006/relationships/ctrlProp" Target="../ctrlProps/ctrlProp1273.xml"/><Relationship Id="rId297" Type="http://schemas.openxmlformats.org/officeDocument/2006/relationships/ctrlProp" Target="../ctrlProps/ctrlProp1294.xml"/><Relationship Id="rId40" Type="http://schemas.openxmlformats.org/officeDocument/2006/relationships/ctrlProp" Target="../ctrlProps/ctrlProp1037.xml"/><Relationship Id="rId115" Type="http://schemas.openxmlformats.org/officeDocument/2006/relationships/ctrlProp" Target="../ctrlProps/ctrlProp1112.xml"/><Relationship Id="rId136" Type="http://schemas.openxmlformats.org/officeDocument/2006/relationships/ctrlProp" Target="../ctrlProps/ctrlProp1133.xml"/><Relationship Id="rId157" Type="http://schemas.openxmlformats.org/officeDocument/2006/relationships/ctrlProp" Target="../ctrlProps/ctrlProp1154.xml"/><Relationship Id="rId178" Type="http://schemas.openxmlformats.org/officeDocument/2006/relationships/ctrlProp" Target="../ctrlProps/ctrlProp1175.xml"/><Relationship Id="rId301" Type="http://schemas.openxmlformats.org/officeDocument/2006/relationships/ctrlProp" Target="../ctrlProps/ctrlProp1298.xml"/><Relationship Id="rId322" Type="http://schemas.openxmlformats.org/officeDocument/2006/relationships/ctrlProp" Target="../ctrlProps/ctrlProp1319.xml"/><Relationship Id="rId343" Type="http://schemas.openxmlformats.org/officeDocument/2006/relationships/ctrlProp" Target="../ctrlProps/ctrlProp1340.xml"/><Relationship Id="rId61" Type="http://schemas.openxmlformats.org/officeDocument/2006/relationships/ctrlProp" Target="../ctrlProps/ctrlProp1058.xml"/><Relationship Id="rId82" Type="http://schemas.openxmlformats.org/officeDocument/2006/relationships/ctrlProp" Target="../ctrlProps/ctrlProp1079.xml"/><Relationship Id="rId199" Type="http://schemas.openxmlformats.org/officeDocument/2006/relationships/ctrlProp" Target="../ctrlProps/ctrlProp1196.xml"/><Relationship Id="rId203" Type="http://schemas.openxmlformats.org/officeDocument/2006/relationships/ctrlProp" Target="../ctrlProps/ctrlProp1200.xml"/><Relationship Id="rId19" Type="http://schemas.openxmlformats.org/officeDocument/2006/relationships/ctrlProp" Target="../ctrlProps/ctrlProp1016.xml"/><Relationship Id="rId224" Type="http://schemas.openxmlformats.org/officeDocument/2006/relationships/ctrlProp" Target="../ctrlProps/ctrlProp1221.xml"/><Relationship Id="rId245" Type="http://schemas.openxmlformats.org/officeDocument/2006/relationships/ctrlProp" Target="../ctrlProps/ctrlProp1242.xml"/><Relationship Id="rId266" Type="http://schemas.openxmlformats.org/officeDocument/2006/relationships/ctrlProp" Target="../ctrlProps/ctrlProp1263.xml"/><Relationship Id="rId287" Type="http://schemas.openxmlformats.org/officeDocument/2006/relationships/ctrlProp" Target="../ctrlProps/ctrlProp1284.xml"/><Relationship Id="rId30" Type="http://schemas.openxmlformats.org/officeDocument/2006/relationships/ctrlProp" Target="../ctrlProps/ctrlProp1027.xml"/><Relationship Id="rId105" Type="http://schemas.openxmlformats.org/officeDocument/2006/relationships/ctrlProp" Target="../ctrlProps/ctrlProp1102.xml"/><Relationship Id="rId126" Type="http://schemas.openxmlformats.org/officeDocument/2006/relationships/ctrlProp" Target="../ctrlProps/ctrlProp1123.xml"/><Relationship Id="rId147" Type="http://schemas.openxmlformats.org/officeDocument/2006/relationships/ctrlProp" Target="../ctrlProps/ctrlProp1144.xml"/><Relationship Id="rId168" Type="http://schemas.openxmlformats.org/officeDocument/2006/relationships/ctrlProp" Target="../ctrlProps/ctrlProp1165.xml"/><Relationship Id="rId312" Type="http://schemas.openxmlformats.org/officeDocument/2006/relationships/ctrlProp" Target="../ctrlProps/ctrlProp1309.xml"/><Relationship Id="rId333" Type="http://schemas.openxmlformats.org/officeDocument/2006/relationships/ctrlProp" Target="../ctrlProps/ctrlProp1330.xml"/><Relationship Id="rId51" Type="http://schemas.openxmlformats.org/officeDocument/2006/relationships/ctrlProp" Target="../ctrlProps/ctrlProp1048.xml"/><Relationship Id="rId72" Type="http://schemas.openxmlformats.org/officeDocument/2006/relationships/ctrlProp" Target="../ctrlProps/ctrlProp1069.xml"/><Relationship Id="rId93" Type="http://schemas.openxmlformats.org/officeDocument/2006/relationships/ctrlProp" Target="../ctrlProps/ctrlProp1090.xml"/><Relationship Id="rId189" Type="http://schemas.openxmlformats.org/officeDocument/2006/relationships/ctrlProp" Target="../ctrlProps/ctrlProp1186.xml"/><Relationship Id="rId3" Type="http://schemas.openxmlformats.org/officeDocument/2006/relationships/vmlDrawing" Target="../drawings/vmlDrawing6.vml"/><Relationship Id="rId214" Type="http://schemas.openxmlformats.org/officeDocument/2006/relationships/ctrlProp" Target="../ctrlProps/ctrlProp1211.xml"/><Relationship Id="rId235" Type="http://schemas.openxmlformats.org/officeDocument/2006/relationships/ctrlProp" Target="../ctrlProps/ctrlProp1232.xml"/><Relationship Id="rId256" Type="http://schemas.openxmlformats.org/officeDocument/2006/relationships/ctrlProp" Target="../ctrlProps/ctrlProp1253.xml"/><Relationship Id="rId277" Type="http://schemas.openxmlformats.org/officeDocument/2006/relationships/ctrlProp" Target="../ctrlProps/ctrlProp1274.xml"/><Relationship Id="rId298" Type="http://schemas.openxmlformats.org/officeDocument/2006/relationships/ctrlProp" Target="../ctrlProps/ctrlProp1295.xml"/><Relationship Id="rId116" Type="http://schemas.openxmlformats.org/officeDocument/2006/relationships/ctrlProp" Target="../ctrlProps/ctrlProp1113.xml"/><Relationship Id="rId137" Type="http://schemas.openxmlformats.org/officeDocument/2006/relationships/ctrlProp" Target="../ctrlProps/ctrlProp1134.xml"/><Relationship Id="rId158" Type="http://schemas.openxmlformats.org/officeDocument/2006/relationships/ctrlProp" Target="../ctrlProps/ctrlProp1155.xml"/><Relationship Id="rId302" Type="http://schemas.openxmlformats.org/officeDocument/2006/relationships/ctrlProp" Target="../ctrlProps/ctrlProp1299.xml"/><Relationship Id="rId323" Type="http://schemas.openxmlformats.org/officeDocument/2006/relationships/ctrlProp" Target="../ctrlProps/ctrlProp1320.xml"/><Relationship Id="rId344" Type="http://schemas.openxmlformats.org/officeDocument/2006/relationships/ctrlProp" Target="../ctrlProps/ctrlProp1341.xml"/><Relationship Id="rId20" Type="http://schemas.openxmlformats.org/officeDocument/2006/relationships/ctrlProp" Target="../ctrlProps/ctrlProp1017.xml"/><Relationship Id="rId41" Type="http://schemas.openxmlformats.org/officeDocument/2006/relationships/ctrlProp" Target="../ctrlProps/ctrlProp1038.xml"/><Relationship Id="rId62" Type="http://schemas.openxmlformats.org/officeDocument/2006/relationships/ctrlProp" Target="../ctrlProps/ctrlProp1059.xml"/><Relationship Id="rId83" Type="http://schemas.openxmlformats.org/officeDocument/2006/relationships/ctrlProp" Target="../ctrlProps/ctrlProp1080.xml"/><Relationship Id="rId179" Type="http://schemas.openxmlformats.org/officeDocument/2006/relationships/ctrlProp" Target="../ctrlProps/ctrlProp1176.xml"/><Relationship Id="rId190" Type="http://schemas.openxmlformats.org/officeDocument/2006/relationships/ctrlProp" Target="../ctrlProps/ctrlProp1187.xml"/><Relationship Id="rId204" Type="http://schemas.openxmlformats.org/officeDocument/2006/relationships/ctrlProp" Target="../ctrlProps/ctrlProp1201.xml"/><Relationship Id="rId225" Type="http://schemas.openxmlformats.org/officeDocument/2006/relationships/ctrlProp" Target="../ctrlProps/ctrlProp1222.xml"/><Relationship Id="rId246" Type="http://schemas.openxmlformats.org/officeDocument/2006/relationships/ctrlProp" Target="../ctrlProps/ctrlProp1243.xml"/><Relationship Id="rId267" Type="http://schemas.openxmlformats.org/officeDocument/2006/relationships/ctrlProp" Target="../ctrlProps/ctrlProp1264.xml"/><Relationship Id="rId288" Type="http://schemas.openxmlformats.org/officeDocument/2006/relationships/ctrlProp" Target="../ctrlProps/ctrlProp1285.xml"/><Relationship Id="rId106" Type="http://schemas.openxmlformats.org/officeDocument/2006/relationships/ctrlProp" Target="../ctrlProps/ctrlProp1103.xml"/><Relationship Id="rId127" Type="http://schemas.openxmlformats.org/officeDocument/2006/relationships/ctrlProp" Target="../ctrlProps/ctrlProp1124.xml"/><Relationship Id="rId313" Type="http://schemas.openxmlformats.org/officeDocument/2006/relationships/ctrlProp" Target="../ctrlProps/ctrlProp1310.xml"/><Relationship Id="rId10" Type="http://schemas.openxmlformats.org/officeDocument/2006/relationships/ctrlProp" Target="../ctrlProps/ctrlProp1007.xml"/><Relationship Id="rId31" Type="http://schemas.openxmlformats.org/officeDocument/2006/relationships/ctrlProp" Target="../ctrlProps/ctrlProp1028.xml"/><Relationship Id="rId52" Type="http://schemas.openxmlformats.org/officeDocument/2006/relationships/ctrlProp" Target="../ctrlProps/ctrlProp1049.xml"/><Relationship Id="rId73" Type="http://schemas.openxmlformats.org/officeDocument/2006/relationships/ctrlProp" Target="../ctrlProps/ctrlProp1070.xml"/><Relationship Id="rId94" Type="http://schemas.openxmlformats.org/officeDocument/2006/relationships/ctrlProp" Target="../ctrlProps/ctrlProp1091.xml"/><Relationship Id="rId148" Type="http://schemas.openxmlformats.org/officeDocument/2006/relationships/ctrlProp" Target="../ctrlProps/ctrlProp1145.xml"/><Relationship Id="rId169" Type="http://schemas.openxmlformats.org/officeDocument/2006/relationships/ctrlProp" Target="../ctrlProps/ctrlProp1166.xml"/><Relationship Id="rId334" Type="http://schemas.openxmlformats.org/officeDocument/2006/relationships/ctrlProp" Target="../ctrlProps/ctrlProp1331.xml"/><Relationship Id="rId4" Type="http://schemas.openxmlformats.org/officeDocument/2006/relationships/ctrlProp" Target="../ctrlProps/ctrlProp1001.xml"/><Relationship Id="rId180" Type="http://schemas.openxmlformats.org/officeDocument/2006/relationships/ctrlProp" Target="../ctrlProps/ctrlProp1177.xml"/><Relationship Id="rId215" Type="http://schemas.openxmlformats.org/officeDocument/2006/relationships/ctrlProp" Target="../ctrlProps/ctrlProp1212.xml"/><Relationship Id="rId236" Type="http://schemas.openxmlformats.org/officeDocument/2006/relationships/ctrlProp" Target="../ctrlProps/ctrlProp1233.xml"/><Relationship Id="rId257" Type="http://schemas.openxmlformats.org/officeDocument/2006/relationships/ctrlProp" Target="../ctrlProps/ctrlProp1254.xml"/><Relationship Id="rId278" Type="http://schemas.openxmlformats.org/officeDocument/2006/relationships/ctrlProp" Target="../ctrlProps/ctrlProp1275.xml"/><Relationship Id="rId303" Type="http://schemas.openxmlformats.org/officeDocument/2006/relationships/ctrlProp" Target="../ctrlProps/ctrlProp1300.xml"/><Relationship Id="rId42" Type="http://schemas.openxmlformats.org/officeDocument/2006/relationships/ctrlProp" Target="../ctrlProps/ctrlProp1039.xml"/><Relationship Id="rId84" Type="http://schemas.openxmlformats.org/officeDocument/2006/relationships/ctrlProp" Target="../ctrlProps/ctrlProp1081.xml"/><Relationship Id="rId138" Type="http://schemas.openxmlformats.org/officeDocument/2006/relationships/ctrlProp" Target="../ctrlProps/ctrlProp1135.xml"/><Relationship Id="rId345" Type="http://schemas.openxmlformats.org/officeDocument/2006/relationships/ctrlProp" Target="../ctrlProps/ctrlProp1342.xml"/><Relationship Id="rId191" Type="http://schemas.openxmlformats.org/officeDocument/2006/relationships/ctrlProp" Target="../ctrlProps/ctrlProp1188.xml"/><Relationship Id="rId205" Type="http://schemas.openxmlformats.org/officeDocument/2006/relationships/ctrlProp" Target="../ctrlProps/ctrlProp1202.xml"/><Relationship Id="rId247" Type="http://schemas.openxmlformats.org/officeDocument/2006/relationships/ctrlProp" Target="../ctrlProps/ctrlProp1244.xml"/><Relationship Id="rId107" Type="http://schemas.openxmlformats.org/officeDocument/2006/relationships/ctrlProp" Target="../ctrlProps/ctrlProp1104.xml"/><Relationship Id="rId289" Type="http://schemas.openxmlformats.org/officeDocument/2006/relationships/ctrlProp" Target="../ctrlProps/ctrlProp1286.xml"/><Relationship Id="rId11" Type="http://schemas.openxmlformats.org/officeDocument/2006/relationships/ctrlProp" Target="../ctrlProps/ctrlProp1008.xml"/><Relationship Id="rId53" Type="http://schemas.openxmlformats.org/officeDocument/2006/relationships/ctrlProp" Target="../ctrlProps/ctrlProp1050.xml"/><Relationship Id="rId149" Type="http://schemas.openxmlformats.org/officeDocument/2006/relationships/ctrlProp" Target="../ctrlProps/ctrlProp1146.xml"/><Relationship Id="rId314" Type="http://schemas.openxmlformats.org/officeDocument/2006/relationships/ctrlProp" Target="../ctrlProps/ctrlProp1311.xml"/><Relationship Id="rId95" Type="http://schemas.openxmlformats.org/officeDocument/2006/relationships/ctrlProp" Target="../ctrlProps/ctrlProp1092.xml"/><Relationship Id="rId160" Type="http://schemas.openxmlformats.org/officeDocument/2006/relationships/ctrlProp" Target="../ctrlProps/ctrlProp1157.xml"/><Relationship Id="rId216" Type="http://schemas.openxmlformats.org/officeDocument/2006/relationships/ctrlProp" Target="../ctrlProps/ctrlProp1213.xml"/><Relationship Id="rId258" Type="http://schemas.openxmlformats.org/officeDocument/2006/relationships/ctrlProp" Target="../ctrlProps/ctrlProp1255.xml"/><Relationship Id="rId22" Type="http://schemas.openxmlformats.org/officeDocument/2006/relationships/ctrlProp" Target="../ctrlProps/ctrlProp1019.xml"/><Relationship Id="rId64" Type="http://schemas.openxmlformats.org/officeDocument/2006/relationships/ctrlProp" Target="../ctrlProps/ctrlProp1061.xml"/><Relationship Id="rId118" Type="http://schemas.openxmlformats.org/officeDocument/2006/relationships/ctrlProp" Target="../ctrlProps/ctrlProp1115.xml"/><Relationship Id="rId325" Type="http://schemas.openxmlformats.org/officeDocument/2006/relationships/ctrlProp" Target="../ctrlProps/ctrlProp1322.xml"/><Relationship Id="rId171" Type="http://schemas.openxmlformats.org/officeDocument/2006/relationships/ctrlProp" Target="../ctrlProps/ctrlProp1168.xml"/><Relationship Id="rId227" Type="http://schemas.openxmlformats.org/officeDocument/2006/relationships/ctrlProp" Target="../ctrlProps/ctrlProp1224.xml"/><Relationship Id="rId269" Type="http://schemas.openxmlformats.org/officeDocument/2006/relationships/ctrlProp" Target="../ctrlProps/ctrlProp1266.xml"/><Relationship Id="rId33" Type="http://schemas.openxmlformats.org/officeDocument/2006/relationships/ctrlProp" Target="../ctrlProps/ctrlProp1030.xml"/><Relationship Id="rId129" Type="http://schemas.openxmlformats.org/officeDocument/2006/relationships/ctrlProp" Target="../ctrlProps/ctrlProp1126.xml"/><Relationship Id="rId280" Type="http://schemas.openxmlformats.org/officeDocument/2006/relationships/ctrlProp" Target="../ctrlProps/ctrlProp1277.xml"/><Relationship Id="rId336" Type="http://schemas.openxmlformats.org/officeDocument/2006/relationships/ctrlProp" Target="../ctrlProps/ctrlProp1333.xml"/><Relationship Id="rId75" Type="http://schemas.openxmlformats.org/officeDocument/2006/relationships/ctrlProp" Target="../ctrlProps/ctrlProp1072.xml"/><Relationship Id="rId140" Type="http://schemas.openxmlformats.org/officeDocument/2006/relationships/ctrlProp" Target="../ctrlProps/ctrlProp1137.xml"/><Relationship Id="rId182" Type="http://schemas.openxmlformats.org/officeDocument/2006/relationships/ctrlProp" Target="../ctrlProps/ctrlProp1179.xml"/><Relationship Id="rId6" Type="http://schemas.openxmlformats.org/officeDocument/2006/relationships/ctrlProp" Target="../ctrlProps/ctrlProp1003.xml"/><Relationship Id="rId238" Type="http://schemas.openxmlformats.org/officeDocument/2006/relationships/ctrlProp" Target="../ctrlProps/ctrlProp1235.xml"/><Relationship Id="rId291" Type="http://schemas.openxmlformats.org/officeDocument/2006/relationships/ctrlProp" Target="../ctrlProps/ctrlProp1288.xml"/><Relationship Id="rId305" Type="http://schemas.openxmlformats.org/officeDocument/2006/relationships/ctrlProp" Target="../ctrlProps/ctrlProp1302.xml"/><Relationship Id="rId347" Type="http://schemas.openxmlformats.org/officeDocument/2006/relationships/ctrlProp" Target="../ctrlProps/ctrlProp1344.xml"/><Relationship Id="rId44" Type="http://schemas.openxmlformats.org/officeDocument/2006/relationships/ctrlProp" Target="../ctrlProps/ctrlProp1041.xml"/><Relationship Id="rId86" Type="http://schemas.openxmlformats.org/officeDocument/2006/relationships/ctrlProp" Target="../ctrlProps/ctrlProp1083.xml"/><Relationship Id="rId151" Type="http://schemas.openxmlformats.org/officeDocument/2006/relationships/ctrlProp" Target="../ctrlProps/ctrlProp1148.xml"/><Relationship Id="rId193" Type="http://schemas.openxmlformats.org/officeDocument/2006/relationships/ctrlProp" Target="../ctrlProps/ctrlProp1190.xml"/><Relationship Id="rId207" Type="http://schemas.openxmlformats.org/officeDocument/2006/relationships/ctrlProp" Target="../ctrlProps/ctrlProp1204.xml"/><Relationship Id="rId249" Type="http://schemas.openxmlformats.org/officeDocument/2006/relationships/ctrlProp" Target="../ctrlProps/ctrlProp1246.xml"/><Relationship Id="rId13" Type="http://schemas.openxmlformats.org/officeDocument/2006/relationships/ctrlProp" Target="../ctrlProps/ctrlProp1010.xml"/><Relationship Id="rId109" Type="http://schemas.openxmlformats.org/officeDocument/2006/relationships/ctrlProp" Target="../ctrlProps/ctrlProp1106.xml"/><Relationship Id="rId260" Type="http://schemas.openxmlformats.org/officeDocument/2006/relationships/ctrlProp" Target="../ctrlProps/ctrlProp1257.xml"/><Relationship Id="rId316" Type="http://schemas.openxmlformats.org/officeDocument/2006/relationships/ctrlProp" Target="../ctrlProps/ctrlProp1313.xml"/><Relationship Id="rId55" Type="http://schemas.openxmlformats.org/officeDocument/2006/relationships/ctrlProp" Target="../ctrlProps/ctrlProp1052.xml"/><Relationship Id="rId97" Type="http://schemas.openxmlformats.org/officeDocument/2006/relationships/ctrlProp" Target="../ctrlProps/ctrlProp1094.xml"/><Relationship Id="rId120" Type="http://schemas.openxmlformats.org/officeDocument/2006/relationships/ctrlProp" Target="../ctrlProps/ctrlProp1117.xml"/><Relationship Id="rId162" Type="http://schemas.openxmlformats.org/officeDocument/2006/relationships/ctrlProp" Target="../ctrlProps/ctrlProp1159.xml"/><Relationship Id="rId218" Type="http://schemas.openxmlformats.org/officeDocument/2006/relationships/ctrlProp" Target="../ctrlProps/ctrlProp1215.xml"/><Relationship Id="rId271" Type="http://schemas.openxmlformats.org/officeDocument/2006/relationships/ctrlProp" Target="../ctrlProps/ctrlProp1268.xml"/><Relationship Id="rId24" Type="http://schemas.openxmlformats.org/officeDocument/2006/relationships/ctrlProp" Target="../ctrlProps/ctrlProp1021.xml"/><Relationship Id="rId66" Type="http://schemas.openxmlformats.org/officeDocument/2006/relationships/ctrlProp" Target="../ctrlProps/ctrlProp1063.xml"/><Relationship Id="rId131" Type="http://schemas.openxmlformats.org/officeDocument/2006/relationships/ctrlProp" Target="../ctrlProps/ctrlProp1128.xml"/><Relationship Id="rId327" Type="http://schemas.openxmlformats.org/officeDocument/2006/relationships/ctrlProp" Target="../ctrlProps/ctrlProp1324.xml"/><Relationship Id="rId173" Type="http://schemas.openxmlformats.org/officeDocument/2006/relationships/ctrlProp" Target="../ctrlProps/ctrlProp1170.xml"/><Relationship Id="rId229" Type="http://schemas.openxmlformats.org/officeDocument/2006/relationships/ctrlProp" Target="../ctrlProps/ctrlProp1226.xml"/><Relationship Id="rId240" Type="http://schemas.openxmlformats.org/officeDocument/2006/relationships/ctrlProp" Target="../ctrlProps/ctrlProp1237.xml"/><Relationship Id="rId35" Type="http://schemas.openxmlformats.org/officeDocument/2006/relationships/ctrlProp" Target="../ctrlProps/ctrlProp1032.xml"/><Relationship Id="rId77" Type="http://schemas.openxmlformats.org/officeDocument/2006/relationships/ctrlProp" Target="../ctrlProps/ctrlProp1074.xml"/><Relationship Id="rId100" Type="http://schemas.openxmlformats.org/officeDocument/2006/relationships/ctrlProp" Target="../ctrlProps/ctrlProp1097.xml"/><Relationship Id="rId282" Type="http://schemas.openxmlformats.org/officeDocument/2006/relationships/ctrlProp" Target="../ctrlProps/ctrlProp1279.xml"/><Relationship Id="rId338" Type="http://schemas.openxmlformats.org/officeDocument/2006/relationships/ctrlProp" Target="../ctrlProps/ctrlProp1335.xml"/><Relationship Id="rId8" Type="http://schemas.openxmlformats.org/officeDocument/2006/relationships/ctrlProp" Target="../ctrlProps/ctrlProp1005.xml"/><Relationship Id="rId142" Type="http://schemas.openxmlformats.org/officeDocument/2006/relationships/ctrlProp" Target="../ctrlProps/ctrlProp1139.xml"/><Relationship Id="rId184" Type="http://schemas.openxmlformats.org/officeDocument/2006/relationships/ctrlProp" Target="../ctrlProps/ctrlProp11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2113"/>
  <sheetViews>
    <sheetView workbookViewId="0"/>
  </sheetViews>
  <sheetFormatPr defaultRowHeight="12.75"/>
  <cols>
    <col min="1" max="1" width="12.42578125" bestFit="1" customWidth="1"/>
    <col min="2" max="2" width="23" bestFit="1" customWidth="1"/>
    <col min="3" max="3" width="18.42578125" bestFit="1" customWidth="1"/>
    <col min="4" max="5" width="23" bestFit="1" customWidth="1"/>
    <col min="6" max="6" width="50.7109375" bestFit="1" customWidth="1"/>
  </cols>
  <sheetData>
    <row r="1" spans="1:6">
      <c r="A1" s="129" t="s">
        <v>4750</v>
      </c>
      <c r="B1" s="129" t="s">
        <v>678</v>
      </c>
      <c r="C1" s="129"/>
      <c r="D1" s="129"/>
      <c r="E1" s="129"/>
      <c r="F1" s="129"/>
    </row>
    <row r="2" spans="1:6">
      <c r="A2" s="129" t="s">
        <v>4751</v>
      </c>
      <c r="B2" s="129" t="s">
        <v>4176</v>
      </c>
      <c r="C2" s="129"/>
      <c r="D2" s="129"/>
      <c r="E2" s="129"/>
      <c r="F2" s="129"/>
    </row>
    <row r="3" spans="1:6">
      <c r="A3" s="129" t="s">
        <v>4753</v>
      </c>
      <c r="B3" s="129" t="s">
        <v>497</v>
      </c>
      <c r="C3" s="129"/>
      <c r="D3" s="129"/>
      <c r="E3" s="129"/>
      <c r="F3" s="129"/>
    </row>
    <row r="4" spans="1:6">
      <c r="A4" s="129" t="s">
        <v>4755</v>
      </c>
      <c r="B4" s="129" t="s">
        <v>4757</v>
      </c>
      <c r="C4" s="129"/>
      <c r="D4" s="129"/>
      <c r="E4" s="129"/>
      <c r="F4" s="129"/>
    </row>
    <row r="5" spans="1:6">
      <c r="A5" s="129" t="s">
        <v>4756</v>
      </c>
      <c r="B5" s="129" t="s">
        <v>4162</v>
      </c>
      <c r="C5" s="129"/>
      <c r="D5" s="129"/>
      <c r="E5" s="129"/>
      <c r="F5" s="129"/>
    </row>
    <row r="6" spans="1:6">
      <c r="A6" s="129" t="s">
        <v>4758</v>
      </c>
      <c r="B6" s="129" t="s">
        <v>4164</v>
      </c>
      <c r="C6" s="129"/>
      <c r="D6" s="129"/>
      <c r="E6" s="129"/>
      <c r="F6" s="129"/>
    </row>
    <row r="7" spans="1:6">
      <c r="A7" s="129" t="s">
        <v>4163</v>
      </c>
      <c r="B7" s="129" t="s">
        <v>4166</v>
      </c>
      <c r="C7" s="129"/>
      <c r="D7" s="129"/>
      <c r="E7" s="129"/>
      <c r="F7" s="129"/>
    </row>
    <row r="8" spans="1:6">
      <c r="A8" s="129" t="s">
        <v>4165</v>
      </c>
      <c r="B8" s="129" t="s">
        <v>4168</v>
      </c>
      <c r="C8" s="129"/>
      <c r="D8" s="129"/>
      <c r="E8" s="129"/>
      <c r="F8" s="129"/>
    </row>
    <row r="9" spans="1:6">
      <c r="A9" s="129" t="s">
        <v>4167</v>
      </c>
      <c r="B9" s="129" t="s">
        <v>4170</v>
      </c>
      <c r="C9" s="129"/>
      <c r="D9" s="129"/>
      <c r="E9" s="129"/>
      <c r="F9" s="129"/>
    </row>
    <row r="10" spans="1:6">
      <c r="A10" s="129" t="s">
        <v>4169</v>
      </c>
      <c r="B10" s="129" t="s">
        <v>4172</v>
      </c>
      <c r="C10" s="129"/>
      <c r="D10" s="129"/>
      <c r="E10" s="129"/>
      <c r="F10" s="129"/>
    </row>
    <row r="11" spans="1:6">
      <c r="A11" s="129" t="s">
        <v>4171</v>
      </c>
      <c r="B11" s="129" t="s">
        <v>4174</v>
      </c>
      <c r="C11" s="129"/>
      <c r="D11" s="129"/>
      <c r="E11" s="129"/>
      <c r="F11" s="129"/>
    </row>
    <row r="12" spans="1:6">
      <c r="A12" s="129" t="s">
        <v>4173</v>
      </c>
      <c r="B12" s="129" t="s">
        <v>4178</v>
      </c>
      <c r="C12" s="129"/>
      <c r="D12" s="129"/>
      <c r="E12" s="129"/>
      <c r="F12" s="129"/>
    </row>
    <row r="13" spans="1:6">
      <c r="A13" s="129" t="s">
        <v>4175</v>
      </c>
      <c r="B13" s="129" t="s">
        <v>4198</v>
      </c>
      <c r="C13" s="129"/>
      <c r="D13" s="129"/>
      <c r="E13" s="129"/>
      <c r="F13" s="129"/>
    </row>
    <row r="14" spans="1:6">
      <c r="A14" s="129" t="s">
        <v>4177</v>
      </c>
      <c r="B14" s="129" t="s">
        <v>4180</v>
      </c>
      <c r="C14" s="129"/>
      <c r="D14" s="129"/>
      <c r="E14" s="129"/>
      <c r="F14" s="129"/>
    </row>
    <row r="15" spans="1:6">
      <c r="A15" s="129" t="s">
        <v>4179</v>
      </c>
      <c r="B15" s="129" t="s">
        <v>4182</v>
      </c>
      <c r="C15" s="129"/>
      <c r="D15" s="129"/>
      <c r="E15" s="129"/>
      <c r="F15" s="129"/>
    </row>
    <row r="16" spans="1:6">
      <c r="A16" s="129" t="s">
        <v>4181</v>
      </c>
      <c r="B16" s="129" t="s">
        <v>4184</v>
      </c>
      <c r="C16" s="129"/>
      <c r="D16" s="129"/>
      <c r="E16" s="129"/>
      <c r="F16" s="129"/>
    </row>
    <row r="17" spans="1:6">
      <c r="A17" s="129" t="s">
        <v>4183</v>
      </c>
      <c r="B17" s="129" t="s">
        <v>4186</v>
      </c>
      <c r="C17" s="129"/>
      <c r="D17" s="129"/>
      <c r="E17" s="129"/>
      <c r="F17" s="129"/>
    </row>
    <row r="18" spans="1:6">
      <c r="A18" s="129" t="s">
        <v>4185</v>
      </c>
      <c r="B18" s="129" t="s">
        <v>4188</v>
      </c>
      <c r="C18" s="129"/>
      <c r="D18" s="129"/>
      <c r="E18" s="129"/>
      <c r="F18" s="129"/>
    </row>
    <row r="19" spans="1:6">
      <c r="A19" s="129" t="s">
        <v>4187</v>
      </c>
      <c r="B19" s="129" t="s">
        <v>4190</v>
      </c>
      <c r="C19" s="129"/>
      <c r="D19" s="129"/>
      <c r="E19" s="129"/>
      <c r="F19" s="129"/>
    </row>
    <row r="20" spans="1:6">
      <c r="A20" s="129" t="s">
        <v>4189</v>
      </c>
      <c r="B20" s="129" t="s">
        <v>4192</v>
      </c>
      <c r="C20" s="129"/>
      <c r="D20" s="129"/>
      <c r="E20" s="129"/>
      <c r="F20" s="129"/>
    </row>
    <row r="21" spans="1:6">
      <c r="A21" s="129" t="s">
        <v>4191</v>
      </c>
      <c r="B21" s="129" t="s">
        <v>4194</v>
      </c>
      <c r="C21" s="129"/>
      <c r="D21" s="129"/>
      <c r="E21" s="129"/>
      <c r="F21" s="129"/>
    </row>
    <row r="22" spans="1:6">
      <c r="A22" s="129" t="s">
        <v>4193</v>
      </c>
      <c r="B22" s="129" t="s">
        <v>4196</v>
      </c>
      <c r="C22" s="129"/>
      <c r="D22" s="129"/>
      <c r="E22" s="129"/>
      <c r="F22" s="129"/>
    </row>
    <row r="23" spans="1:6">
      <c r="A23" s="129" t="s">
        <v>4195</v>
      </c>
      <c r="B23" s="129" t="s">
        <v>4200</v>
      </c>
      <c r="C23" s="129"/>
      <c r="D23" s="129"/>
      <c r="E23" s="129"/>
      <c r="F23" s="129"/>
    </row>
    <row r="24" spans="1:6">
      <c r="A24" s="129" t="s">
        <v>4197</v>
      </c>
      <c r="B24" s="129" t="s">
        <v>4220</v>
      </c>
      <c r="C24" s="129"/>
      <c r="D24" s="129"/>
      <c r="E24" s="129"/>
      <c r="F24" s="129"/>
    </row>
    <row r="25" spans="1:6">
      <c r="A25" s="129" t="s">
        <v>4199</v>
      </c>
      <c r="B25" s="129" t="s">
        <v>4202</v>
      </c>
      <c r="C25" s="129"/>
      <c r="D25" s="129"/>
      <c r="E25" s="129"/>
      <c r="F25" s="129"/>
    </row>
    <row r="26" spans="1:6">
      <c r="A26" s="129" t="s">
        <v>4201</v>
      </c>
      <c r="B26" s="129" t="s">
        <v>4204</v>
      </c>
      <c r="C26" s="129"/>
      <c r="D26" s="129"/>
      <c r="E26" s="129"/>
      <c r="F26" s="129"/>
    </row>
    <row r="27" spans="1:6">
      <c r="A27" s="129" t="s">
        <v>4203</v>
      </c>
      <c r="B27" s="129" t="s">
        <v>4206</v>
      </c>
      <c r="C27" s="129"/>
      <c r="D27" s="129"/>
      <c r="E27" s="129"/>
      <c r="F27" s="129"/>
    </row>
    <row r="28" spans="1:6">
      <c r="A28" s="129" t="s">
        <v>4205</v>
      </c>
      <c r="B28" s="129" t="s">
        <v>4208</v>
      </c>
      <c r="C28" s="129"/>
      <c r="D28" s="129"/>
      <c r="E28" s="129"/>
      <c r="F28" s="129"/>
    </row>
    <row r="29" spans="1:6">
      <c r="A29" s="129" t="s">
        <v>4207</v>
      </c>
      <c r="B29" s="129" t="s">
        <v>4210</v>
      </c>
      <c r="C29" s="129"/>
      <c r="D29" s="129"/>
      <c r="E29" s="129"/>
      <c r="F29" s="129"/>
    </row>
    <row r="30" spans="1:6">
      <c r="A30" s="129" t="s">
        <v>4209</v>
      </c>
      <c r="B30" s="129" t="s">
        <v>4212</v>
      </c>
      <c r="C30" s="129"/>
      <c r="D30" s="129"/>
      <c r="E30" s="129"/>
      <c r="F30" s="129"/>
    </row>
    <row r="31" spans="1:6">
      <c r="A31" s="129" t="s">
        <v>4211</v>
      </c>
      <c r="B31" s="129" t="s">
        <v>4214</v>
      </c>
      <c r="C31" s="129"/>
      <c r="D31" s="129"/>
      <c r="E31" s="129"/>
      <c r="F31" s="129"/>
    </row>
    <row r="32" spans="1:6">
      <c r="A32" s="129" t="s">
        <v>4213</v>
      </c>
      <c r="B32" s="129" t="s">
        <v>4216</v>
      </c>
      <c r="C32" s="129"/>
      <c r="D32" s="129"/>
      <c r="E32" s="129"/>
      <c r="F32" s="129"/>
    </row>
    <row r="33" spans="1:6">
      <c r="A33" s="129" t="s">
        <v>4215</v>
      </c>
      <c r="B33" s="129" t="s">
        <v>4218</v>
      </c>
      <c r="C33" s="129"/>
      <c r="D33" s="129"/>
      <c r="E33" s="129"/>
      <c r="F33" s="129"/>
    </row>
    <row r="34" spans="1:6">
      <c r="A34" s="129" t="s">
        <v>4217</v>
      </c>
      <c r="B34" s="129" t="s">
        <v>4222</v>
      </c>
      <c r="C34" s="129"/>
      <c r="D34" s="129"/>
      <c r="E34" s="129"/>
      <c r="F34" s="129"/>
    </row>
    <row r="35" spans="1:6">
      <c r="A35" s="129" t="s">
        <v>4219</v>
      </c>
      <c r="B35" s="129" t="s">
        <v>4242</v>
      </c>
      <c r="C35" s="129"/>
      <c r="D35" s="129"/>
      <c r="E35" s="129"/>
      <c r="F35" s="129"/>
    </row>
    <row r="36" spans="1:6">
      <c r="A36" s="129" t="s">
        <v>4221</v>
      </c>
      <c r="B36" s="129" t="s">
        <v>4224</v>
      </c>
      <c r="C36" s="129"/>
      <c r="D36" s="129"/>
      <c r="E36" s="129"/>
      <c r="F36" s="129"/>
    </row>
    <row r="37" spans="1:6">
      <c r="A37" s="129" t="s">
        <v>4223</v>
      </c>
      <c r="B37" s="129" t="s">
        <v>4226</v>
      </c>
      <c r="C37" s="129"/>
      <c r="D37" s="129"/>
      <c r="E37" s="129"/>
      <c r="F37" s="129"/>
    </row>
    <row r="38" spans="1:6">
      <c r="A38" s="129" t="s">
        <v>4225</v>
      </c>
      <c r="B38" s="129" t="s">
        <v>4228</v>
      </c>
      <c r="C38" s="129"/>
      <c r="D38" s="129"/>
      <c r="E38" s="129"/>
      <c r="F38" s="129"/>
    </row>
    <row r="39" spans="1:6">
      <c r="A39" s="129" t="s">
        <v>4227</v>
      </c>
      <c r="B39" s="129" t="s">
        <v>4230</v>
      </c>
      <c r="C39" s="129"/>
      <c r="D39" s="129"/>
      <c r="E39" s="129"/>
      <c r="F39" s="129"/>
    </row>
    <row r="40" spans="1:6">
      <c r="A40" s="129" t="s">
        <v>4229</v>
      </c>
      <c r="B40" s="129" t="s">
        <v>4232</v>
      </c>
      <c r="C40" s="129"/>
      <c r="D40" s="129"/>
      <c r="E40" s="129"/>
      <c r="F40" s="129"/>
    </row>
    <row r="41" spans="1:6">
      <c r="A41" s="129" t="s">
        <v>4231</v>
      </c>
      <c r="B41" s="129" t="s">
        <v>4234</v>
      </c>
      <c r="C41" s="129"/>
      <c r="D41" s="129"/>
      <c r="E41" s="129"/>
      <c r="F41" s="129"/>
    </row>
    <row r="42" spans="1:6">
      <c r="A42" s="129" t="s">
        <v>4233</v>
      </c>
      <c r="B42" s="129" t="s">
        <v>4236</v>
      </c>
      <c r="C42" s="129"/>
      <c r="D42" s="129"/>
      <c r="E42" s="129"/>
      <c r="F42" s="129"/>
    </row>
    <row r="43" spans="1:6">
      <c r="A43" s="129" t="s">
        <v>4235</v>
      </c>
      <c r="B43" s="129" t="s">
        <v>4238</v>
      </c>
      <c r="C43" s="129"/>
      <c r="D43" s="129"/>
      <c r="E43" s="129"/>
      <c r="F43" s="129"/>
    </row>
    <row r="44" spans="1:6">
      <c r="A44" s="129" t="s">
        <v>4237</v>
      </c>
      <c r="B44" s="129" t="s">
        <v>4240</v>
      </c>
      <c r="C44" s="129"/>
      <c r="D44" s="129"/>
      <c r="E44" s="129"/>
      <c r="F44" s="129"/>
    </row>
    <row r="45" spans="1:6">
      <c r="A45" s="129" t="s">
        <v>4239</v>
      </c>
      <c r="B45" s="129" t="s">
        <v>4244</v>
      </c>
      <c r="C45" s="129"/>
      <c r="D45" s="129"/>
      <c r="E45" s="129"/>
      <c r="F45" s="129"/>
    </row>
    <row r="46" spans="1:6">
      <c r="A46" s="129" t="s">
        <v>4241</v>
      </c>
      <c r="B46" s="129" t="s">
        <v>569</v>
      </c>
      <c r="C46" s="129"/>
      <c r="D46" s="129"/>
      <c r="E46" s="129"/>
      <c r="F46" s="129"/>
    </row>
    <row r="47" spans="1:6">
      <c r="A47" s="129" t="s">
        <v>4243</v>
      </c>
      <c r="B47" s="129" t="s">
        <v>4246</v>
      </c>
      <c r="C47" s="129"/>
      <c r="D47" s="129"/>
      <c r="E47" s="129"/>
      <c r="F47" s="129"/>
    </row>
    <row r="48" spans="1:6">
      <c r="A48" s="129" t="s">
        <v>4245</v>
      </c>
      <c r="B48" s="129" t="s">
        <v>4248</v>
      </c>
      <c r="C48" s="129"/>
      <c r="D48" s="129"/>
      <c r="E48" s="129"/>
      <c r="F48" s="129"/>
    </row>
    <row r="49" spans="1:6">
      <c r="A49" s="129" t="s">
        <v>4247</v>
      </c>
      <c r="B49" s="129" t="s">
        <v>4250</v>
      </c>
      <c r="C49" s="129"/>
      <c r="D49" s="129"/>
      <c r="E49" s="129"/>
      <c r="F49" s="129"/>
    </row>
    <row r="50" spans="1:6">
      <c r="A50" s="129" t="s">
        <v>4249</v>
      </c>
      <c r="B50" s="129" t="s">
        <v>557</v>
      </c>
      <c r="C50" s="129"/>
      <c r="D50" s="129"/>
      <c r="E50" s="129"/>
      <c r="F50" s="129"/>
    </row>
    <row r="51" spans="1:6">
      <c r="A51" s="129" t="s">
        <v>556</v>
      </c>
      <c r="B51" s="129" t="s">
        <v>559</v>
      </c>
      <c r="C51" s="129"/>
      <c r="D51" s="129"/>
      <c r="E51" s="129"/>
      <c r="F51" s="129"/>
    </row>
    <row r="52" spans="1:6">
      <c r="A52" s="129" t="s">
        <v>558</v>
      </c>
      <c r="B52" s="129" t="s">
        <v>561</v>
      </c>
      <c r="C52" s="129"/>
      <c r="D52" s="129"/>
      <c r="E52" s="129"/>
      <c r="F52" s="129"/>
    </row>
    <row r="53" spans="1:6">
      <c r="A53" s="129" t="s">
        <v>560</v>
      </c>
      <c r="B53" s="129" t="s">
        <v>563</v>
      </c>
      <c r="C53" s="129"/>
      <c r="D53" s="129"/>
      <c r="E53" s="129"/>
      <c r="F53" s="129"/>
    </row>
    <row r="54" spans="1:6">
      <c r="A54" s="129" t="s">
        <v>562</v>
      </c>
      <c r="B54" s="129" t="s">
        <v>565</v>
      </c>
      <c r="C54" s="129"/>
      <c r="D54" s="129"/>
      <c r="E54" s="129"/>
      <c r="F54" s="129"/>
    </row>
    <row r="55" spans="1:6">
      <c r="A55" s="129" t="s">
        <v>564</v>
      </c>
      <c r="B55" s="129" t="s">
        <v>567</v>
      </c>
      <c r="C55" s="129"/>
      <c r="D55" s="129"/>
      <c r="E55" s="129"/>
      <c r="F55" s="129"/>
    </row>
    <row r="56" spans="1:6">
      <c r="A56" s="129" t="s">
        <v>566</v>
      </c>
      <c r="B56" s="129" t="s">
        <v>571</v>
      </c>
      <c r="C56" s="129"/>
      <c r="D56" s="129"/>
      <c r="E56" s="129"/>
      <c r="F56" s="129"/>
    </row>
    <row r="57" spans="1:6">
      <c r="A57" s="129" t="s">
        <v>568</v>
      </c>
      <c r="B57" s="129" t="s">
        <v>590</v>
      </c>
      <c r="C57" s="129"/>
      <c r="D57" s="129"/>
      <c r="E57" s="129"/>
      <c r="F57" s="129"/>
    </row>
    <row r="58" spans="1:6">
      <c r="A58" s="129" t="s">
        <v>570</v>
      </c>
      <c r="B58" s="129" t="s">
        <v>498</v>
      </c>
      <c r="C58" s="129"/>
      <c r="D58" s="129"/>
      <c r="E58" s="129"/>
      <c r="F58" s="129"/>
    </row>
    <row r="59" spans="1:6">
      <c r="A59" s="129" t="s">
        <v>572</v>
      </c>
      <c r="B59" s="129" t="s">
        <v>574</v>
      </c>
      <c r="C59" s="129"/>
      <c r="D59" s="129"/>
      <c r="E59" s="129"/>
      <c r="F59" s="129"/>
    </row>
    <row r="60" spans="1:6">
      <c r="A60" s="129" t="s">
        <v>573</v>
      </c>
      <c r="B60" s="129" t="s">
        <v>576</v>
      </c>
      <c r="C60" s="129"/>
      <c r="D60" s="129"/>
      <c r="E60" s="129"/>
      <c r="F60" s="129"/>
    </row>
    <row r="61" spans="1:6">
      <c r="A61" s="129" t="s">
        <v>575</v>
      </c>
      <c r="B61" s="129" t="s">
        <v>578</v>
      </c>
      <c r="C61" s="129"/>
      <c r="D61" s="129"/>
      <c r="E61" s="129"/>
      <c r="F61" s="129"/>
    </row>
    <row r="62" spans="1:6">
      <c r="A62" s="129" t="s">
        <v>577</v>
      </c>
      <c r="B62" s="129" t="s">
        <v>580</v>
      </c>
      <c r="C62" s="129"/>
      <c r="D62" s="129"/>
      <c r="E62" s="129"/>
      <c r="F62" s="129"/>
    </row>
    <row r="63" spans="1:6">
      <c r="A63" s="129" t="s">
        <v>579</v>
      </c>
      <c r="B63" s="129" t="s">
        <v>582</v>
      </c>
      <c r="C63" s="129"/>
      <c r="D63" s="129"/>
      <c r="E63" s="129"/>
      <c r="F63" s="129"/>
    </row>
    <row r="64" spans="1:6">
      <c r="A64" s="129" t="s">
        <v>581</v>
      </c>
      <c r="B64" s="129" t="s">
        <v>584</v>
      </c>
      <c r="C64" s="129"/>
      <c r="D64" s="129"/>
      <c r="E64" s="129"/>
      <c r="F64" s="129"/>
    </row>
    <row r="65" spans="1:6">
      <c r="A65" s="129" t="s">
        <v>583</v>
      </c>
      <c r="B65" s="129" t="s">
        <v>586</v>
      </c>
      <c r="C65" s="129"/>
      <c r="D65" s="129"/>
      <c r="E65" s="129"/>
      <c r="F65" s="129"/>
    </row>
    <row r="66" spans="1:6">
      <c r="A66" s="129" t="s">
        <v>585</v>
      </c>
      <c r="B66" s="129" t="s">
        <v>588</v>
      </c>
      <c r="C66" s="129"/>
      <c r="D66" s="129"/>
      <c r="E66" s="129"/>
      <c r="F66" s="129"/>
    </row>
    <row r="67" spans="1:6">
      <c r="A67" s="129" t="s">
        <v>587</v>
      </c>
      <c r="B67" s="129" t="s">
        <v>592</v>
      </c>
      <c r="C67" s="129"/>
      <c r="D67" s="129"/>
      <c r="E67" s="129"/>
      <c r="F67" s="129"/>
    </row>
    <row r="68" spans="1:6">
      <c r="A68" s="129" t="s">
        <v>589</v>
      </c>
      <c r="B68" s="129" t="s">
        <v>612</v>
      </c>
      <c r="C68" s="129"/>
      <c r="D68" s="129"/>
      <c r="E68" s="129"/>
      <c r="F68" s="129"/>
    </row>
    <row r="69" spans="1:6">
      <c r="A69" s="129" t="s">
        <v>591</v>
      </c>
      <c r="B69" s="129" t="s">
        <v>594</v>
      </c>
      <c r="C69" s="129"/>
      <c r="D69" s="129"/>
      <c r="E69" s="129"/>
      <c r="F69" s="129"/>
    </row>
    <row r="70" spans="1:6">
      <c r="A70" s="129" t="s">
        <v>593</v>
      </c>
      <c r="B70" s="129" t="s">
        <v>596</v>
      </c>
      <c r="C70" s="129"/>
      <c r="D70" s="129"/>
      <c r="E70" s="129"/>
      <c r="F70" s="129"/>
    </row>
    <row r="71" spans="1:6">
      <c r="A71" s="129" t="s">
        <v>595</v>
      </c>
      <c r="B71" s="129" t="s">
        <v>598</v>
      </c>
      <c r="C71" s="129"/>
      <c r="D71" s="129"/>
      <c r="E71" s="129"/>
      <c r="F71" s="129"/>
    </row>
    <row r="72" spans="1:6">
      <c r="A72" s="129" t="s">
        <v>597</v>
      </c>
      <c r="B72" s="129" t="s">
        <v>600</v>
      </c>
      <c r="C72" s="129"/>
      <c r="D72" s="129"/>
      <c r="E72" s="129"/>
      <c r="F72" s="129"/>
    </row>
    <row r="73" spans="1:6">
      <c r="A73" s="129" t="s">
        <v>599</v>
      </c>
      <c r="B73" s="129" t="s">
        <v>602</v>
      </c>
      <c r="C73" s="129"/>
      <c r="D73" s="129"/>
      <c r="E73" s="129"/>
      <c r="F73" s="129"/>
    </row>
    <row r="74" spans="1:6">
      <c r="A74" s="129" t="s">
        <v>601</v>
      </c>
      <c r="B74" s="129" t="s">
        <v>604</v>
      </c>
      <c r="C74" s="129"/>
      <c r="D74" s="129"/>
      <c r="E74" s="129"/>
      <c r="F74" s="129"/>
    </row>
    <row r="75" spans="1:6">
      <c r="A75" s="129" t="s">
        <v>603</v>
      </c>
      <c r="B75" s="129" t="s">
        <v>606</v>
      </c>
      <c r="C75" s="129"/>
      <c r="D75" s="129"/>
      <c r="E75" s="129"/>
      <c r="F75" s="129"/>
    </row>
    <row r="76" spans="1:6">
      <c r="A76" s="129" t="s">
        <v>605</v>
      </c>
      <c r="B76" s="129" t="s">
        <v>608</v>
      </c>
      <c r="C76" s="129"/>
      <c r="D76" s="129"/>
      <c r="E76" s="129"/>
      <c r="F76" s="129"/>
    </row>
    <row r="77" spans="1:6">
      <c r="A77" s="129" t="s">
        <v>607</v>
      </c>
      <c r="B77" s="129" t="s">
        <v>610</v>
      </c>
      <c r="C77" s="129"/>
      <c r="D77" s="129"/>
      <c r="E77" s="129"/>
      <c r="F77" s="129"/>
    </row>
    <row r="78" spans="1:6">
      <c r="A78" s="129" t="s">
        <v>609</v>
      </c>
      <c r="B78" s="129" t="s">
        <v>614</v>
      </c>
      <c r="C78" s="129"/>
      <c r="D78" s="129"/>
      <c r="E78" s="129"/>
      <c r="F78" s="129"/>
    </row>
    <row r="79" spans="1:6">
      <c r="A79" s="129" t="s">
        <v>611</v>
      </c>
      <c r="B79" s="129" t="s">
        <v>634</v>
      </c>
      <c r="C79" s="129"/>
      <c r="D79" s="129"/>
      <c r="E79" s="129"/>
      <c r="F79" s="129"/>
    </row>
    <row r="80" spans="1:6">
      <c r="A80" s="129" t="s">
        <v>613</v>
      </c>
      <c r="B80" s="129" t="s">
        <v>616</v>
      </c>
      <c r="C80" s="129"/>
      <c r="D80" s="129"/>
      <c r="E80" s="129"/>
      <c r="F80" s="129"/>
    </row>
    <row r="81" spans="1:6">
      <c r="A81" s="129" t="s">
        <v>615</v>
      </c>
      <c r="B81" s="129" t="s">
        <v>618</v>
      </c>
      <c r="C81" s="129"/>
      <c r="D81" s="129"/>
      <c r="E81" s="129"/>
      <c r="F81" s="129"/>
    </row>
    <row r="82" spans="1:6">
      <c r="A82" s="129" t="s">
        <v>617</v>
      </c>
      <c r="B82" s="129" t="s">
        <v>620</v>
      </c>
      <c r="C82" s="129"/>
      <c r="D82" s="129"/>
      <c r="E82" s="129"/>
      <c r="F82" s="129"/>
    </row>
    <row r="83" spans="1:6">
      <c r="A83" s="129" t="s">
        <v>619</v>
      </c>
      <c r="B83" s="129" t="s">
        <v>622</v>
      </c>
      <c r="C83" s="129"/>
      <c r="D83" s="129"/>
      <c r="E83" s="129"/>
      <c r="F83" s="129"/>
    </row>
    <row r="84" spans="1:6">
      <c r="A84" s="129" t="s">
        <v>621</v>
      </c>
      <c r="B84" s="129" t="s">
        <v>624</v>
      </c>
      <c r="C84" s="129"/>
      <c r="D84" s="129"/>
      <c r="E84" s="129"/>
      <c r="F84" s="129"/>
    </row>
    <row r="85" spans="1:6">
      <c r="A85" s="129" t="s">
        <v>623</v>
      </c>
      <c r="B85" s="129" t="s">
        <v>626</v>
      </c>
      <c r="C85" s="129"/>
      <c r="D85" s="129"/>
      <c r="E85" s="129"/>
      <c r="F85" s="129"/>
    </row>
    <row r="86" spans="1:6">
      <c r="A86" s="129" t="s">
        <v>625</v>
      </c>
      <c r="B86" s="129" t="s">
        <v>628</v>
      </c>
      <c r="C86" s="129"/>
      <c r="D86" s="129"/>
      <c r="E86" s="129"/>
      <c r="F86" s="129"/>
    </row>
    <row r="87" spans="1:6">
      <c r="A87" s="129" t="s">
        <v>627</v>
      </c>
      <c r="B87" s="129" t="s">
        <v>630</v>
      </c>
      <c r="C87" s="129"/>
      <c r="D87" s="129"/>
      <c r="E87" s="129"/>
      <c r="F87" s="129"/>
    </row>
    <row r="88" spans="1:6">
      <c r="A88" s="129" t="s">
        <v>629</v>
      </c>
      <c r="B88" s="129" t="s">
        <v>632</v>
      </c>
      <c r="C88" s="129"/>
      <c r="D88" s="129"/>
      <c r="E88" s="129"/>
      <c r="F88" s="129"/>
    </row>
    <row r="89" spans="1:6">
      <c r="A89" s="129" t="s">
        <v>631</v>
      </c>
      <c r="B89" s="129" t="s">
        <v>636</v>
      </c>
      <c r="C89" s="129"/>
      <c r="D89" s="129"/>
      <c r="E89" s="129"/>
      <c r="F89" s="129"/>
    </row>
    <row r="90" spans="1:6">
      <c r="A90" s="129" t="s">
        <v>633</v>
      </c>
      <c r="B90" s="129" t="s">
        <v>656</v>
      </c>
      <c r="C90" s="129"/>
      <c r="D90" s="129"/>
      <c r="E90" s="129"/>
      <c r="F90" s="129"/>
    </row>
    <row r="91" spans="1:6">
      <c r="A91" s="129" t="s">
        <v>635</v>
      </c>
      <c r="B91" s="129" t="s">
        <v>638</v>
      </c>
      <c r="C91" s="129"/>
      <c r="D91" s="129"/>
      <c r="E91" s="129"/>
      <c r="F91" s="129"/>
    </row>
    <row r="92" spans="1:6">
      <c r="A92" s="129" t="s">
        <v>637</v>
      </c>
      <c r="B92" s="129" t="s">
        <v>640</v>
      </c>
      <c r="C92" s="129"/>
      <c r="D92" s="129"/>
      <c r="E92" s="129"/>
      <c r="F92" s="129"/>
    </row>
    <row r="93" spans="1:6">
      <c r="A93" s="129" t="s">
        <v>639</v>
      </c>
      <c r="B93" s="129" t="s">
        <v>642</v>
      </c>
      <c r="C93" s="129"/>
      <c r="D93" s="129"/>
      <c r="E93" s="129"/>
      <c r="F93" s="129"/>
    </row>
    <row r="94" spans="1:6">
      <c r="A94" s="129" t="s">
        <v>641</v>
      </c>
      <c r="B94" s="129" t="s">
        <v>644</v>
      </c>
      <c r="C94" s="129"/>
      <c r="D94" s="129"/>
      <c r="E94" s="129"/>
      <c r="F94" s="129"/>
    </row>
    <row r="95" spans="1:6">
      <c r="A95" s="129" t="s">
        <v>643</v>
      </c>
      <c r="B95" s="129" t="s">
        <v>646</v>
      </c>
      <c r="C95" s="129"/>
      <c r="D95" s="129"/>
      <c r="E95" s="129"/>
      <c r="F95" s="129"/>
    </row>
    <row r="96" spans="1:6">
      <c r="A96" s="129" t="s">
        <v>645</v>
      </c>
      <c r="B96" s="129" t="s">
        <v>648</v>
      </c>
      <c r="C96" s="129"/>
      <c r="D96" s="129"/>
      <c r="E96" s="129"/>
      <c r="F96" s="129"/>
    </row>
    <row r="97" spans="1:6">
      <c r="A97" s="129" t="s">
        <v>647</v>
      </c>
      <c r="B97" s="129" t="s">
        <v>650</v>
      </c>
      <c r="C97" s="129"/>
      <c r="D97" s="129"/>
      <c r="E97" s="129"/>
      <c r="F97" s="129"/>
    </row>
    <row r="98" spans="1:6">
      <c r="A98" s="129" t="s">
        <v>649</v>
      </c>
      <c r="B98" s="129" t="s">
        <v>652</v>
      </c>
      <c r="C98" s="129"/>
      <c r="D98" s="129"/>
      <c r="E98" s="129"/>
      <c r="F98" s="129"/>
    </row>
    <row r="99" spans="1:6">
      <c r="A99" s="129" t="s">
        <v>651</v>
      </c>
      <c r="B99" s="129" t="s">
        <v>654</v>
      </c>
      <c r="C99" s="129"/>
      <c r="D99" s="129"/>
      <c r="E99" s="129"/>
      <c r="F99" s="129"/>
    </row>
    <row r="100" spans="1:6">
      <c r="A100" s="129" t="s">
        <v>653</v>
      </c>
      <c r="B100" s="129" t="s">
        <v>658</v>
      </c>
      <c r="C100" s="129"/>
      <c r="D100" s="129"/>
      <c r="E100" s="129"/>
      <c r="F100" s="129"/>
    </row>
    <row r="101" spans="1:6">
      <c r="A101" s="129" t="s">
        <v>655</v>
      </c>
      <c r="B101" s="129" t="s">
        <v>680</v>
      </c>
      <c r="C101" s="129"/>
      <c r="D101" s="129"/>
      <c r="E101" s="129"/>
      <c r="F101" s="129"/>
    </row>
    <row r="102" spans="1:6">
      <c r="A102" s="129" t="s">
        <v>657</v>
      </c>
      <c r="B102" s="129" t="s">
        <v>660</v>
      </c>
      <c r="C102" s="129"/>
      <c r="D102" s="129"/>
      <c r="E102" s="129"/>
      <c r="F102" s="129"/>
    </row>
    <row r="103" spans="1:6">
      <c r="A103" s="129" t="s">
        <v>659</v>
      </c>
      <c r="B103" s="129" t="s">
        <v>662</v>
      </c>
      <c r="C103" s="129"/>
      <c r="D103" s="129"/>
      <c r="E103" s="129"/>
      <c r="F103" s="129"/>
    </row>
    <row r="104" spans="1:6">
      <c r="A104" s="129" t="s">
        <v>661</v>
      </c>
      <c r="B104" s="129" t="s">
        <v>664</v>
      </c>
      <c r="C104" s="129"/>
      <c r="D104" s="129"/>
      <c r="E104" s="129"/>
      <c r="F104" s="129"/>
    </row>
    <row r="105" spans="1:6">
      <c r="A105" s="129" t="s">
        <v>663</v>
      </c>
      <c r="B105" s="129" t="s">
        <v>666</v>
      </c>
      <c r="C105" s="129"/>
      <c r="D105" s="129"/>
      <c r="E105" s="129"/>
      <c r="F105" s="129"/>
    </row>
    <row r="106" spans="1:6">
      <c r="A106" s="129" t="s">
        <v>665</v>
      </c>
      <c r="B106" s="129" t="s">
        <v>668</v>
      </c>
      <c r="C106" s="129"/>
      <c r="D106" s="129"/>
      <c r="E106" s="129"/>
      <c r="F106" s="129"/>
    </row>
    <row r="107" spans="1:6">
      <c r="A107" s="129" t="s">
        <v>667</v>
      </c>
      <c r="B107" s="129" t="s">
        <v>670</v>
      </c>
      <c r="C107" s="129"/>
      <c r="D107" s="129"/>
      <c r="E107" s="129"/>
      <c r="F107" s="129"/>
    </row>
    <row r="108" spans="1:6">
      <c r="A108" s="129" t="s">
        <v>669</v>
      </c>
      <c r="B108" s="129" t="s">
        <v>672</v>
      </c>
      <c r="C108" s="129"/>
      <c r="D108" s="129"/>
      <c r="E108" s="129"/>
      <c r="F108" s="129"/>
    </row>
    <row r="109" spans="1:6">
      <c r="A109" s="129" t="s">
        <v>671</v>
      </c>
      <c r="B109" s="129" t="s">
        <v>674</v>
      </c>
      <c r="C109" s="129"/>
      <c r="D109" s="129"/>
      <c r="E109" s="129"/>
      <c r="F109" s="129"/>
    </row>
    <row r="110" spans="1:6">
      <c r="A110" s="129" t="s">
        <v>673</v>
      </c>
      <c r="B110" s="129" t="s">
        <v>676</v>
      </c>
      <c r="C110" s="129"/>
      <c r="D110" s="129"/>
      <c r="E110" s="129"/>
      <c r="F110" s="129"/>
    </row>
    <row r="111" spans="1:6">
      <c r="A111" s="129" t="s">
        <v>675</v>
      </c>
      <c r="B111" s="129" t="s">
        <v>682</v>
      </c>
      <c r="C111" s="129"/>
      <c r="D111" s="129"/>
      <c r="E111" s="129"/>
      <c r="F111" s="129"/>
    </row>
    <row r="112" spans="1:6">
      <c r="A112" s="129" t="s">
        <v>677</v>
      </c>
      <c r="B112" s="129" t="s">
        <v>1163</v>
      </c>
      <c r="C112" s="129"/>
      <c r="D112" s="129"/>
      <c r="E112" s="129"/>
      <c r="F112" s="129"/>
    </row>
    <row r="113" spans="1:6">
      <c r="A113" s="129" t="s">
        <v>679</v>
      </c>
      <c r="B113" s="129" t="s">
        <v>701</v>
      </c>
      <c r="C113" s="129"/>
      <c r="D113" s="129"/>
      <c r="E113" s="129"/>
      <c r="F113" s="129"/>
    </row>
    <row r="114" spans="1:6">
      <c r="A114" s="129" t="s">
        <v>681</v>
      </c>
      <c r="B114" s="129" t="s">
        <v>499</v>
      </c>
      <c r="C114" s="129"/>
      <c r="D114" s="129"/>
      <c r="E114" s="129"/>
      <c r="F114" s="129"/>
    </row>
    <row r="115" spans="1:6">
      <c r="A115" s="129" t="s">
        <v>683</v>
      </c>
      <c r="B115" s="129" t="s">
        <v>685</v>
      </c>
      <c r="C115" s="129"/>
      <c r="D115" s="129"/>
      <c r="E115" s="129"/>
      <c r="F115" s="129"/>
    </row>
    <row r="116" spans="1:6">
      <c r="A116" s="129" t="s">
        <v>684</v>
      </c>
      <c r="B116" s="129" t="s">
        <v>687</v>
      </c>
      <c r="C116" s="129"/>
      <c r="D116" s="129"/>
      <c r="E116" s="129"/>
      <c r="F116" s="129"/>
    </row>
    <row r="117" spans="1:6">
      <c r="A117" s="129" t="s">
        <v>686</v>
      </c>
      <c r="B117" s="129" t="s">
        <v>689</v>
      </c>
      <c r="C117" s="129"/>
      <c r="D117" s="129"/>
      <c r="E117" s="129"/>
      <c r="F117" s="129"/>
    </row>
    <row r="118" spans="1:6">
      <c r="A118" s="129" t="s">
        <v>688</v>
      </c>
      <c r="B118" s="129" t="s">
        <v>691</v>
      </c>
      <c r="C118" s="129"/>
      <c r="D118" s="129"/>
      <c r="E118" s="129"/>
      <c r="F118" s="129"/>
    </row>
    <row r="119" spans="1:6">
      <c r="A119" s="129" t="s">
        <v>690</v>
      </c>
      <c r="B119" s="129" t="s">
        <v>693</v>
      </c>
      <c r="C119" s="129"/>
      <c r="D119" s="129"/>
      <c r="E119" s="129"/>
      <c r="F119" s="129"/>
    </row>
    <row r="120" spans="1:6">
      <c r="A120" s="129" t="s">
        <v>692</v>
      </c>
      <c r="B120" s="129" t="s">
        <v>695</v>
      </c>
      <c r="C120" s="129"/>
      <c r="D120" s="129"/>
      <c r="E120" s="129"/>
      <c r="F120" s="129"/>
    </row>
    <row r="121" spans="1:6">
      <c r="A121" s="129" t="s">
        <v>694</v>
      </c>
      <c r="B121" s="129" t="s">
        <v>697</v>
      </c>
      <c r="C121" s="129"/>
      <c r="D121" s="129"/>
      <c r="E121" s="129"/>
      <c r="F121" s="129"/>
    </row>
    <row r="122" spans="1:6">
      <c r="A122" s="129" t="s">
        <v>696</v>
      </c>
      <c r="B122" s="129" t="s">
        <v>699</v>
      </c>
      <c r="C122" s="129"/>
      <c r="D122" s="129"/>
      <c r="E122" s="129"/>
      <c r="F122" s="129"/>
    </row>
    <row r="123" spans="1:6">
      <c r="A123" s="129" t="s">
        <v>698</v>
      </c>
      <c r="B123" s="129" t="s">
        <v>703</v>
      </c>
      <c r="C123" s="129"/>
      <c r="D123" s="129"/>
      <c r="E123" s="129"/>
      <c r="F123" s="129"/>
    </row>
    <row r="124" spans="1:6">
      <c r="A124" s="129" t="s">
        <v>700</v>
      </c>
      <c r="B124" s="129" t="s">
        <v>723</v>
      </c>
      <c r="C124" s="129"/>
      <c r="D124" s="129"/>
      <c r="E124" s="129"/>
      <c r="F124" s="129"/>
    </row>
    <row r="125" spans="1:6">
      <c r="A125" s="129" t="s">
        <v>702</v>
      </c>
      <c r="B125" s="129" t="s">
        <v>705</v>
      </c>
      <c r="C125" s="129"/>
      <c r="D125" s="129"/>
      <c r="E125" s="129"/>
      <c r="F125" s="129"/>
    </row>
    <row r="126" spans="1:6">
      <c r="A126" s="129" t="s">
        <v>704</v>
      </c>
      <c r="B126" s="129" t="s">
        <v>707</v>
      </c>
      <c r="C126" s="129"/>
      <c r="D126" s="129"/>
      <c r="E126" s="129"/>
      <c r="F126" s="129"/>
    </row>
    <row r="127" spans="1:6">
      <c r="A127" s="129" t="s">
        <v>706</v>
      </c>
      <c r="B127" s="129" t="s">
        <v>709</v>
      </c>
      <c r="C127" s="129"/>
      <c r="D127" s="129"/>
      <c r="E127" s="129"/>
      <c r="F127" s="129"/>
    </row>
    <row r="128" spans="1:6">
      <c r="A128" s="129" t="s">
        <v>708</v>
      </c>
      <c r="B128" s="129" t="s">
        <v>711</v>
      </c>
      <c r="C128" s="129"/>
      <c r="D128" s="129"/>
      <c r="E128" s="129"/>
      <c r="F128" s="129"/>
    </row>
    <row r="129" spans="1:6">
      <c r="A129" s="129" t="s">
        <v>710</v>
      </c>
      <c r="B129" s="129" t="s">
        <v>713</v>
      </c>
      <c r="C129" s="129"/>
      <c r="D129" s="129"/>
      <c r="E129" s="129"/>
      <c r="F129" s="129"/>
    </row>
    <row r="130" spans="1:6">
      <c r="A130" s="129" t="s">
        <v>712</v>
      </c>
      <c r="B130" s="129" t="s">
        <v>715</v>
      </c>
      <c r="C130" s="129"/>
      <c r="D130" s="129"/>
      <c r="E130" s="129"/>
      <c r="F130" s="129"/>
    </row>
    <row r="131" spans="1:6">
      <c r="A131" s="129" t="s">
        <v>714</v>
      </c>
      <c r="B131" s="129" t="s">
        <v>717</v>
      </c>
      <c r="C131" s="129"/>
      <c r="D131" s="129"/>
      <c r="E131" s="129"/>
      <c r="F131" s="129"/>
    </row>
    <row r="132" spans="1:6">
      <c r="A132" s="129" t="s">
        <v>716</v>
      </c>
      <c r="B132" s="129" t="s">
        <v>719</v>
      </c>
      <c r="C132" s="129"/>
      <c r="D132" s="129"/>
      <c r="E132" s="129"/>
      <c r="F132" s="129"/>
    </row>
    <row r="133" spans="1:6">
      <c r="A133" s="129" t="s">
        <v>718</v>
      </c>
      <c r="B133" s="129" t="s">
        <v>721</v>
      </c>
      <c r="C133" s="129"/>
      <c r="D133" s="129"/>
      <c r="E133" s="129"/>
      <c r="F133" s="129"/>
    </row>
    <row r="134" spans="1:6">
      <c r="A134" s="129" t="s">
        <v>720</v>
      </c>
      <c r="B134" s="129" t="s">
        <v>725</v>
      </c>
      <c r="C134" s="129"/>
      <c r="D134" s="129"/>
      <c r="E134" s="129"/>
      <c r="F134" s="129"/>
    </row>
    <row r="135" spans="1:6">
      <c r="A135" s="129" t="s">
        <v>722</v>
      </c>
      <c r="B135" s="129" t="s">
        <v>4349</v>
      </c>
      <c r="C135" s="129"/>
      <c r="D135" s="129"/>
      <c r="E135" s="129"/>
      <c r="F135" s="129"/>
    </row>
    <row r="136" spans="1:6">
      <c r="A136" s="129" t="s">
        <v>724</v>
      </c>
      <c r="B136" s="129" t="s">
        <v>727</v>
      </c>
      <c r="C136" s="129"/>
      <c r="D136" s="129"/>
      <c r="E136" s="129"/>
      <c r="F136" s="129"/>
    </row>
    <row r="137" spans="1:6">
      <c r="A137" s="129" t="s">
        <v>726</v>
      </c>
      <c r="B137" s="129" t="s">
        <v>729</v>
      </c>
      <c r="C137" s="129"/>
      <c r="D137" s="129"/>
      <c r="E137" s="129"/>
      <c r="F137" s="129"/>
    </row>
    <row r="138" spans="1:6">
      <c r="A138" s="129" t="s">
        <v>728</v>
      </c>
      <c r="B138" s="129" t="s">
        <v>731</v>
      </c>
      <c r="C138" s="129"/>
      <c r="D138" s="129"/>
      <c r="E138" s="129"/>
      <c r="F138" s="129"/>
    </row>
    <row r="139" spans="1:6">
      <c r="A139" s="129" t="s">
        <v>730</v>
      </c>
      <c r="B139" s="129" t="s">
        <v>733</v>
      </c>
      <c r="C139" s="129"/>
      <c r="D139" s="129"/>
      <c r="E139" s="129"/>
      <c r="F139" s="129"/>
    </row>
    <row r="140" spans="1:6">
      <c r="A140" s="129" t="s">
        <v>732</v>
      </c>
      <c r="B140" s="129" t="s">
        <v>735</v>
      </c>
      <c r="C140" s="129"/>
      <c r="D140" s="129"/>
      <c r="E140" s="129"/>
      <c r="F140" s="129"/>
    </row>
    <row r="141" spans="1:6">
      <c r="A141" s="129" t="s">
        <v>734</v>
      </c>
      <c r="B141" s="129" t="s">
        <v>737</v>
      </c>
      <c r="C141" s="129"/>
      <c r="D141" s="129"/>
      <c r="E141" s="129"/>
      <c r="F141" s="129"/>
    </row>
    <row r="142" spans="1:6">
      <c r="A142" s="129" t="s">
        <v>736</v>
      </c>
      <c r="B142" s="129" t="s">
        <v>739</v>
      </c>
      <c r="C142" s="129"/>
      <c r="D142" s="129"/>
      <c r="E142" s="129"/>
      <c r="F142" s="129"/>
    </row>
    <row r="143" spans="1:6">
      <c r="A143" s="129" t="s">
        <v>738</v>
      </c>
      <c r="B143" s="129" t="s">
        <v>741</v>
      </c>
      <c r="C143" s="129"/>
      <c r="D143" s="129"/>
      <c r="E143" s="129"/>
      <c r="F143" s="129"/>
    </row>
    <row r="144" spans="1:6">
      <c r="A144" s="129" t="s">
        <v>740</v>
      </c>
      <c r="B144" s="129" t="s">
        <v>4347</v>
      </c>
      <c r="C144" s="129"/>
      <c r="D144" s="129"/>
      <c r="E144" s="129"/>
      <c r="F144" s="129"/>
    </row>
    <row r="145" spans="1:6">
      <c r="A145" s="129" t="s">
        <v>742</v>
      </c>
      <c r="B145" s="129" t="s">
        <v>4351</v>
      </c>
      <c r="C145" s="129"/>
      <c r="D145" s="129"/>
      <c r="E145" s="129"/>
      <c r="F145" s="129"/>
    </row>
    <row r="146" spans="1:6">
      <c r="A146" s="129" t="s">
        <v>4348</v>
      </c>
      <c r="B146" s="129" t="s">
        <v>4371</v>
      </c>
      <c r="C146" s="129"/>
      <c r="D146" s="129"/>
      <c r="E146" s="129"/>
      <c r="F146" s="129"/>
    </row>
    <row r="147" spans="1:6">
      <c r="A147" s="129" t="s">
        <v>4350</v>
      </c>
      <c r="B147" s="129" t="s">
        <v>4353</v>
      </c>
      <c r="C147" s="129"/>
      <c r="D147" s="129"/>
      <c r="E147" s="129"/>
      <c r="F147" s="129"/>
    </row>
    <row r="148" spans="1:6">
      <c r="A148" s="129" t="s">
        <v>4352</v>
      </c>
      <c r="B148" s="129" t="s">
        <v>4355</v>
      </c>
      <c r="C148" s="129"/>
      <c r="D148" s="129"/>
      <c r="E148" s="129"/>
      <c r="F148" s="129"/>
    </row>
    <row r="149" spans="1:6">
      <c r="A149" s="129" t="s">
        <v>4354</v>
      </c>
      <c r="B149" s="129" t="s">
        <v>4357</v>
      </c>
      <c r="C149" s="129"/>
      <c r="D149" s="129"/>
      <c r="E149" s="129"/>
      <c r="F149" s="129"/>
    </row>
    <row r="150" spans="1:6">
      <c r="A150" s="129" t="s">
        <v>4356</v>
      </c>
      <c r="B150" s="129" t="s">
        <v>4359</v>
      </c>
      <c r="C150" s="129"/>
      <c r="D150" s="129"/>
      <c r="E150" s="129"/>
      <c r="F150" s="129"/>
    </row>
    <row r="151" spans="1:6">
      <c r="A151" s="129" t="s">
        <v>4358</v>
      </c>
      <c r="B151" s="129" t="s">
        <v>4361</v>
      </c>
      <c r="C151" s="129"/>
      <c r="D151" s="129"/>
      <c r="E151" s="129"/>
      <c r="F151" s="129"/>
    </row>
    <row r="152" spans="1:6">
      <c r="A152" s="129" t="s">
        <v>4360</v>
      </c>
      <c r="B152" s="129" t="s">
        <v>4363</v>
      </c>
      <c r="C152" s="129"/>
      <c r="D152" s="129"/>
      <c r="E152" s="129"/>
      <c r="F152" s="129"/>
    </row>
    <row r="153" spans="1:6">
      <c r="A153" s="129" t="s">
        <v>4362</v>
      </c>
      <c r="B153" s="129" t="s">
        <v>4365</v>
      </c>
      <c r="C153" s="129"/>
      <c r="D153" s="129"/>
      <c r="E153" s="129"/>
      <c r="F153" s="129"/>
    </row>
    <row r="154" spans="1:6">
      <c r="A154" s="129" t="s">
        <v>4364</v>
      </c>
      <c r="B154" s="129" t="s">
        <v>4367</v>
      </c>
      <c r="C154" s="129"/>
      <c r="D154" s="129"/>
      <c r="E154" s="129"/>
      <c r="F154" s="129"/>
    </row>
    <row r="155" spans="1:6">
      <c r="A155" s="129" t="s">
        <v>4366</v>
      </c>
      <c r="B155" s="129" t="s">
        <v>4369</v>
      </c>
      <c r="C155" s="129"/>
      <c r="D155" s="129"/>
      <c r="E155" s="129"/>
      <c r="F155" s="129"/>
    </row>
    <row r="156" spans="1:6">
      <c r="A156" s="129" t="s">
        <v>4368</v>
      </c>
      <c r="B156" s="129" t="s">
        <v>4373</v>
      </c>
      <c r="C156" s="129"/>
      <c r="D156" s="129"/>
      <c r="E156" s="129"/>
      <c r="F156" s="129"/>
    </row>
    <row r="157" spans="1:6">
      <c r="A157" s="129" t="s">
        <v>4370</v>
      </c>
      <c r="B157" s="129" t="s">
        <v>4393</v>
      </c>
      <c r="C157" s="129"/>
      <c r="D157" s="129"/>
      <c r="E157" s="129"/>
      <c r="F157" s="129"/>
    </row>
    <row r="158" spans="1:6">
      <c r="A158" s="129" t="s">
        <v>4372</v>
      </c>
      <c r="B158" s="129" t="s">
        <v>4375</v>
      </c>
      <c r="C158" s="129"/>
      <c r="D158" s="129"/>
      <c r="E158" s="129"/>
      <c r="F158" s="129"/>
    </row>
    <row r="159" spans="1:6">
      <c r="A159" s="129" t="s">
        <v>4374</v>
      </c>
      <c r="B159" s="129" t="s">
        <v>4377</v>
      </c>
      <c r="C159" s="129"/>
      <c r="D159" s="129"/>
      <c r="E159" s="129"/>
      <c r="F159" s="129"/>
    </row>
    <row r="160" spans="1:6">
      <c r="A160" s="129" t="s">
        <v>4376</v>
      </c>
      <c r="B160" s="129" t="s">
        <v>4379</v>
      </c>
      <c r="C160" s="129"/>
      <c r="D160" s="129"/>
      <c r="E160" s="129"/>
      <c r="F160" s="129"/>
    </row>
    <row r="161" spans="1:6">
      <c r="A161" s="129" t="s">
        <v>4378</v>
      </c>
      <c r="B161" s="129" t="s">
        <v>4381</v>
      </c>
      <c r="C161" s="129"/>
      <c r="D161" s="129"/>
      <c r="E161" s="129"/>
      <c r="F161" s="129"/>
    </row>
    <row r="162" spans="1:6">
      <c r="A162" s="129" t="s">
        <v>4380</v>
      </c>
      <c r="B162" s="129" t="s">
        <v>4383</v>
      </c>
      <c r="C162" s="129"/>
      <c r="D162" s="129"/>
      <c r="E162" s="129"/>
      <c r="F162" s="129"/>
    </row>
    <row r="163" spans="1:6">
      <c r="A163" s="129" t="s">
        <v>4382</v>
      </c>
      <c r="B163" s="129" t="s">
        <v>4385</v>
      </c>
      <c r="C163" s="129"/>
      <c r="D163" s="129"/>
      <c r="E163" s="129"/>
      <c r="F163" s="129"/>
    </row>
    <row r="164" spans="1:6">
      <c r="A164" s="129" t="s">
        <v>4384</v>
      </c>
      <c r="B164" s="129" t="s">
        <v>4387</v>
      </c>
      <c r="C164" s="129"/>
      <c r="D164" s="129"/>
      <c r="E164" s="129"/>
      <c r="F164" s="129"/>
    </row>
    <row r="165" spans="1:6">
      <c r="A165" s="129" t="s">
        <v>4386</v>
      </c>
      <c r="B165" s="129" t="s">
        <v>4389</v>
      </c>
      <c r="C165" s="129"/>
      <c r="D165" s="129"/>
      <c r="E165" s="129"/>
      <c r="F165" s="129"/>
    </row>
    <row r="166" spans="1:6">
      <c r="A166" s="129" t="s">
        <v>4388</v>
      </c>
      <c r="B166" s="129" t="s">
        <v>4391</v>
      </c>
      <c r="C166" s="129"/>
      <c r="D166" s="129"/>
      <c r="E166" s="129"/>
      <c r="F166" s="129"/>
    </row>
    <row r="167" spans="1:6">
      <c r="A167" s="129" t="s">
        <v>4390</v>
      </c>
      <c r="B167" s="129" t="s">
        <v>4395</v>
      </c>
      <c r="C167" s="129"/>
      <c r="D167" s="129"/>
      <c r="E167" s="129"/>
      <c r="F167" s="129"/>
    </row>
    <row r="168" spans="1:6">
      <c r="A168" s="129" t="s">
        <v>4392</v>
      </c>
      <c r="B168" s="129" t="s">
        <v>4414</v>
      </c>
      <c r="C168" s="129"/>
      <c r="D168" s="129"/>
      <c r="E168" s="129"/>
      <c r="F168" s="129"/>
    </row>
    <row r="169" spans="1:6">
      <c r="A169" s="129" t="s">
        <v>4394</v>
      </c>
      <c r="B169" s="129" t="s">
        <v>500</v>
      </c>
      <c r="C169" s="129"/>
      <c r="D169" s="129"/>
      <c r="E169" s="129"/>
      <c r="F169" s="129"/>
    </row>
    <row r="170" spans="1:6">
      <c r="A170" s="129" t="s">
        <v>4396</v>
      </c>
      <c r="B170" s="129" t="s">
        <v>4398</v>
      </c>
      <c r="C170" s="129"/>
      <c r="D170" s="129"/>
      <c r="E170" s="129"/>
      <c r="F170" s="129"/>
    </row>
    <row r="171" spans="1:6">
      <c r="A171" s="129" t="s">
        <v>4397</v>
      </c>
      <c r="B171" s="129" t="s">
        <v>4400</v>
      </c>
      <c r="C171" s="129"/>
      <c r="D171" s="129"/>
      <c r="E171" s="129"/>
      <c r="F171" s="129"/>
    </row>
    <row r="172" spans="1:6">
      <c r="A172" s="129" t="s">
        <v>4399</v>
      </c>
      <c r="B172" s="129" t="s">
        <v>4402</v>
      </c>
      <c r="C172" s="129"/>
      <c r="D172" s="129"/>
      <c r="E172" s="129"/>
      <c r="F172" s="129"/>
    </row>
    <row r="173" spans="1:6">
      <c r="A173" s="129" t="s">
        <v>4401</v>
      </c>
      <c r="B173" s="129" t="s">
        <v>4404</v>
      </c>
      <c r="C173" s="129"/>
      <c r="D173" s="129"/>
      <c r="E173" s="129"/>
      <c r="F173" s="129"/>
    </row>
    <row r="174" spans="1:6">
      <c r="A174" s="129" t="s">
        <v>4403</v>
      </c>
      <c r="B174" s="129" t="s">
        <v>4406</v>
      </c>
      <c r="C174" s="129"/>
      <c r="D174" s="129"/>
      <c r="E174" s="129"/>
      <c r="F174" s="129"/>
    </row>
    <row r="175" spans="1:6">
      <c r="A175" s="129" t="s">
        <v>4405</v>
      </c>
      <c r="B175" s="129" t="s">
        <v>4408</v>
      </c>
      <c r="C175" s="129"/>
      <c r="D175" s="129"/>
      <c r="E175" s="129"/>
      <c r="F175" s="129"/>
    </row>
    <row r="176" spans="1:6">
      <c r="A176" s="129" t="s">
        <v>4407</v>
      </c>
      <c r="B176" s="129" t="s">
        <v>4410</v>
      </c>
      <c r="C176" s="129"/>
      <c r="D176" s="129"/>
      <c r="E176" s="129"/>
      <c r="F176" s="129"/>
    </row>
    <row r="177" spans="1:6">
      <c r="A177" s="129" t="s">
        <v>4409</v>
      </c>
      <c r="B177" s="129" t="s">
        <v>4412</v>
      </c>
      <c r="C177" s="129"/>
      <c r="D177" s="129"/>
      <c r="E177" s="129"/>
      <c r="F177" s="129"/>
    </row>
    <row r="178" spans="1:6">
      <c r="A178" s="129" t="s">
        <v>4411</v>
      </c>
      <c r="B178" s="129" t="s">
        <v>4416</v>
      </c>
      <c r="C178" s="129"/>
      <c r="D178" s="129"/>
      <c r="E178" s="129"/>
      <c r="F178" s="129"/>
    </row>
    <row r="179" spans="1:6">
      <c r="A179" s="129" t="s">
        <v>4413</v>
      </c>
      <c r="B179" s="129" t="s">
        <v>1097</v>
      </c>
      <c r="C179" s="129"/>
      <c r="D179" s="129"/>
      <c r="E179" s="129"/>
      <c r="F179" s="129"/>
    </row>
    <row r="180" spans="1:6">
      <c r="A180" s="129" t="s">
        <v>4415</v>
      </c>
      <c r="B180" s="129" t="s">
        <v>4418</v>
      </c>
      <c r="C180" s="129"/>
      <c r="D180" s="129"/>
      <c r="E180" s="129"/>
      <c r="F180" s="129"/>
    </row>
    <row r="181" spans="1:6">
      <c r="A181" s="129" t="s">
        <v>4417</v>
      </c>
      <c r="B181" s="129" t="s">
        <v>4420</v>
      </c>
      <c r="C181" s="129"/>
      <c r="D181" s="129"/>
      <c r="E181" s="129"/>
      <c r="F181" s="129"/>
    </row>
    <row r="182" spans="1:6">
      <c r="A182" s="129" t="s">
        <v>4419</v>
      </c>
      <c r="B182" s="129" t="s">
        <v>1083</v>
      </c>
      <c r="C182" s="129"/>
      <c r="D182" s="129"/>
      <c r="E182" s="129"/>
      <c r="F182" s="129"/>
    </row>
    <row r="183" spans="1:6">
      <c r="A183" s="129" t="s">
        <v>4421</v>
      </c>
      <c r="B183" s="129" t="s">
        <v>1085</v>
      </c>
      <c r="C183" s="129"/>
      <c r="D183" s="129"/>
      <c r="E183" s="129"/>
      <c r="F183" s="129"/>
    </row>
    <row r="184" spans="1:6">
      <c r="A184" s="129" t="s">
        <v>1084</v>
      </c>
      <c r="B184" s="129" t="s">
        <v>1087</v>
      </c>
      <c r="C184" s="129"/>
      <c r="D184" s="129"/>
      <c r="E184" s="129"/>
      <c r="F184" s="129"/>
    </row>
    <row r="185" spans="1:6">
      <c r="A185" s="129" t="s">
        <v>1086</v>
      </c>
      <c r="B185" s="129" t="s">
        <v>1089</v>
      </c>
      <c r="C185" s="129"/>
      <c r="D185" s="129"/>
      <c r="E185" s="129"/>
      <c r="F185" s="129"/>
    </row>
    <row r="186" spans="1:6">
      <c r="A186" s="129" t="s">
        <v>1088</v>
      </c>
      <c r="B186" s="129" t="s">
        <v>1091</v>
      </c>
      <c r="C186" s="129"/>
      <c r="D186" s="129"/>
      <c r="E186" s="129"/>
      <c r="F186" s="129"/>
    </row>
    <row r="187" spans="1:6">
      <c r="A187" s="129" t="s">
        <v>1090</v>
      </c>
      <c r="B187" s="129" t="s">
        <v>1093</v>
      </c>
      <c r="C187" s="129"/>
      <c r="D187" s="129"/>
      <c r="E187" s="129"/>
      <c r="F187" s="129"/>
    </row>
    <row r="188" spans="1:6">
      <c r="A188" s="129" t="s">
        <v>1092</v>
      </c>
      <c r="B188" s="129" t="s">
        <v>1095</v>
      </c>
      <c r="C188" s="129"/>
      <c r="D188" s="129"/>
      <c r="E188" s="129"/>
      <c r="F188" s="129"/>
    </row>
    <row r="189" spans="1:6">
      <c r="A189" s="129" t="s">
        <v>1094</v>
      </c>
      <c r="B189" s="129" t="s">
        <v>1099</v>
      </c>
      <c r="C189" s="129"/>
      <c r="D189" s="129"/>
      <c r="E189" s="129"/>
      <c r="F189" s="129"/>
    </row>
    <row r="190" spans="1:6">
      <c r="A190" s="129" t="s">
        <v>1096</v>
      </c>
      <c r="B190" s="129" t="s">
        <v>1119</v>
      </c>
      <c r="C190" s="129"/>
      <c r="D190" s="129"/>
      <c r="E190" s="129"/>
      <c r="F190" s="129"/>
    </row>
    <row r="191" spans="1:6">
      <c r="A191" s="129" t="s">
        <v>1098</v>
      </c>
      <c r="B191" s="129" t="s">
        <v>1101</v>
      </c>
      <c r="C191" s="129"/>
      <c r="D191" s="129"/>
      <c r="E191" s="129"/>
      <c r="F191" s="129"/>
    </row>
    <row r="192" spans="1:6">
      <c r="A192" s="129" t="s">
        <v>1100</v>
      </c>
      <c r="B192" s="129" t="s">
        <v>1103</v>
      </c>
      <c r="C192" s="129"/>
      <c r="D192" s="129"/>
      <c r="E192" s="129"/>
      <c r="F192" s="129"/>
    </row>
    <row r="193" spans="1:6">
      <c r="A193" s="129" t="s">
        <v>1102</v>
      </c>
      <c r="B193" s="129" t="s">
        <v>1105</v>
      </c>
      <c r="C193" s="129"/>
      <c r="D193" s="129"/>
      <c r="E193" s="129"/>
      <c r="F193" s="129"/>
    </row>
    <row r="194" spans="1:6">
      <c r="A194" s="129" t="s">
        <v>1104</v>
      </c>
      <c r="B194" s="129" t="s">
        <v>1107</v>
      </c>
      <c r="C194" s="129"/>
      <c r="D194" s="129"/>
      <c r="E194" s="129"/>
      <c r="F194" s="129"/>
    </row>
    <row r="195" spans="1:6">
      <c r="A195" s="129" t="s">
        <v>1106</v>
      </c>
      <c r="B195" s="129" t="s">
        <v>1109</v>
      </c>
      <c r="C195" s="129"/>
      <c r="D195" s="129"/>
      <c r="E195" s="129"/>
      <c r="F195" s="129"/>
    </row>
    <row r="196" spans="1:6">
      <c r="A196" s="129" t="s">
        <v>1108</v>
      </c>
      <c r="B196" s="129" t="s">
        <v>1111</v>
      </c>
      <c r="C196" s="129"/>
      <c r="D196" s="129"/>
      <c r="E196" s="129"/>
      <c r="F196" s="129"/>
    </row>
    <row r="197" spans="1:6">
      <c r="A197" s="129" t="s">
        <v>1110</v>
      </c>
      <c r="B197" s="129" t="s">
        <v>1113</v>
      </c>
      <c r="C197" s="129"/>
      <c r="D197" s="129"/>
      <c r="E197" s="129"/>
      <c r="F197" s="129"/>
    </row>
    <row r="198" spans="1:6">
      <c r="A198" s="129" t="s">
        <v>1112</v>
      </c>
      <c r="B198" s="129" t="s">
        <v>1115</v>
      </c>
      <c r="C198" s="129"/>
      <c r="D198" s="129"/>
      <c r="E198" s="129"/>
      <c r="F198" s="129"/>
    </row>
    <row r="199" spans="1:6">
      <c r="A199" s="129" t="s">
        <v>1114</v>
      </c>
      <c r="B199" s="129" t="s">
        <v>1117</v>
      </c>
      <c r="C199" s="129"/>
      <c r="D199" s="129"/>
      <c r="E199" s="129"/>
      <c r="F199" s="129"/>
    </row>
    <row r="200" spans="1:6">
      <c r="A200" s="129" t="s">
        <v>1116</v>
      </c>
      <c r="B200" s="129" t="s">
        <v>1121</v>
      </c>
      <c r="C200" s="129"/>
      <c r="D200" s="129"/>
      <c r="E200" s="129"/>
      <c r="F200" s="129"/>
    </row>
    <row r="201" spans="1:6">
      <c r="A201" s="129" t="s">
        <v>1118</v>
      </c>
      <c r="B201" s="129" t="s">
        <v>1141</v>
      </c>
      <c r="C201" s="129"/>
      <c r="D201" s="129"/>
      <c r="E201" s="129"/>
      <c r="F201" s="129"/>
    </row>
    <row r="202" spans="1:6">
      <c r="A202" s="129" t="s">
        <v>1120</v>
      </c>
      <c r="B202" s="129" t="s">
        <v>1123</v>
      </c>
      <c r="C202" s="129"/>
      <c r="D202" s="129"/>
      <c r="E202" s="129"/>
      <c r="F202" s="129"/>
    </row>
    <row r="203" spans="1:6">
      <c r="A203" s="129" t="s">
        <v>1122</v>
      </c>
      <c r="B203" s="129" t="s">
        <v>1125</v>
      </c>
      <c r="C203" s="129"/>
      <c r="D203" s="129"/>
      <c r="E203" s="129"/>
      <c r="F203" s="129"/>
    </row>
    <row r="204" spans="1:6">
      <c r="A204" s="129" t="s">
        <v>1124</v>
      </c>
      <c r="B204" s="129" t="s">
        <v>1127</v>
      </c>
      <c r="C204" s="129"/>
      <c r="D204" s="129"/>
      <c r="E204" s="129"/>
      <c r="F204" s="129"/>
    </row>
    <row r="205" spans="1:6">
      <c r="A205" s="129" t="s">
        <v>1126</v>
      </c>
      <c r="B205" s="129" t="s">
        <v>1129</v>
      </c>
      <c r="C205" s="129"/>
      <c r="D205" s="129"/>
      <c r="E205" s="129"/>
      <c r="F205" s="129"/>
    </row>
    <row r="206" spans="1:6">
      <c r="A206" s="129" t="s">
        <v>1128</v>
      </c>
      <c r="B206" s="129" t="s">
        <v>1131</v>
      </c>
      <c r="C206" s="129"/>
      <c r="D206" s="129"/>
      <c r="E206" s="129"/>
      <c r="F206" s="129"/>
    </row>
    <row r="207" spans="1:6">
      <c r="A207" s="129" t="s">
        <v>1130</v>
      </c>
      <c r="B207" s="129" t="s">
        <v>1133</v>
      </c>
      <c r="C207" s="129"/>
      <c r="D207" s="129"/>
      <c r="E207" s="129"/>
      <c r="F207" s="129"/>
    </row>
    <row r="208" spans="1:6">
      <c r="A208" s="129" t="s">
        <v>1132</v>
      </c>
      <c r="B208" s="129" t="s">
        <v>1135</v>
      </c>
      <c r="C208" s="129"/>
      <c r="D208" s="129"/>
      <c r="E208" s="129"/>
      <c r="F208" s="129"/>
    </row>
    <row r="209" spans="1:6">
      <c r="A209" s="129" t="s">
        <v>1134</v>
      </c>
      <c r="B209" s="129" t="s">
        <v>1137</v>
      </c>
      <c r="C209" s="129"/>
      <c r="D209" s="129"/>
      <c r="E209" s="129"/>
      <c r="F209" s="129"/>
    </row>
    <row r="210" spans="1:6">
      <c r="A210" s="129" t="s">
        <v>1136</v>
      </c>
      <c r="B210" s="129" t="s">
        <v>1139</v>
      </c>
      <c r="C210" s="129"/>
      <c r="D210" s="129"/>
      <c r="E210" s="129"/>
      <c r="F210" s="129"/>
    </row>
    <row r="211" spans="1:6">
      <c r="A211" s="129" t="s">
        <v>1138</v>
      </c>
      <c r="B211" s="129" t="s">
        <v>1143</v>
      </c>
      <c r="C211" s="129"/>
      <c r="D211" s="129"/>
      <c r="E211" s="129"/>
      <c r="F211" s="129"/>
    </row>
    <row r="212" spans="1:6">
      <c r="A212" s="129" t="s">
        <v>1140</v>
      </c>
      <c r="B212" s="129" t="s">
        <v>1165</v>
      </c>
      <c r="C212" s="129"/>
      <c r="D212" s="129"/>
      <c r="E212" s="129"/>
      <c r="F212" s="129"/>
    </row>
    <row r="213" spans="1:6">
      <c r="A213" s="129" t="s">
        <v>1142</v>
      </c>
      <c r="B213" s="129" t="s">
        <v>1145</v>
      </c>
      <c r="C213" s="129"/>
      <c r="D213" s="129"/>
      <c r="E213" s="129"/>
      <c r="F213" s="129"/>
    </row>
    <row r="214" spans="1:6">
      <c r="A214" s="129" t="s">
        <v>1144</v>
      </c>
      <c r="B214" s="129" t="s">
        <v>1147</v>
      </c>
      <c r="C214" s="129"/>
      <c r="D214" s="129"/>
      <c r="E214" s="129"/>
      <c r="F214" s="129"/>
    </row>
    <row r="215" spans="1:6">
      <c r="A215" s="129" t="s">
        <v>1146</v>
      </c>
      <c r="B215" s="129" t="s">
        <v>1149</v>
      </c>
      <c r="C215" s="129"/>
      <c r="D215" s="129"/>
      <c r="E215" s="129"/>
      <c r="F215" s="129"/>
    </row>
    <row r="216" spans="1:6">
      <c r="A216" s="129" t="s">
        <v>1148</v>
      </c>
      <c r="B216" s="129" t="s">
        <v>1151</v>
      </c>
      <c r="C216" s="129"/>
      <c r="D216" s="129"/>
      <c r="E216" s="129"/>
      <c r="F216" s="129"/>
    </row>
    <row r="217" spans="1:6">
      <c r="A217" s="129" t="s">
        <v>1150</v>
      </c>
      <c r="B217" s="129" t="s">
        <v>1153</v>
      </c>
      <c r="C217" s="129"/>
      <c r="D217" s="129"/>
      <c r="E217" s="129"/>
      <c r="F217" s="129"/>
    </row>
    <row r="218" spans="1:6">
      <c r="A218" s="129" t="s">
        <v>1152</v>
      </c>
      <c r="B218" s="129" t="s">
        <v>1155</v>
      </c>
      <c r="C218" s="129"/>
      <c r="D218" s="129"/>
      <c r="E218" s="129"/>
      <c r="F218" s="129"/>
    </row>
    <row r="219" spans="1:6">
      <c r="A219" s="129" t="s">
        <v>1154</v>
      </c>
      <c r="B219" s="129" t="s">
        <v>1157</v>
      </c>
      <c r="C219" s="129"/>
      <c r="D219" s="129"/>
      <c r="E219" s="129"/>
      <c r="F219" s="129"/>
    </row>
    <row r="220" spans="1:6">
      <c r="A220" s="129" t="s">
        <v>1156</v>
      </c>
      <c r="B220" s="129" t="s">
        <v>1159</v>
      </c>
      <c r="C220" s="129"/>
      <c r="D220" s="129"/>
      <c r="E220" s="129"/>
      <c r="F220" s="129"/>
    </row>
    <row r="221" spans="1:6">
      <c r="A221" s="129" t="s">
        <v>1158</v>
      </c>
      <c r="B221" s="129" t="s">
        <v>1161</v>
      </c>
      <c r="C221" s="129"/>
      <c r="D221" s="129"/>
      <c r="E221" s="129"/>
      <c r="F221" s="129"/>
    </row>
    <row r="222" spans="1:6">
      <c r="A222" s="129" t="s">
        <v>1160</v>
      </c>
      <c r="B222" s="129" t="s">
        <v>1167</v>
      </c>
      <c r="C222" s="129"/>
      <c r="D222" s="129"/>
      <c r="E222" s="129"/>
      <c r="F222" s="129"/>
    </row>
    <row r="223" spans="1:6">
      <c r="A223" s="129" t="s">
        <v>1162</v>
      </c>
      <c r="B223" s="129" t="s">
        <v>1187</v>
      </c>
      <c r="C223" s="129"/>
      <c r="D223" s="129"/>
      <c r="E223" s="129"/>
      <c r="F223" s="129"/>
    </row>
    <row r="224" spans="1:6">
      <c r="A224" s="129" t="s">
        <v>1164</v>
      </c>
      <c r="B224" s="129" t="s">
        <v>1169</v>
      </c>
      <c r="C224" s="129"/>
      <c r="D224" s="129"/>
      <c r="E224" s="129"/>
      <c r="F224" s="129"/>
    </row>
    <row r="225" spans="1:6">
      <c r="A225" s="129" t="s">
        <v>1166</v>
      </c>
      <c r="B225" s="129" t="s">
        <v>501</v>
      </c>
      <c r="C225" s="129"/>
      <c r="D225" s="129"/>
      <c r="E225" s="129"/>
      <c r="F225" s="129"/>
    </row>
    <row r="226" spans="1:6">
      <c r="A226" s="129" t="s">
        <v>1168</v>
      </c>
      <c r="B226" s="129" t="s">
        <v>1171</v>
      </c>
      <c r="C226" s="129"/>
      <c r="D226" s="129"/>
      <c r="E226" s="129"/>
      <c r="F226" s="129"/>
    </row>
    <row r="227" spans="1:6">
      <c r="A227" s="129" t="s">
        <v>1170</v>
      </c>
      <c r="B227" s="129" t="s">
        <v>1173</v>
      </c>
      <c r="C227" s="129"/>
      <c r="D227" s="129"/>
      <c r="E227" s="129"/>
      <c r="F227" s="129"/>
    </row>
    <row r="228" spans="1:6">
      <c r="A228" s="129" t="s">
        <v>1172</v>
      </c>
      <c r="B228" s="129" t="s">
        <v>1175</v>
      </c>
      <c r="C228" s="129"/>
      <c r="D228" s="129"/>
      <c r="E228" s="129"/>
      <c r="F228" s="129"/>
    </row>
    <row r="229" spans="1:6">
      <c r="A229" s="129" t="s">
        <v>1174</v>
      </c>
      <c r="B229" s="129" t="s">
        <v>1177</v>
      </c>
      <c r="C229" s="129"/>
      <c r="D229" s="129"/>
      <c r="E229" s="129"/>
      <c r="F229" s="129"/>
    </row>
    <row r="230" spans="1:6">
      <c r="A230" s="129" t="s">
        <v>1176</v>
      </c>
      <c r="B230" s="129" t="s">
        <v>1179</v>
      </c>
      <c r="C230" s="129"/>
      <c r="D230" s="129"/>
      <c r="E230" s="129"/>
      <c r="F230" s="129"/>
    </row>
    <row r="231" spans="1:6">
      <c r="A231" s="129" t="s">
        <v>1178</v>
      </c>
      <c r="B231" s="129" t="s">
        <v>1181</v>
      </c>
      <c r="C231" s="129"/>
      <c r="D231" s="129"/>
      <c r="E231" s="129"/>
      <c r="F231" s="129"/>
    </row>
    <row r="232" spans="1:6">
      <c r="A232" s="129" t="s">
        <v>1180</v>
      </c>
      <c r="B232" s="129" t="s">
        <v>1183</v>
      </c>
      <c r="C232" s="129"/>
      <c r="D232" s="129"/>
      <c r="E232" s="129"/>
      <c r="F232" s="129"/>
    </row>
    <row r="233" spans="1:6">
      <c r="A233" s="129" t="s">
        <v>1182</v>
      </c>
      <c r="B233" s="129" t="s">
        <v>1185</v>
      </c>
      <c r="C233" s="129"/>
      <c r="D233" s="129"/>
      <c r="E233" s="129"/>
      <c r="F233" s="129"/>
    </row>
    <row r="234" spans="1:6">
      <c r="A234" s="129" t="s">
        <v>1184</v>
      </c>
      <c r="B234" s="129" t="s">
        <v>1189</v>
      </c>
      <c r="C234" s="129"/>
      <c r="D234" s="129"/>
      <c r="E234" s="129"/>
      <c r="F234" s="129"/>
    </row>
    <row r="235" spans="1:6">
      <c r="A235" s="129" t="s">
        <v>1186</v>
      </c>
      <c r="B235" s="129" t="s">
        <v>1209</v>
      </c>
      <c r="C235" s="129"/>
      <c r="D235" s="129"/>
      <c r="E235" s="129"/>
      <c r="F235" s="129"/>
    </row>
    <row r="236" spans="1:6">
      <c r="A236" s="129" t="s">
        <v>1188</v>
      </c>
      <c r="B236" s="129" t="s">
        <v>1191</v>
      </c>
      <c r="C236" s="129"/>
      <c r="D236" s="129"/>
      <c r="E236" s="129"/>
      <c r="F236" s="129"/>
    </row>
    <row r="237" spans="1:6">
      <c r="A237" s="129" t="s">
        <v>1190</v>
      </c>
      <c r="B237" s="129" t="s">
        <v>1193</v>
      </c>
      <c r="C237" s="129"/>
      <c r="D237" s="129"/>
      <c r="E237" s="129"/>
      <c r="F237" s="129"/>
    </row>
    <row r="238" spans="1:6">
      <c r="A238" s="129" t="s">
        <v>1192</v>
      </c>
      <c r="B238" s="129" t="s">
        <v>1195</v>
      </c>
      <c r="C238" s="129"/>
      <c r="D238" s="129"/>
      <c r="E238" s="129"/>
      <c r="F238" s="129"/>
    </row>
    <row r="239" spans="1:6">
      <c r="A239" s="129" t="s">
        <v>1194</v>
      </c>
      <c r="B239" s="129" t="s">
        <v>1197</v>
      </c>
      <c r="C239" s="129"/>
      <c r="D239" s="129"/>
      <c r="E239" s="129"/>
      <c r="F239" s="129"/>
    </row>
    <row r="240" spans="1:6">
      <c r="A240" s="129" t="s">
        <v>1196</v>
      </c>
      <c r="B240" s="129" t="s">
        <v>1199</v>
      </c>
      <c r="C240" s="129"/>
      <c r="D240" s="129"/>
      <c r="E240" s="129"/>
      <c r="F240" s="129"/>
    </row>
    <row r="241" spans="1:6">
      <c r="A241" s="129" t="s">
        <v>1198</v>
      </c>
      <c r="B241" s="129" t="s">
        <v>1201</v>
      </c>
      <c r="C241" s="129"/>
      <c r="D241" s="129"/>
      <c r="E241" s="129"/>
      <c r="F241" s="129"/>
    </row>
    <row r="242" spans="1:6">
      <c r="A242" s="129" t="s">
        <v>1200</v>
      </c>
      <c r="B242" s="129" t="s">
        <v>1203</v>
      </c>
      <c r="C242" s="129"/>
      <c r="D242" s="129"/>
      <c r="E242" s="129"/>
      <c r="F242" s="129"/>
    </row>
    <row r="243" spans="1:6">
      <c r="A243" s="129" t="s">
        <v>1202</v>
      </c>
      <c r="B243" s="129" t="s">
        <v>1205</v>
      </c>
      <c r="C243" s="129"/>
      <c r="D243" s="129"/>
      <c r="E243" s="129"/>
      <c r="F243" s="129"/>
    </row>
    <row r="244" spans="1:6">
      <c r="A244" s="129" t="s">
        <v>1204</v>
      </c>
      <c r="B244" s="129" t="s">
        <v>1207</v>
      </c>
      <c r="C244" s="129"/>
      <c r="D244" s="129"/>
      <c r="E244" s="129"/>
      <c r="F244" s="129"/>
    </row>
    <row r="245" spans="1:6">
      <c r="A245" s="129" t="s">
        <v>1206</v>
      </c>
      <c r="B245" s="129" t="s">
        <v>1211</v>
      </c>
      <c r="C245" s="129"/>
      <c r="D245" s="129"/>
      <c r="E245" s="129"/>
      <c r="F245" s="129"/>
    </row>
    <row r="246" spans="1:6">
      <c r="A246" s="129" t="s">
        <v>1208</v>
      </c>
      <c r="B246" s="129" t="s">
        <v>2567</v>
      </c>
      <c r="C246" s="129"/>
      <c r="D246" s="129"/>
      <c r="E246" s="129"/>
      <c r="F246" s="129"/>
    </row>
    <row r="247" spans="1:6">
      <c r="A247" s="129" t="s">
        <v>1210</v>
      </c>
      <c r="B247" s="129" t="s">
        <v>502</v>
      </c>
      <c r="C247" s="129"/>
      <c r="D247" s="129"/>
      <c r="E247" s="129"/>
      <c r="F247" s="129"/>
    </row>
    <row r="248" spans="1:6">
      <c r="A248" s="129" t="s">
        <v>1212</v>
      </c>
      <c r="B248" s="129" t="s">
        <v>1214</v>
      </c>
      <c r="C248" s="129"/>
      <c r="D248" s="129"/>
      <c r="E248" s="129"/>
      <c r="F248" s="129"/>
    </row>
    <row r="249" spans="1:6">
      <c r="A249" s="129" t="s">
        <v>1213</v>
      </c>
      <c r="B249" s="129" t="s">
        <v>2553</v>
      </c>
      <c r="C249" s="129"/>
      <c r="D249" s="129"/>
      <c r="E249" s="129"/>
      <c r="F249" s="129"/>
    </row>
    <row r="250" spans="1:6">
      <c r="A250" s="129" t="s">
        <v>1215</v>
      </c>
      <c r="B250" s="129" t="s">
        <v>2555</v>
      </c>
      <c r="C250" s="129"/>
      <c r="D250" s="129"/>
      <c r="E250" s="129"/>
      <c r="F250" s="129"/>
    </row>
    <row r="251" spans="1:6">
      <c r="A251" s="129" t="s">
        <v>2554</v>
      </c>
      <c r="B251" s="129" t="s">
        <v>2557</v>
      </c>
      <c r="C251" s="129"/>
      <c r="D251" s="129"/>
      <c r="E251" s="129"/>
      <c r="F251" s="129"/>
    </row>
    <row r="252" spans="1:6">
      <c r="A252" s="129" t="s">
        <v>2556</v>
      </c>
      <c r="B252" s="129" t="s">
        <v>2559</v>
      </c>
      <c r="C252" s="129"/>
      <c r="D252" s="129"/>
      <c r="E252" s="129"/>
      <c r="F252" s="129"/>
    </row>
    <row r="253" spans="1:6">
      <c r="A253" s="129" t="s">
        <v>2558</v>
      </c>
      <c r="B253" s="129" t="s">
        <v>2561</v>
      </c>
      <c r="C253" s="129"/>
      <c r="D253" s="129"/>
      <c r="E253" s="129"/>
      <c r="F253" s="129"/>
    </row>
    <row r="254" spans="1:6">
      <c r="A254" s="129" t="s">
        <v>2560</v>
      </c>
      <c r="B254" s="129" t="s">
        <v>2563</v>
      </c>
      <c r="C254" s="129"/>
      <c r="D254" s="129"/>
      <c r="E254" s="129"/>
      <c r="F254" s="129"/>
    </row>
    <row r="255" spans="1:6">
      <c r="A255" s="129" t="s">
        <v>2562</v>
      </c>
      <c r="B255" s="129" t="s">
        <v>2565</v>
      </c>
      <c r="C255" s="129"/>
      <c r="D255" s="129"/>
      <c r="E255" s="129"/>
      <c r="F255" s="129"/>
    </row>
    <row r="256" spans="1:6">
      <c r="A256" s="129" t="s">
        <v>2564</v>
      </c>
      <c r="B256" s="129" t="s">
        <v>2569</v>
      </c>
      <c r="C256" s="129"/>
      <c r="D256" s="129"/>
      <c r="E256" s="129"/>
      <c r="F256" s="129"/>
    </row>
    <row r="257" spans="1:6">
      <c r="A257" s="129" t="s">
        <v>2566</v>
      </c>
      <c r="B257" s="129" t="s">
        <v>3055</v>
      </c>
      <c r="C257" s="129"/>
      <c r="D257" s="129"/>
      <c r="E257" s="129"/>
      <c r="F257" s="129"/>
    </row>
    <row r="258" spans="1:6">
      <c r="A258" s="129" t="s">
        <v>2568</v>
      </c>
      <c r="B258" s="129" t="s">
        <v>3037</v>
      </c>
      <c r="C258" s="129"/>
      <c r="D258" s="129"/>
      <c r="E258" s="129"/>
      <c r="F258" s="129"/>
    </row>
    <row r="259" spans="1:6">
      <c r="A259" s="129" t="s">
        <v>2570</v>
      </c>
      <c r="B259" s="129" t="s">
        <v>3039</v>
      </c>
      <c r="C259" s="129"/>
      <c r="D259" s="129"/>
      <c r="E259" s="129"/>
      <c r="F259" s="129"/>
    </row>
    <row r="260" spans="1:6">
      <c r="A260" s="129" t="s">
        <v>3038</v>
      </c>
      <c r="B260" s="129" t="s">
        <v>3041</v>
      </c>
      <c r="C260" s="129"/>
      <c r="D260" s="129"/>
      <c r="E260" s="129"/>
      <c r="F260" s="129"/>
    </row>
    <row r="261" spans="1:6">
      <c r="A261" s="129" t="s">
        <v>3040</v>
      </c>
      <c r="B261" s="129" t="s">
        <v>3043</v>
      </c>
      <c r="C261" s="129"/>
      <c r="D261" s="129"/>
      <c r="E261" s="129"/>
      <c r="F261" s="129"/>
    </row>
    <row r="262" spans="1:6">
      <c r="A262" s="129" t="s">
        <v>3042</v>
      </c>
      <c r="B262" s="129" t="s">
        <v>3045</v>
      </c>
      <c r="C262" s="129"/>
      <c r="D262" s="129"/>
      <c r="E262" s="129"/>
      <c r="F262" s="129"/>
    </row>
    <row r="263" spans="1:6">
      <c r="A263" s="129" t="s">
        <v>3044</v>
      </c>
      <c r="B263" s="129" t="s">
        <v>3047</v>
      </c>
      <c r="C263" s="129"/>
      <c r="D263" s="129"/>
      <c r="E263" s="129"/>
      <c r="F263" s="129"/>
    </row>
    <row r="264" spans="1:6">
      <c r="A264" s="129" t="s">
        <v>3046</v>
      </c>
      <c r="B264" s="129" t="s">
        <v>3049</v>
      </c>
      <c r="C264" s="129"/>
      <c r="D264" s="129"/>
      <c r="E264" s="129"/>
      <c r="F264" s="129"/>
    </row>
    <row r="265" spans="1:6">
      <c r="A265" s="129" t="s">
        <v>3048</v>
      </c>
      <c r="B265" s="129" t="s">
        <v>3051</v>
      </c>
      <c r="C265" s="129"/>
      <c r="D265" s="129"/>
      <c r="E265" s="129"/>
      <c r="F265" s="129"/>
    </row>
    <row r="266" spans="1:6">
      <c r="A266" s="129" t="s">
        <v>3050</v>
      </c>
      <c r="B266" s="129" t="s">
        <v>3053</v>
      </c>
      <c r="C266" s="129"/>
      <c r="D266" s="129"/>
      <c r="E266" s="129"/>
      <c r="F266" s="129"/>
    </row>
    <row r="267" spans="1:6">
      <c r="A267" s="129" t="s">
        <v>3052</v>
      </c>
      <c r="B267" s="129" t="s">
        <v>3057</v>
      </c>
      <c r="C267" s="129"/>
      <c r="D267" s="129"/>
      <c r="E267" s="129"/>
      <c r="F267" s="129"/>
    </row>
    <row r="268" spans="1:6">
      <c r="A268" s="129" t="s">
        <v>3054</v>
      </c>
      <c r="B268" s="129" t="s">
        <v>3077</v>
      </c>
      <c r="C268" s="129"/>
      <c r="D268" s="129"/>
      <c r="E268" s="129"/>
      <c r="F268" s="129"/>
    </row>
    <row r="269" spans="1:6">
      <c r="A269" s="129" t="s">
        <v>3056</v>
      </c>
      <c r="B269" s="129" t="s">
        <v>3059</v>
      </c>
      <c r="C269" s="129"/>
      <c r="D269" s="129"/>
      <c r="E269" s="129"/>
      <c r="F269" s="129"/>
    </row>
    <row r="270" spans="1:6">
      <c r="A270" s="129" t="s">
        <v>3058</v>
      </c>
      <c r="B270" s="129" t="s">
        <v>3061</v>
      </c>
      <c r="C270" s="129"/>
      <c r="D270" s="129"/>
      <c r="E270" s="129"/>
      <c r="F270" s="129"/>
    </row>
    <row r="271" spans="1:6">
      <c r="A271" s="129" t="s">
        <v>3060</v>
      </c>
      <c r="B271" s="129" t="s">
        <v>3063</v>
      </c>
      <c r="C271" s="129"/>
      <c r="D271" s="129"/>
      <c r="E271" s="129"/>
      <c r="F271" s="129"/>
    </row>
    <row r="272" spans="1:6">
      <c r="A272" s="129" t="s">
        <v>3062</v>
      </c>
      <c r="B272" s="129" t="s">
        <v>3065</v>
      </c>
      <c r="C272" s="129"/>
      <c r="D272" s="129"/>
      <c r="E272" s="129"/>
      <c r="F272" s="129"/>
    </row>
    <row r="273" spans="1:6">
      <c r="A273" s="129" t="s">
        <v>3064</v>
      </c>
      <c r="B273" s="129" t="s">
        <v>3067</v>
      </c>
      <c r="C273" s="129"/>
      <c r="D273" s="129"/>
      <c r="E273" s="129"/>
      <c r="F273" s="129"/>
    </row>
    <row r="274" spans="1:6">
      <c r="A274" s="129" t="s">
        <v>3066</v>
      </c>
      <c r="B274" s="129" t="s">
        <v>3069</v>
      </c>
      <c r="C274" s="129"/>
      <c r="D274" s="129"/>
      <c r="E274" s="129"/>
      <c r="F274" s="129"/>
    </row>
    <row r="275" spans="1:6">
      <c r="A275" s="129" t="s">
        <v>3068</v>
      </c>
      <c r="B275" s="129" t="s">
        <v>3071</v>
      </c>
      <c r="C275" s="129"/>
      <c r="D275" s="129"/>
      <c r="E275" s="129"/>
      <c r="F275" s="129"/>
    </row>
    <row r="276" spans="1:6">
      <c r="A276" s="129" t="s">
        <v>3070</v>
      </c>
      <c r="B276" s="129" t="s">
        <v>3073</v>
      </c>
      <c r="C276" s="129"/>
      <c r="D276" s="129"/>
      <c r="E276" s="129"/>
      <c r="F276" s="129"/>
    </row>
    <row r="277" spans="1:6">
      <c r="A277" s="129" t="s">
        <v>3072</v>
      </c>
      <c r="B277" s="129" t="s">
        <v>3075</v>
      </c>
      <c r="C277" s="129"/>
      <c r="D277" s="129"/>
      <c r="E277" s="129"/>
      <c r="F277" s="129"/>
    </row>
    <row r="278" spans="1:6">
      <c r="A278" s="129" t="s">
        <v>3074</v>
      </c>
      <c r="B278" s="129" t="s">
        <v>3079</v>
      </c>
      <c r="C278" s="129"/>
      <c r="D278" s="129"/>
      <c r="E278" s="129"/>
      <c r="F278" s="129"/>
    </row>
    <row r="279" spans="1:6">
      <c r="A279" s="129" t="s">
        <v>3076</v>
      </c>
      <c r="B279" s="129" t="s">
        <v>3099</v>
      </c>
      <c r="C279" s="129"/>
      <c r="D279" s="129"/>
      <c r="E279" s="129"/>
      <c r="F279" s="129"/>
    </row>
    <row r="280" spans="1:6">
      <c r="A280" s="129" t="s">
        <v>3078</v>
      </c>
      <c r="B280" s="129" t="s">
        <v>3081</v>
      </c>
      <c r="C280" s="129"/>
      <c r="D280" s="129"/>
      <c r="E280" s="129"/>
      <c r="F280" s="129"/>
    </row>
    <row r="281" spans="1:6">
      <c r="A281" s="129" t="s">
        <v>3080</v>
      </c>
      <c r="B281" s="129" t="s">
        <v>3083</v>
      </c>
      <c r="C281" s="129"/>
      <c r="D281" s="129"/>
      <c r="E281" s="129"/>
      <c r="F281" s="129"/>
    </row>
    <row r="282" spans="1:6">
      <c r="A282" s="129" t="s">
        <v>3082</v>
      </c>
      <c r="B282" s="129" t="s">
        <v>3085</v>
      </c>
      <c r="C282" s="129"/>
      <c r="D282" s="129"/>
      <c r="E282" s="129"/>
      <c r="F282" s="129"/>
    </row>
    <row r="283" spans="1:6">
      <c r="A283" s="129" t="s">
        <v>3084</v>
      </c>
      <c r="B283" s="129" t="s">
        <v>3087</v>
      </c>
      <c r="C283" s="129"/>
      <c r="D283" s="129"/>
      <c r="E283" s="129"/>
      <c r="F283" s="129"/>
    </row>
    <row r="284" spans="1:6">
      <c r="A284" s="129" t="s">
        <v>3086</v>
      </c>
      <c r="B284" s="129" t="s">
        <v>3089</v>
      </c>
      <c r="C284" s="129"/>
      <c r="D284" s="129"/>
      <c r="E284" s="129"/>
      <c r="F284" s="129"/>
    </row>
    <row r="285" spans="1:6">
      <c r="A285" s="129" t="s">
        <v>3088</v>
      </c>
      <c r="B285" s="129" t="s">
        <v>3091</v>
      </c>
      <c r="C285" s="129"/>
      <c r="D285" s="129"/>
      <c r="E285" s="129"/>
      <c r="F285" s="129"/>
    </row>
    <row r="286" spans="1:6">
      <c r="A286" s="129" t="s">
        <v>3090</v>
      </c>
      <c r="B286" s="129" t="s">
        <v>3093</v>
      </c>
      <c r="C286" s="129"/>
      <c r="D286" s="129"/>
      <c r="E286" s="129"/>
      <c r="F286" s="129"/>
    </row>
    <row r="287" spans="1:6">
      <c r="A287" s="129" t="s">
        <v>3092</v>
      </c>
      <c r="B287" s="129" t="s">
        <v>3095</v>
      </c>
      <c r="C287" s="129"/>
      <c r="D287" s="129"/>
      <c r="E287" s="129"/>
      <c r="F287" s="129"/>
    </row>
    <row r="288" spans="1:6">
      <c r="A288" s="129" t="s">
        <v>3094</v>
      </c>
      <c r="B288" s="129" t="s">
        <v>3097</v>
      </c>
      <c r="C288" s="129"/>
      <c r="D288" s="129"/>
      <c r="E288" s="129"/>
      <c r="F288" s="129"/>
    </row>
    <row r="289" spans="1:6">
      <c r="A289" s="129" t="s">
        <v>3096</v>
      </c>
      <c r="B289" s="129" t="s">
        <v>3101</v>
      </c>
      <c r="C289" s="129"/>
      <c r="D289" s="129"/>
      <c r="E289" s="129"/>
      <c r="F289" s="129"/>
    </row>
    <row r="290" spans="1:6">
      <c r="A290" s="129" t="s">
        <v>3098</v>
      </c>
      <c r="B290" s="129" t="s">
        <v>4752</v>
      </c>
      <c r="C290" s="129"/>
      <c r="D290" s="129"/>
      <c r="E290" s="129"/>
      <c r="F290" s="129"/>
    </row>
    <row r="291" spans="1:6">
      <c r="A291" s="129" t="s">
        <v>3100</v>
      </c>
      <c r="B291" s="129" t="s">
        <v>3103</v>
      </c>
      <c r="C291" s="129"/>
      <c r="D291" s="129"/>
      <c r="E291" s="129"/>
      <c r="F291" s="129"/>
    </row>
    <row r="292" spans="1:6">
      <c r="A292" s="129" t="s">
        <v>3102</v>
      </c>
      <c r="B292" s="129" t="s">
        <v>3105</v>
      </c>
      <c r="C292" s="129"/>
      <c r="D292" s="129"/>
      <c r="E292" s="129"/>
      <c r="F292" s="129"/>
    </row>
    <row r="293" spans="1:6">
      <c r="A293" s="129" t="s">
        <v>3104</v>
      </c>
      <c r="B293" s="129" t="s">
        <v>3107</v>
      </c>
      <c r="C293" s="129"/>
      <c r="D293" s="129"/>
      <c r="E293" s="129"/>
      <c r="F293" s="129"/>
    </row>
    <row r="294" spans="1:6">
      <c r="A294" s="129" t="s">
        <v>3106</v>
      </c>
      <c r="B294" s="129" t="s">
        <v>3109</v>
      </c>
      <c r="C294" s="129"/>
      <c r="D294" s="129"/>
      <c r="E294" s="129"/>
      <c r="F294" s="129"/>
    </row>
    <row r="295" spans="1:6">
      <c r="A295" s="129" t="s">
        <v>3108</v>
      </c>
      <c r="B295" s="129" t="s">
        <v>3111</v>
      </c>
      <c r="C295" s="129"/>
      <c r="D295" s="129"/>
      <c r="E295" s="129"/>
      <c r="F295" s="129"/>
    </row>
    <row r="296" spans="1:6">
      <c r="A296" s="129" t="s">
        <v>3110</v>
      </c>
      <c r="B296" s="129" t="s">
        <v>3113</v>
      </c>
      <c r="C296" s="129"/>
      <c r="D296" s="129"/>
      <c r="E296" s="129"/>
      <c r="F296" s="129"/>
    </row>
    <row r="297" spans="1:6">
      <c r="A297" s="129" t="s">
        <v>3112</v>
      </c>
      <c r="B297" s="129" t="s">
        <v>3115</v>
      </c>
      <c r="C297" s="129"/>
      <c r="D297" s="129"/>
      <c r="E297" s="129"/>
      <c r="F297" s="129"/>
    </row>
    <row r="298" spans="1:6">
      <c r="A298" s="129" t="s">
        <v>3114</v>
      </c>
      <c r="B298" s="129" t="s">
        <v>3560</v>
      </c>
      <c r="C298" s="129"/>
      <c r="D298" s="129"/>
      <c r="E298" s="129"/>
      <c r="F298" s="129"/>
    </row>
    <row r="299" spans="1:6">
      <c r="A299" s="129" t="s">
        <v>3116</v>
      </c>
      <c r="B299" s="129" t="s">
        <v>3562</v>
      </c>
      <c r="C299" s="129"/>
      <c r="D299" s="129"/>
      <c r="E299" s="129"/>
      <c r="F299" s="129"/>
    </row>
    <row r="300" spans="1:6">
      <c r="A300" s="129" t="s">
        <v>3561</v>
      </c>
      <c r="B300" s="129" t="s">
        <v>4754</v>
      </c>
      <c r="C300" s="129"/>
      <c r="D300" s="129"/>
      <c r="E300" s="129"/>
      <c r="F300" s="129"/>
    </row>
    <row r="301" spans="1:6">
      <c r="A301" s="129" t="s">
        <v>2512</v>
      </c>
      <c r="B301" s="129" t="s">
        <v>2144</v>
      </c>
      <c r="C301" s="129"/>
      <c r="D301" s="129"/>
      <c r="E301" s="129"/>
      <c r="F301" s="129"/>
    </row>
    <row r="302" spans="1:6">
      <c r="A302" s="129" t="s">
        <v>2513</v>
      </c>
      <c r="B302" s="129" t="s">
        <v>2535</v>
      </c>
      <c r="C302" s="129"/>
      <c r="D302" s="129"/>
      <c r="E302" s="129"/>
      <c r="F302" s="129"/>
    </row>
    <row r="303" spans="1:6">
      <c r="A303" s="129" t="s">
        <v>2515</v>
      </c>
      <c r="B303" s="129" t="s">
        <v>503</v>
      </c>
      <c r="C303" s="129"/>
      <c r="D303" s="129"/>
      <c r="E303" s="129"/>
      <c r="F303" s="129"/>
    </row>
    <row r="304" spans="1:6">
      <c r="A304" s="129" t="s">
        <v>2517</v>
      </c>
      <c r="B304" s="129" t="s">
        <v>2519</v>
      </c>
      <c r="C304" s="129"/>
      <c r="D304" s="129"/>
      <c r="E304" s="129"/>
      <c r="F304" s="129"/>
    </row>
    <row r="305" spans="1:6">
      <c r="A305" s="129" t="s">
        <v>2518</v>
      </c>
      <c r="B305" s="129" t="s">
        <v>2521</v>
      </c>
      <c r="C305" s="129"/>
      <c r="D305" s="129"/>
      <c r="E305" s="129"/>
      <c r="F305" s="129"/>
    </row>
    <row r="306" spans="1:6">
      <c r="A306" s="129" t="s">
        <v>2520</v>
      </c>
      <c r="B306" s="129" t="s">
        <v>2523</v>
      </c>
      <c r="C306" s="129"/>
      <c r="D306" s="129"/>
      <c r="E306" s="129"/>
      <c r="F306" s="129"/>
    </row>
    <row r="307" spans="1:6">
      <c r="A307" s="129" t="s">
        <v>2522</v>
      </c>
      <c r="B307" s="129" t="s">
        <v>2525</v>
      </c>
      <c r="C307" s="129"/>
      <c r="D307" s="129"/>
      <c r="E307" s="129"/>
      <c r="F307" s="129"/>
    </row>
    <row r="308" spans="1:6">
      <c r="A308" s="129" t="s">
        <v>2524</v>
      </c>
      <c r="B308" s="129" t="s">
        <v>2527</v>
      </c>
      <c r="C308" s="129"/>
      <c r="D308" s="129"/>
      <c r="E308" s="129"/>
      <c r="F308" s="129"/>
    </row>
    <row r="309" spans="1:6">
      <c r="A309" s="129" t="s">
        <v>2526</v>
      </c>
      <c r="B309" s="129" t="s">
        <v>2529</v>
      </c>
      <c r="C309" s="129"/>
      <c r="D309" s="129"/>
      <c r="E309" s="129"/>
      <c r="F309" s="129"/>
    </row>
    <row r="310" spans="1:6">
      <c r="A310" s="129" t="s">
        <v>2528</v>
      </c>
      <c r="B310" s="129" t="s">
        <v>2531</v>
      </c>
      <c r="C310" s="129"/>
      <c r="D310" s="129"/>
      <c r="E310" s="129"/>
      <c r="F310" s="129"/>
    </row>
    <row r="311" spans="1:6">
      <c r="A311" s="129" t="s">
        <v>2530</v>
      </c>
      <c r="B311" s="129" t="s">
        <v>2533</v>
      </c>
      <c r="C311" s="129"/>
      <c r="D311" s="129"/>
      <c r="E311" s="129"/>
      <c r="F311" s="129"/>
    </row>
    <row r="312" spans="1:6">
      <c r="A312" s="129" t="s">
        <v>2532</v>
      </c>
      <c r="B312" s="129" t="s">
        <v>2537</v>
      </c>
      <c r="C312" s="129"/>
      <c r="D312" s="129"/>
      <c r="E312" s="129"/>
      <c r="F312" s="129"/>
    </row>
    <row r="313" spans="1:6">
      <c r="A313" s="129" t="s">
        <v>2534</v>
      </c>
      <c r="B313" s="129" t="s">
        <v>3036</v>
      </c>
      <c r="C313" s="129"/>
      <c r="D313" s="129"/>
      <c r="E313" s="129"/>
      <c r="F313" s="129"/>
    </row>
    <row r="314" spans="1:6">
      <c r="A314" s="129" t="s">
        <v>2536</v>
      </c>
      <c r="B314" s="129" t="s">
        <v>2539</v>
      </c>
      <c r="C314" s="129"/>
      <c r="D314" s="129"/>
      <c r="E314" s="129"/>
      <c r="F314" s="129"/>
    </row>
    <row r="315" spans="1:6">
      <c r="A315" s="129" t="s">
        <v>2538</v>
      </c>
      <c r="B315" s="129" t="s">
        <v>2541</v>
      </c>
      <c r="C315" s="129"/>
      <c r="D315" s="129"/>
      <c r="E315" s="129"/>
      <c r="F315" s="129"/>
    </row>
    <row r="316" spans="1:6">
      <c r="A316" s="129" t="s">
        <v>2540</v>
      </c>
      <c r="B316" s="129" t="s">
        <v>2543</v>
      </c>
      <c r="C316" s="129"/>
      <c r="D316" s="129"/>
      <c r="E316" s="129"/>
      <c r="F316" s="129"/>
    </row>
    <row r="317" spans="1:6">
      <c r="A317" s="129" t="s">
        <v>2542</v>
      </c>
      <c r="B317" s="129" t="s">
        <v>2545</v>
      </c>
      <c r="C317" s="129"/>
      <c r="D317" s="129"/>
      <c r="E317" s="129"/>
      <c r="F317" s="129"/>
    </row>
    <row r="318" spans="1:6">
      <c r="A318" s="129" t="s">
        <v>2544</v>
      </c>
      <c r="B318" s="129" t="s">
        <v>2547</v>
      </c>
      <c r="C318" s="129"/>
      <c r="D318" s="129"/>
      <c r="E318" s="129"/>
      <c r="F318" s="129"/>
    </row>
    <row r="319" spans="1:6">
      <c r="A319" s="129" t="s">
        <v>2546</v>
      </c>
      <c r="B319" s="129" t="s">
        <v>2549</v>
      </c>
      <c r="C319" s="129"/>
      <c r="D319" s="129"/>
      <c r="E319" s="129"/>
      <c r="F319" s="129"/>
    </row>
    <row r="320" spans="1:6">
      <c r="A320" s="129" t="s">
        <v>2548</v>
      </c>
      <c r="B320" s="129" t="s">
        <v>2551</v>
      </c>
      <c r="C320" s="129"/>
      <c r="D320" s="129"/>
      <c r="E320" s="129"/>
      <c r="F320" s="129"/>
    </row>
    <row r="321" spans="1:6">
      <c r="A321" s="129" t="s">
        <v>2550</v>
      </c>
      <c r="B321" s="129" t="s">
        <v>3032</v>
      </c>
      <c r="C321" s="129"/>
      <c r="D321" s="129"/>
      <c r="E321" s="129"/>
      <c r="F321" s="129"/>
    </row>
    <row r="322" spans="1:6">
      <c r="A322" s="129" t="s">
        <v>3031</v>
      </c>
      <c r="B322" s="129" t="s">
        <v>3034</v>
      </c>
      <c r="C322" s="129"/>
      <c r="D322" s="129"/>
      <c r="E322" s="129"/>
      <c r="F322" s="129"/>
    </row>
    <row r="323" spans="1:6">
      <c r="A323" s="129" t="s">
        <v>3033</v>
      </c>
      <c r="B323" s="129" t="s">
        <v>3423</v>
      </c>
      <c r="C323" s="129"/>
      <c r="D323" s="129"/>
      <c r="E323" s="129"/>
      <c r="F323" s="129"/>
    </row>
    <row r="324" spans="1:6">
      <c r="A324" s="129" t="s">
        <v>3035</v>
      </c>
      <c r="B324" s="129" t="s">
        <v>3443</v>
      </c>
      <c r="C324" s="129"/>
      <c r="D324" s="129"/>
      <c r="E324" s="129"/>
      <c r="F324" s="129"/>
    </row>
    <row r="325" spans="1:6">
      <c r="A325" s="129" t="s">
        <v>3422</v>
      </c>
      <c r="B325" s="129" t="s">
        <v>3425</v>
      </c>
      <c r="C325" s="129"/>
      <c r="D325" s="129"/>
      <c r="E325" s="129"/>
      <c r="F325" s="129"/>
    </row>
    <row r="326" spans="1:6">
      <c r="A326" s="129" t="s">
        <v>3424</v>
      </c>
      <c r="B326" s="129" t="s">
        <v>3427</v>
      </c>
      <c r="C326" s="129"/>
      <c r="D326" s="129"/>
      <c r="E326" s="129"/>
      <c r="F326" s="129"/>
    </row>
    <row r="327" spans="1:6">
      <c r="A327" s="129" t="s">
        <v>3426</v>
      </c>
      <c r="B327" s="129" t="s">
        <v>3429</v>
      </c>
      <c r="C327" s="129"/>
      <c r="D327" s="129"/>
      <c r="E327" s="129"/>
      <c r="F327" s="129"/>
    </row>
    <row r="328" spans="1:6">
      <c r="A328" s="129" t="s">
        <v>3428</v>
      </c>
      <c r="B328" s="129" t="s">
        <v>3431</v>
      </c>
      <c r="C328" s="129"/>
      <c r="D328" s="129"/>
      <c r="E328" s="129"/>
      <c r="F328" s="129"/>
    </row>
    <row r="329" spans="1:6">
      <c r="A329" s="129" t="s">
        <v>3430</v>
      </c>
      <c r="B329" s="129" t="s">
        <v>3433</v>
      </c>
      <c r="C329" s="129"/>
      <c r="D329" s="129"/>
      <c r="E329" s="129"/>
      <c r="F329" s="129"/>
    </row>
    <row r="330" spans="1:6">
      <c r="A330" s="129" t="s">
        <v>3432</v>
      </c>
      <c r="B330" s="129" t="s">
        <v>3435</v>
      </c>
      <c r="C330" s="129"/>
      <c r="D330" s="129"/>
      <c r="E330" s="129"/>
      <c r="F330" s="129"/>
    </row>
    <row r="331" spans="1:6">
      <c r="A331" s="129" t="s">
        <v>3434</v>
      </c>
      <c r="B331" s="129" t="s">
        <v>3437</v>
      </c>
      <c r="C331" s="129"/>
      <c r="D331" s="129"/>
      <c r="E331" s="129"/>
      <c r="F331" s="129"/>
    </row>
    <row r="332" spans="1:6">
      <c r="A332" s="129" t="s">
        <v>3436</v>
      </c>
      <c r="B332" s="129" t="s">
        <v>3439</v>
      </c>
      <c r="C332" s="129"/>
      <c r="D332" s="129"/>
      <c r="E332" s="129"/>
      <c r="F332" s="129"/>
    </row>
    <row r="333" spans="1:6">
      <c r="A333" s="129" t="s">
        <v>3438</v>
      </c>
      <c r="B333" s="129" t="s">
        <v>3441</v>
      </c>
      <c r="C333" s="129"/>
      <c r="D333" s="129"/>
      <c r="E333" s="129"/>
      <c r="F333" s="129"/>
    </row>
    <row r="334" spans="1:6">
      <c r="A334" s="129" t="s">
        <v>3440</v>
      </c>
      <c r="B334" s="129" t="s">
        <v>3445</v>
      </c>
      <c r="C334" s="129"/>
      <c r="D334" s="129"/>
      <c r="E334" s="129"/>
      <c r="F334" s="129"/>
    </row>
    <row r="335" spans="1:6">
      <c r="A335" s="129" t="s">
        <v>3442</v>
      </c>
      <c r="B335" s="129" t="s">
        <v>3465</v>
      </c>
      <c r="C335" s="129"/>
      <c r="D335" s="129"/>
      <c r="E335" s="129"/>
      <c r="F335" s="129"/>
    </row>
    <row r="336" spans="1:6">
      <c r="A336" s="129" t="s">
        <v>3444</v>
      </c>
      <c r="B336" s="129" t="s">
        <v>3447</v>
      </c>
      <c r="C336" s="129"/>
      <c r="D336" s="129"/>
      <c r="E336" s="129"/>
      <c r="F336" s="129"/>
    </row>
    <row r="337" spans="1:6">
      <c r="A337" s="129" t="s">
        <v>3446</v>
      </c>
      <c r="B337" s="129" t="s">
        <v>3449</v>
      </c>
      <c r="C337" s="129"/>
      <c r="D337" s="129"/>
      <c r="E337" s="129"/>
      <c r="F337" s="129"/>
    </row>
    <row r="338" spans="1:6">
      <c r="A338" s="129" t="s">
        <v>3448</v>
      </c>
      <c r="B338" s="129" t="s">
        <v>3451</v>
      </c>
      <c r="C338" s="129"/>
      <c r="D338" s="129"/>
      <c r="E338" s="129"/>
      <c r="F338" s="129"/>
    </row>
    <row r="339" spans="1:6">
      <c r="A339" s="129" t="s">
        <v>3450</v>
      </c>
      <c r="B339" s="129" t="s">
        <v>3453</v>
      </c>
      <c r="C339" s="129"/>
      <c r="D339" s="129"/>
      <c r="E339" s="129"/>
      <c r="F339" s="129"/>
    </row>
    <row r="340" spans="1:6">
      <c r="A340" s="129" t="s">
        <v>3452</v>
      </c>
      <c r="B340" s="129" t="s">
        <v>3455</v>
      </c>
      <c r="C340" s="129"/>
      <c r="D340" s="129"/>
      <c r="E340" s="129"/>
      <c r="F340" s="129"/>
    </row>
    <row r="341" spans="1:6">
      <c r="A341" s="129" t="s">
        <v>3454</v>
      </c>
      <c r="B341" s="129" t="s">
        <v>3457</v>
      </c>
      <c r="C341" s="129"/>
      <c r="D341" s="129"/>
      <c r="E341" s="129"/>
      <c r="F341" s="129"/>
    </row>
    <row r="342" spans="1:6">
      <c r="A342" s="129" t="s">
        <v>3456</v>
      </c>
      <c r="B342" s="129" t="s">
        <v>3459</v>
      </c>
      <c r="C342" s="129"/>
      <c r="D342" s="129"/>
      <c r="E342" s="129"/>
      <c r="F342" s="129"/>
    </row>
    <row r="343" spans="1:6">
      <c r="A343" s="129" t="s">
        <v>3458</v>
      </c>
      <c r="B343" s="129" t="s">
        <v>3461</v>
      </c>
      <c r="C343" s="129"/>
      <c r="D343" s="129"/>
      <c r="E343" s="129"/>
      <c r="F343" s="129"/>
    </row>
    <row r="344" spans="1:6">
      <c r="A344" s="129" t="s">
        <v>3460</v>
      </c>
      <c r="B344" s="129" t="s">
        <v>3463</v>
      </c>
      <c r="C344" s="129"/>
      <c r="D344" s="129"/>
      <c r="E344" s="129"/>
      <c r="F344" s="129"/>
    </row>
    <row r="345" spans="1:6">
      <c r="A345" s="129" t="s">
        <v>3462</v>
      </c>
      <c r="B345" s="129" t="s">
        <v>3467</v>
      </c>
      <c r="C345" s="129"/>
      <c r="D345" s="129"/>
      <c r="E345" s="129"/>
      <c r="F345" s="129"/>
    </row>
    <row r="346" spans="1:6">
      <c r="A346" s="129" t="s">
        <v>3464</v>
      </c>
      <c r="B346" s="129" t="s">
        <v>4769</v>
      </c>
      <c r="C346" s="129"/>
      <c r="D346" s="129"/>
      <c r="E346" s="129"/>
      <c r="F346" s="129"/>
    </row>
    <row r="347" spans="1:6">
      <c r="A347" s="129" t="s">
        <v>3466</v>
      </c>
      <c r="B347" s="129" t="s">
        <v>3469</v>
      </c>
      <c r="C347" s="129"/>
      <c r="D347" s="129"/>
      <c r="E347" s="129"/>
      <c r="F347" s="129"/>
    </row>
    <row r="348" spans="1:6">
      <c r="A348" s="129" t="s">
        <v>3468</v>
      </c>
      <c r="B348" s="129" t="s">
        <v>3471</v>
      </c>
      <c r="C348" s="129"/>
      <c r="D348" s="129"/>
      <c r="E348" s="129"/>
      <c r="F348" s="129"/>
    </row>
    <row r="349" spans="1:6">
      <c r="A349" s="129" t="s">
        <v>3470</v>
      </c>
      <c r="B349" s="129" t="s">
        <v>3473</v>
      </c>
      <c r="C349" s="129"/>
      <c r="D349" s="129"/>
      <c r="E349" s="129"/>
      <c r="F349" s="129"/>
    </row>
    <row r="350" spans="1:6">
      <c r="A350" s="129" t="s">
        <v>3472</v>
      </c>
      <c r="B350" s="129" t="s">
        <v>3475</v>
      </c>
      <c r="C350" s="129"/>
      <c r="D350" s="129"/>
      <c r="E350" s="129"/>
      <c r="F350" s="129"/>
    </row>
    <row r="351" spans="1:6">
      <c r="A351" s="129" t="s">
        <v>3474</v>
      </c>
      <c r="B351" s="129" t="s">
        <v>4759</v>
      </c>
      <c r="C351" s="129"/>
      <c r="D351" s="129"/>
      <c r="E351" s="129"/>
      <c r="F351" s="129"/>
    </row>
    <row r="352" spans="1:6">
      <c r="A352" s="129" t="s">
        <v>3476</v>
      </c>
      <c r="B352" s="129" t="s">
        <v>4761</v>
      </c>
      <c r="C352" s="129"/>
      <c r="D352" s="129"/>
      <c r="E352" s="129"/>
      <c r="F352" s="129"/>
    </row>
    <row r="353" spans="1:6">
      <c r="A353" s="129" t="s">
        <v>4760</v>
      </c>
      <c r="B353" s="129" t="s">
        <v>4763</v>
      </c>
      <c r="C353" s="129"/>
      <c r="D353" s="129"/>
      <c r="E353" s="129"/>
      <c r="F353" s="129"/>
    </row>
    <row r="354" spans="1:6">
      <c r="A354" s="129" t="s">
        <v>4762</v>
      </c>
      <c r="B354" s="129" t="s">
        <v>4765</v>
      </c>
      <c r="C354" s="129"/>
      <c r="D354" s="129"/>
      <c r="E354" s="129"/>
      <c r="F354" s="129"/>
    </row>
    <row r="355" spans="1:6">
      <c r="A355" s="129" t="s">
        <v>4764</v>
      </c>
      <c r="B355" s="129" t="s">
        <v>4767</v>
      </c>
      <c r="C355" s="129"/>
      <c r="D355" s="129"/>
      <c r="E355" s="129"/>
      <c r="F355" s="129"/>
    </row>
    <row r="356" spans="1:6">
      <c r="A356" s="129" t="s">
        <v>4766</v>
      </c>
      <c r="B356" s="129" t="s">
        <v>4771</v>
      </c>
      <c r="C356" s="129"/>
      <c r="D356" s="129"/>
      <c r="E356" s="129"/>
      <c r="F356" s="129"/>
    </row>
    <row r="357" spans="1:6">
      <c r="A357" s="129" t="s">
        <v>4768</v>
      </c>
      <c r="B357" s="129" t="s">
        <v>4790</v>
      </c>
      <c r="C357" s="129"/>
      <c r="D357" s="129"/>
      <c r="E357" s="129"/>
      <c r="F357" s="129"/>
    </row>
    <row r="358" spans="1:6">
      <c r="A358" s="129" t="s">
        <v>4770</v>
      </c>
      <c r="B358" s="129" t="s">
        <v>504</v>
      </c>
      <c r="C358" s="129"/>
      <c r="D358" s="129"/>
      <c r="E358" s="129"/>
      <c r="F358" s="129"/>
    </row>
    <row r="359" spans="1:6">
      <c r="A359" s="129" t="s">
        <v>4772</v>
      </c>
      <c r="B359" s="129" t="s">
        <v>4774</v>
      </c>
      <c r="C359" s="129"/>
      <c r="D359" s="129"/>
      <c r="E359" s="129"/>
      <c r="F359" s="129"/>
    </row>
    <row r="360" spans="1:6">
      <c r="A360" s="129" t="s">
        <v>4773</v>
      </c>
      <c r="B360" s="129" t="s">
        <v>4776</v>
      </c>
      <c r="C360" s="129"/>
      <c r="D360" s="129"/>
      <c r="E360" s="129"/>
      <c r="F360" s="129"/>
    </row>
    <row r="361" spans="1:6">
      <c r="A361" s="129" t="s">
        <v>4775</v>
      </c>
      <c r="B361" s="129" t="s">
        <v>4778</v>
      </c>
      <c r="C361" s="129"/>
      <c r="D361" s="129"/>
      <c r="E361" s="129"/>
      <c r="F361" s="129"/>
    </row>
    <row r="362" spans="1:6">
      <c r="A362" s="129" t="s">
        <v>4777</v>
      </c>
      <c r="B362" s="129" t="s">
        <v>4780</v>
      </c>
      <c r="C362" s="129"/>
      <c r="D362" s="129"/>
      <c r="E362" s="129"/>
      <c r="F362" s="129"/>
    </row>
    <row r="363" spans="1:6">
      <c r="A363" s="129" t="s">
        <v>4779</v>
      </c>
      <c r="B363" s="129" t="s">
        <v>4782</v>
      </c>
      <c r="C363" s="129"/>
      <c r="D363" s="129"/>
      <c r="E363" s="129"/>
      <c r="F363" s="129"/>
    </row>
    <row r="364" spans="1:6">
      <c r="A364" s="129" t="s">
        <v>4781</v>
      </c>
      <c r="B364" s="129" t="s">
        <v>4784</v>
      </c>
      <c r="C364" s="129"/>
      <c r="D364" s="129"/>
      <c r="E364" s="129"/>
      <c r="F364" s="129"/>
    </row>
    <row r="365" spans="1:6">
      <c r="A365" s="129" t="s">
        <v>4783</v>
      </c>
      <c r="B365" s="129" t="s">
        <v>4786</v>
      </c>
      <c r="C365" s="129"/>
      <c r="D365" s="129"/>
      <c r="E365" s="129"/>
      <c r="F365" s="129"/>
    </row>
    <row r="366" spans="1:6">
      <c r="A366" s="129" t="s">
        <v>4785</v>
      </c>
      <c r="B366" s="129" t="s">
        <v>4788</v>
      </c>
      <c r="C366" s="129"/>
      <c r="D366" s="129"/>
      <c r="E366" s="129"/>
      <c r="F366" s="129"/>
    </row>
    <row r="367" spans="1:6">
      <c r="A367" s="129" t="s">
        <v>4787</v>
      </c>
      <c r="B367" s="129" t="s">
        <v>4792</v>
      </c>
      <c r="C367" s="129"/>
      <c r="D367" s="129"/>
      <c r="E367" s="129"/>
      <c r="F367" s="129"/>
    </row>
    <row r="368" spans="1:6">
      <c r="A368" s="129" t="s">
        <v>4789</v>
      </c>
      <c r="B368" s="129" t="s">
        <v>3573</v>
      </c>
      <c r="C368" s="129"/>
      <c r="D368" s="129"/>
      <c r="E368" s="129"/>
      <c r="F368" s="129"/>
    </row>
    <row r="369" spans="1:6">
      <c r="A369" s="129" t="s">
        <v>4791</v>
      </c>
      <c r="B369" s="129" t="s">
        <v>4794</v>
      </c>
      <c r="C369" s="129"/>
      <c r="D369" s="129"/>
      <c r="E369" s="129"/>
      <c r="F369" s="129"/>
    </row>
    <row r="370" spans="1:6">
      <c r="A370" s="129" t="s">
        <v>4793</v>
      </c>
      <c r="B370" s="129" t="s">
        <v>4796</v>
      </c>
      <c r="C370" s="129"/>
      <c r="D370" s="129"/>
      <c r="E370" s="129"/>
      <c r="F370" s="129"/>
    </row>
    <row r="371" spans="1:6">
      <c r="A371" s="129" t="s">
        <v>4795</v>
      </c>
      <c r="B371" s="129" t="s">
        <v>4798</v>
      </c>
      <c r="C371" s="129"/>
      <c r="D371" s="129"/>
      <c r="E371" s="129"/>
      <c r="F371" s="129"/>
    </row>
    <row r="372" spans="1:6">
      <c r="A372" s="129" t="s">
        <v>4797</v>
      </c>
      <c r="B372" s="129" t="s">
        <v>4800</v>
      </c>
      <c r="C372" s="129"/>
      <c r="D372" s="129"/>
      <c r="E372" s="129"/>
      <c r="F372" s="129"/>
    </row>
    <row r="373" spans="1:6">
      <c r="A373" s="129" t="s">
        <v>4799</v>
      </c>
      <c r="B373" s="129" t="s">
        <v>3563</v>
      </c>
      <c r="C373" s="129"/>
      <c r="D373" s="129"/>
      <c r="E373" s="129"/>
      <c r="F373" s="129"/>
    </row>
    <row r="374" spans="1:6">
      <c r="A374" s="129" t="s">
        <v>4801</v>
      </c>
      <c r="B374" s="129" t="s">
        <v>3565</v>
      </c>
      <c r="C374" s="129"/>
      <c r="D374" s="129"/>
      <c r="E374" s="129"/>
      <c r="F374" s="129"/>
    </row>
    <row r="375" spans="1:6">
      <c r="A375" s="129" t="s">
        <v>3564</v>
      </c>
      <c r="B375" s="129" t="s">
        <v>3567</v>
      </c>
      <c r="C375" s="129"/>
      <c r="D375" s="129"/>
      <c r="E375" s="129"/>
      <c r="F375" s="129"/>
    </row>
    <row r="376" spans="1:6">
      <c r="A376" s="129" t="s">
        <v>3566</v>
      </c>
      <c r="B376" s="129" t="s">
        <v>3569</v>
      </c>
      <c r="C376" s="129"/>
      <c r="D376" s="129"/>
      <c r="E376" s="129"/>
      <c r="F376" s="129"/>
    </row>
    <row r="377" spans="1:6">
      <c r="A377" s="129" t="s">
        <v>3568</v>
      </c>
      <c r="B377" s="129" t="s">
        <v>3571</v>
      </c>
      <c r="C377" s="129"/>
      <c r="D377" s="129"/>
      <c r="E377" s="129"/>
      <c r="F377" s="129"/>
    </row>
    <row r="378" spans="1:6">
      <c r="A378" s="129" t="s">
        <v>3570</v>
      </c>
      <c r="B378" s="129" t="s">
        <v>3575</v>
      </c>
      <c r="C378" s="129"/>
      <c r="D378" s="129"/>
      <c r="E378" s="129"/>
      <c r="F378" s="129"/>
    </row>
    <row r="379" spans="1:6">
      <c r="A379" s="129" t="s">
        <v>3572</v>
      </c>
      <c r="B379" s="129" t="s">
        <v>3595</v>
      </c>
      <c r="C379" s="129"/>
      <c r="D379" s="129"/>
      <c r="E379" s="129"/>
      <c r="F379" s="129"/>
    </row>
    <row r="380" spans="1:6">
      <c r="A380" s="129" t="s">
        <v>3574</v>
      </c>
      <c r="B380" s="129" t="s">
        <v>3577</v>
      </c>
      <c r="C380" s="129"/>
      <c r="D380" s="129"/>
      <c r="E380" s="129"/>
      <c r="F380" s="129"/>
    </row>
    <row r="381" spans="1:6">
      <c r="A381" s="129" t="s">
        <v>3576</v>
      </c>
      <c r="B381" s="129" t="s">
        <v>3579</v>
      </c>
      <c r="C381" s="129"/>
      <c r="D381" s="129"/>
      <c r="E381" s="129"/>
      <c r="F381" s="129"/>
    </row>
    <row r="382" spans="1:6">
      <c r="A382" s="129" t="s">
        <v>3578</v>
      </c>
      <c r="B382" s="129" t="s">
        <v>3581</v>
      </c>
      <c r="C382" s="129"/>
      <c r="D382" s="129"/>
      <c r="E382" s="129"/>
      <c r="F382" s="129"/>
    </row>
    <row r="383" spans="1:6">
      <c r="A383" s="129" t="s">
        <v>3580</v>
      </c>
      <c r="B383" s="129" t="s">
        <v>3583</v>
      </c>
      <c r="C383" s="129"/>
      <c r="D383" s="129"/>
      <c r="E383" s="129"/>
      <c r="F383" s="129"/>
    </row>
    <row r="384" spans="1:6">
      <c r="A384" s="129" t="s">
        <v>3582</v>
      </c>
      <c r="B384" s="129" t="s">
        <v>3585</v>
      </c>
      <c r="C384" s="129"/>
      <c r="D384" s="129"/>
      <c r="E384" s="129"/>
      <c r="F384" s="129"/>
    </row>
    <row r="385" spans="1:6">
      <c r="A385" s="129" t="s">
        <v>3584</v>
      </c>
      <c r="B385" s="129" t="s">
        <v>3587</v>
      </c>
      <c r="C385" s="129"/>
      <c r="D385" s="129"/>
      <c r="E385" s="129"/>
      <c r="F385" s="129"/>
    </row>
    <row r="386" spans="1:6">
      <c r="A386" s="129" t="s">
        <v>3586</v>
      </c>
      <c r="B386" s="129" t="s">
        <v>3589</v>
      </c>
      <c r="C386" s="129"/>
      <c r="D386" s="129"/>
      <c r="E386" s="129"/>
      <c r="F386" s="129"/>
    </row>
    <row r="387" spans="1:6">
      <c r="A387" s="129" t="s">
        <v>3588</v>
      </c>
      <c r="B387" s="129" t="s">
        <v>3591</v>
      </c>
      <c r="C387" s="129"/>
      <c r="D387" s="129"/>
      <c r="E387" s="129"/>
      <c r="F387" s="129"/>
    </row>
    <row r="388" spans="1:6">
      <c r="A388" s="129" t="s">
        <v>3590</v>
      </c>
      <c r="B388" s="129" t="s">
        <v>3593</v>
      </c>
      <c r="C388" s="129"/>
      <c r="D388" s="129"/>
      <c r="E388" s="129"/>
      <c r="F388" s="129"/>
    </row>
    <row r="389" spans="1:6">
      <c r="A389" s="129" t="s">
        <v>3592</v>
      </c>
      <c r="B389" s="129" t="s">
        <v>3597</v>
      </c>
      <c r="C389" s="129"/>
      <c r="D389" s="129"/>
      <c r="E389" s="129"/>
      <c r="F389" s="129"/>
    </row>
    <row r="390" spans="1:6">
      <c r="A390" s="129" t="s">
        <v>3594</v>
      </c>
      <c r="B390" s="129" t="s">
        <v>3617</v>
      </c>
      <c r="C390" s="129"/>
      <c r="D390" s="129"/>
      <c r="E390" s="129"/>
      <c r="F390" s="129"/>
    </row>
    <row r="391" spans="1:6">
      <c r="A391" s="129" t="s">
        <v>3596</v>
      </c>
      <c r="B391" s="129" t="s">
        <v>3599</v>
      </c>
      <c r="C391" s="129"/>
      <c r="D391" s="129"/>
      <c r="E391" s="129"/>
      <c r="F391" s="129"/>
    </row>
    <row r="392" spans="1:6">
      <c r="A392" s="129" t="s">
        <v>3598</v>
      </c>
      <c r="B392" s="129" t="s">
        <v>3601</v>
      </c>
      <c r="C392" s="129"/>
      <c r="D392" s="129"/>
      <c r="E392" s="129"/>
      <c r="F392" s="129"/>
    </row>
    <row r="393" spans="1:6">
      <c r="A393" s="129" t="s">
        <v>3600</v>
      </c>
      <c r="B393" s="129" t="s">
        <v>3603</v>
      </c>
      <c r="C393" s="129"/>
      <c r="D393" s="129"/>
      <c r="E393" s="129"/>
      <c r="F393" s="129"/>
    </row>
    <row r="394" spans="1:6">
      <c r="A394" s="129" t="s">
        <v>3602</v>
      </c>
      <c r="B394" s="129" t="s">
        <v>3605</v>
      </c>
      <c r="C394" s="129"/>
      <c r="D394" s="129"/>
      <c r="E394" s="129"/>
      <c r="F394" s="129"/>
    </row>
    <row r="395" spans="1:6">
      <c r="A395" s="129" t="s">
        <v>3604</v>
      </c>
      <c r="B395" s="129" t="s">
        <v>3607</v>
      </c>
      <c r="C395" s="129"/>
      <c r="D395" s="129"/>
      <c r="E395" s="129"/>
      <c r="F395" s="129"/>
    </row>
    <row r="396" spans="1:6">
      <c r="A396" s="129" t="s">
        <v>3606</v>
      </c>
      <c r="B396" s="129" t="s">
        <v>3609</v>
      </c>
      <c r="C396" s="129"/>
      <c r="D396" s="129"/>
      <c r="E396" s="129"/>
      <c r="F396" s="129"/>
    </row>
    <row r="397" spans="1:6">
      <c r="A397" s="129" t="s">
        <v>3608</v>
      </c>
      <c r="B397" s="129" t="s">
        <v>3611</v>
      </c>
      <c r="C397" s="129"/>
      <c r="D397" s="129"/>
      <c r="E397" s="129"/>
      <c r="F397" s="129"/>
    </row>
    <row r="398" spans="1:6">
      <c r="A398" s="129" t="s">
        <v>3610</v>
      </c>
      <c r="B398" s="129" t="s">
        <v>3613</v>
      </c>
      <c r="C398" s="129"/>
      <c r="D398" s="129"/>
      <c r="E398" s="129"/>
      <c r="F398" s="129"/>
    </row>
    <row r="399" spans="1:6">
      <c r="A399" s="129" t="s">
        <v>3612</v>
      </c>
      <c r="B399" s="129" t="s">
        <v>3615</v>
      </c>
      <c r="C399" s="129"/>
      <c r="D399" s="129"/>
      <c r="E399" s="129"/>
      <c r="F399" s="129"/>
    </row>
    <row r="400" spans="1:6">
      <c r="A400" s="129" t="s">
        <v>3614</v>
      </c>
      <c r="B400" s="129" t="s">
        <v>3619</v>
      </c>
      <c r="C400" s="129"/>
      <c r="D400" s="129"/>
      <c r="E400" s="129"/>
      <c r="F400" s="129"/>
    </row>
    <row r="401" spans="1:6">
      <c r="A401" s="129" t="s">
        <v>3616</v>
      </c>
      <c r="B401" s="129" t="s">
        <v>2146</v>
      </c>
      <c r="C401" s="129"/>
      <c r="D401" s="129"/>
      <c r="E401" s="129"/>
      <c r="F401" s="129"/>
    </row>
    <row r="402" spans="1:6">
      <c r="A402" s="129" t="s">
        <v>3618</v>
      </c>
      <c r="B402" s="129" t="s">
        <v>3621</v>
      </c>
      <c r="C402" s="129"/>
      <c r="D402" s="129"/>
      <c r="E402" s="129"/>
      <c r="F402" s="129"/>
    </row>
    <row r="403" spans="1:6">
      <c r="A403" s="129" t="s">
        <v>3620</v>
      </c>
      <c r="B403" s="129" t="s">
        <v>3623</v>
      </c>
      <c r="C403" s="129"/>
      <c r="D403" s="129"/>
      <c r="E403" s="129"/>
      <c r="F403" s="129"/>
    </row>
    <row r="404" spans="1:6">
      <c r="A404" s="129" t="s">
        <v>3622</v>
      </c>
      <c r="B404" s="129" t="s">
        <v>3625</v>
      </c>
      <c r="C404" s="129"/>
      <c r="D404" s="129"/>
      <c r="E404" s="129"/>
      <c r="F404" s="129"/>
    </row>
    <row r="405" spans="1:6">
      <c r="A405" s="129" t="s">
        <v>3624</v>
      </c>
      <c r="B405" s="129" t="s">
        <v>3627</v>
      </c>
      <c r="C405" s="129"/>
      <c r="D405" s="129"/>
      <c r="E405" s="129"/>
      <c r="F405" s="129"/>
    </row>
    <row r="406" spans="1:6">
      <c r="A406" s="129" t="s">
        <v>3626</v>
      </c>
      <c r="B406" s="129" t="s">
        <v>3629</v>
      </c>
      <c r="C406" s="129"/>
      <c r="D406" s="129"/>
      <c r="E406" s="129"/>
      <c r="F406" s="129"/>
    </row>
    <row r="407" spans="1:6">
      <c r="A407" s="129" t="s">
        <v>3628</v>
      </c>
      <c r="B407" s="129" t="s">
        <v>3631</v>
      </c>
      <c r="C407" s="129"/>
      <c r="D407" s="129"/>
      <c r="E407" s="129"/>
      <c r="F407" s="129"/>
    </row>
    <row r="408" spans="1:6">
      <c r="A408" s="129" t="s">
        <v>3630</v>
      </c>
      <c r="B408" s="129" t="s">
        <v>2138</v>
      </c>
      <c r="C408" s="129"/>
      <c r="D408" s="129"/>
      <c r="E408" s="129"/>
      <c r="F408" s="129"/>
    </row>
    <row r="409" spans="1:6">
      <c r="A409" s="129" t="s">
        <v>2137</v>
      </c>
      <c r="B409" s="129" t="s">
        <v>2140</v>
      </c>
      <c r="C409" s="129"/>
      <c r="D409" s="129"/>
      <c r="E409" s="129"/>
      <c r="F409" s="129"/>
    </row>
    <row r="410" spans="1:6">
      <c r="A410" s="129" t="s">
        <v>2139</v>
      </c>
      <c r="B410" s="129" t="s">
        <v>2142</v>
      </c>
      <c r="C410" s="129"/>
      <c r="D410" s="129"/>
      <c r="E410" s="129"/>
      <c r="F410" s="129"/>
    </row>
    <row r="411" spans="1:6">
      <c r="A411" s="129" t="s">
        <v>2141</v>
      </c>
      <c r="B411" s="129" t="s">
        <v>2148</v>
      </c>
      <c r="C411" s="129"/>
      <c r="D411" s="129"/>
      <c r="E411" s="129"/>
      <c r="F411" s="129"/>
    </row>
    <row r="412" spans="1:6">
      <c r="A412" s="129" t="s">
        <v>2143</v>
      </c>
      <c r="B412" s="129" t="s">
        <v>26</v>
      </c>
      <c r="C412" s="129"/>
      <c r="D412" s="129"/>
      <c r="E412" s="129"/>
      <c r="F412" s="129"/>
    </row>
    <row r="413" spans="1:6">
      <c r="A413" s="129" t="s">
        <v>2145</v>
      </c>
      <c r="B413" s="129" t="s">
        <v>2664</v>
      </c>
      <c r="C413" s="129"/>
      <c r="D413" s="129"/>
      <c r="E413" s="129"/>
      <c r="F413" s="129"/>
    </row>
    <row r="414" spans="1:6">
      <c r="A414" s="129" t="s">
        <v>2147</v>
      </c>
      <c r="B414" s="129" t="s">
        <v>505</v>
      </c>
      <c r="C414" s="129"/>
      <c r="D414" s="129"/>
      <c r="E414" s="129"/>
      <c r="F414" s="129"/>
    </row>
    <row r="415" spans="1:6">
      <c r="A415" s="129" t="s">
        <v>2149</v>
      </c>
      <c r="B415" s="129" t="s">
        <v>2151</v>
      </c>
      <c r="C415" s="129"/>
      <c r="D415" s="129"/>
      <c r="E415" s="129"/>
      <c r="F415" s="129"/>
    </row>
    <row r="416" spans="1:6">
      <c r="A416" s="129" t="s">
        <v>2150</v>
      </c>
      <c r="B416" s="129" t="s">
        <v>2153</v>
      </c>
      <c r="C416" s="129"/>
      <c r="D416" s="129"/>
      <c r="E416" s="129"/>
      <c r="F416" s="129"/>
    </row>
    <row r="417" spans="1:6">
      <c r="A417" s="129" t="s">
        <v>2152</v>
      </c>
      <c r="B417" s="129" t="s">
        <v>2155</v>
      </c>
      <c r="C417" s="129"/>
      <c r="D417" s="129"/>
      <c r="E417" s="129"/>
      <c r="F417" s="129"/>
    </row>
    <row r="418" spans="1:6">
      <c r="A418" s="129" t="s">
        <v>2154</v>
      </c>
      <c r="B418" s="129" t="s">
        <v>2157</v>
      </c>
      <c r="C418" s="129"/>
      <c r="D418" s="129"/>
      <c r="E418" s="129"/>
      <c r="F418" s="129"/>
    </row>
    <row r="419" spans="1:6">
      <c r="A419" s="129" t="s">
        <v>2156</v>
      </c>
      <c r="B419" s="129" t="s">
        <v>2159</v>
      </c>
      <c r="C419" s="129"/>
      <c r="D419" s="129"/>
      <c r="E419" s="129"/>
      <c r="F419" s="129"/>
    </row>
    <row r="420" spans="1:6">
      <c r="A420" s="129" t="s">
        <v>2158</v>
      </c>
      <c r="B420" s="129" t="s">
        <v>2161</v>
      </c>
      <c r="C420" s="129"/>
      <c r="D420" s="129"/>
      <c r="E420" s="129"/>
      <c r="F420" s="129"/>
    </row>
    <row r="421" spans="1:6">
      <c r="A421" s="129" t="s">
        <v>2160</v>
      </c>
      <c r="B421" s="129" t="s">
        <v>2163</v>
      </c>
      <c r="C421" s="129"/>
      <c r="D421" s="129"/>
      <c r="E421" s="129"/>
      <c r="F421" s="129"/>
    </row>
    <row r="422" spans="1:6">
      <c r="A422" s="129" t="s">
        <v>2162</v>
      </c>
      <c r="B422" s="129" t="s">
        <v>2662</v>
      </c>
      <c r="C422" s="129"/>
      <c r="D422" s="129"/>
      <c r="E422" s="129"/>
      <c r="F422" s="129"/>
    </row>
    <row r="423" spans="1:6">
      <c r="A423" s="129" t="s">
        <v>2661</v>
      </c>
      <c r="B423" s="129" t="s">
        <v>2666</v>
      </c>
      <c r="C423" s="129"/>
      <c r="D423" s="129"/>
      <c r="E423" s="129"/>
      <c r="F423" s="129"/>
    </row>
    <row r="424" spans="1:6">
      <c r="A424" s="129" t="s">
        <v>2663</v>
      </c>
      <c r="B424" s="129" t="s">
        <v>3019</v>
      </c>
      <c r="C424" s="129"/>
      <c r="D424" s="129"/>
      <c r="E424" s="129"/>
      <c r="F424" s="129"/>
    </row>
    <row r="425" spans="1:6">
      <c r="A425" s="129" t="s">
        <v>2665</v>
      </c>
      <c r="B425" s="129" t="s">
        <v>2668</v>
      </c>
      <c r="C425" s="129"/>
      <c r="D425" s="129"/>
      <c r="E425" s="129"/>
      <c r="F425" s="129"/>
    </row>
    <row r="426" spans="1:6">
      <c r="A426" s="129" t="s">
        <v>2667</v>
      </c>
      <c r="B426" s="129" t="s">
        <v>2670</v>
      </c>
      <c r="C426" s="129"/>
      <c r="D426" s="129"/>
      <c r="E426" s="129"/>
      <c r="F426" s="129"/>
    </row>
    <row r="427" spans="1:6">
      <c r="A427" s="129" t="s">
        <v>2669</v>
      </c>
      <c r="B427" s="129" t="s">
        <v>2672</v>
      </c>
      <c r="C427" s="129"/>
      <c r="D427" s="129"/>
      <c r="E427" s="129"/>
      <c r="F427" s="129"/>
    </row>
    <row r="428" spans="1:6">
      <c r="A428" s="129" t="s">
        <v>2671</v>
      </c>
      <c r="B428" s="129" t="s">
        <v>2674</v>
      </c>
      <c r="C428" s="129"/>
      <c r="D428" s="129"/>
      <c r="E428" s="129"/>
      <c r="F428" s="129"/>
    </row>
    <row r="429" spans="1:6">
      <c r="A429" s="129" t="s">
        <v>2673</v>
      </c>
      <c r="B429" s="129" t="s">
        <v>2676</v>
      </c>
      <c r="C429" s="129"/>
      <c r="D429" s="129"/>
      <c r="E429" s="129"/>
      <c r="F429" s="129"/>
    </row>
    <row r="430" spans="1:6">
      <c r="A430" s="129" t="s">
        <v>2675</v>
      </c>
      <c r="B430" s="129" t="s">
        <v>2678</v>
      </c>
      <c r="C430" s="129"/>
      <c r="D430" s="129"/>
      <c r="E430" s="129"/>
      <c r="F430" s="129"/>
    </row>
    <row r="431" spans="1:6">
      <c r="A431" s="129" t="s">
        <v>2677</v>
      </c>
      <c r="B431" s="129" t="s">
        <v>3013</v>
      </c>
      <c r="C431" s="129"/>
      <c r="D431" s="129"/>
      <c r="E431" s="129"/>
      <c r="F431" s="129"/>
    </row>
    <row r="432" spans="1:6">
      <c r="A432" s="129" t="s">
        <v>2679</v>
      </c>
      <c r="B432" s="129" t="s">
        <v>3015</v>
      </c>
      <c r="C432" s="129"/>
      <c r="D432" s="129"/>
      <c r="E432" s="129"/>
      <c r="F432" s="129"/>
    </row>
    <row r="433" spans="1:6">
      <c r="A433" s="129" t="s">
        <v>3014</v>
      </c>
      <c r="B433" s="129" t="s">
        <v>3017</v>
      </c>
      <c r="C433" s="129"/>
      <c r="D433" s="129"/>
      <c r="E433" s="129"/>
      <c r="F433" s="129"/>
    </row>
    <row r="434" spans="1:6">
      <c r="A434" s="129" t="s">
        <v>3016</v>
      </c>
      <c r="B434" s="129" t="s">
        <v>3021</v>
      </c>
      <c r="C434" s="129"/>
      <c r="D434" s="129"/>
      <c r="E434" s="129"/>
      <c r="F434" s="129"/>
    </row>
    <row r="435" spans="1:6">
      <c r="A435" s="129" t="s">
        <v>3018</v>
      </c>
      <c r="B435" s="129" t="s">
        <v>3873</v>
      </c>
      <c r="C435" s="129"/>
      <c r="D435" s="129"/>
      <c r="E435" s="129"/>
      <c r="F435" s="129"/>
    </row>
    <row r="436" spans="1:6">
      <c r="A436" s="129" t="s">
        <v>3020</v>
      </c>
      <c r="B436" s="129" t="s">
        <v>3023</v>
      </c>
      <c r="C436" s="129"/>
      <c r="D436" s="129"/>
      <c r="E436" s="129"/>
      <c r="F436" s="129"/>
    </row>
    <row r="437" spans="1:6">
      <c r="A437" s="129" t="s">
        <v>3022</v>
      </c>
      <c r="B437" s="129" t="s">
        <v>3025</v>
      </c>
      <c r="C437" s="129"/>
      <c r="D437" s="129"/>
      <c r="E437" s="129"/>
      <c r="F437" s="129"/>
    </row>
    <row r="438" spans="1:6">
      <c r="A438" s="129" t="s">
        <v>3024</v>
      </c>
      <c r="B438" s="129" t="s">
        <v>3027</v>
      </c>
      <c r="C438" s="129"/>
      <c r="D438" s="129"/>
      <c r="E438" s="129"/>
      <c r="F438" s="129"/>
    </row>
    <row r="439" spans="1:6">
      <c r="A439" s="129" t="s">
        <v>3026</v>
      </c>
      <c r="B439" s="129" t="s">
        <v>3029</v>
      </c>
      <c r="C439" s="129"/>
      <c r="D439" s="129"/>
      <c r="E439" s="129"/>
      <c r="F439" s="129"/>
    </row>
    <row r="440" spans="1:6">
      <c r="A440" s="129" t="s">
        <v>3028</v>
      </c>
      <c r="B440" s="129" t="s">
        <v>3863</v>
      </c>
      <c r="C440" s="129"/>
      <c r="D440" s="129"/>
      <c r="E440" s="129"/>
      <c r="F440" s="129"/>
    </row>
    <row r="441" spans="1:6">
      <c r="A441" s="129" t="s">
        <v>3030</v>
      </c>
      <c r="B441" s="129" t="s">
        <v>3865</v>
      </c>
      <c r="C441" s="129"/>
      <c r="D441" s="129"/>
      <c r="E441" s="129"/>
      <c r="F441" s="129"/>
    </row>
    <row r="442" spans="1:6">
      <c r="A442" s="129" t="s">
        <v>3864</v>
      </c>
      <c r="B442" s="129" t="s">
        <v>3867</v>
      </c>
      <c r="C442" s="129"/>
      <c r="D442" s="129"/>
      <c r="E442" s="129"/>
      <c r="F442" s="129"/>
    </row>
    <row r="443" spans="1:6">
      <c r="A443" s="129" t="s">
        <v>3866</v>
      </c>
      <c r="B443" s="129" t="s">
        <v>3869</v>
      </c>
      <c r="C443" s="129"/>
      <c r="D443" s="129"/>
      <c r="E443" s="129"/>
      <c r="F443" s="129"/>
    </row>
    <row r="444" spans="1:6">
      <c r="A444" s="129" t="s">
        <v>3868</v>
      </c>
      <c r="B444" s="129" t="s">
        <v>3871</v>
      </c>
      <c r="C444" s="129"/>
      <c r="D444" s="129"/>
      <c r="E444" s="129"/>
      <c r="F444" s="129"/>
    </row>
    <row r="445" spans="1:6">
      <c r="A445" s="129" t="s">
        <v>3870</v>
      </c>
      <c r="B445" s="129" t="s">
        <v>3875</v>
      </c>
      <c r="C445" s="129"/>
      <c r="D445" s="129"/>
      <c r="E445" s="129"/>
      <c r="F445" s="129"/>
    </row>
    <row r="446" spans="1:6">
      <c r="A446" s="129" t="s">
        <v>3872</v>
      </c>
      <c r="B446" s="129" t="s">
        <v>3895</v>
      </c>
      <c r="C446" s="129"/>
      <c r="D446" s="129"/>
      <c r="E446" s="129"/>
      <c r="F446" s="129"/>
    </row>
    <row r="447" spans="1:6">
      <c r="A447" s="129" t="s">
        <v>3874</v>
      </c>
      <c r="B447" s="129" t="s">
        <v>3877</v>
      </c>
      <c r="C447" s="129"/>
      <c r="D447" s="129"/>
      <c r="E447" s="129"/>
      <c r="F447" s="129"/>
    </row>
    <row r="448" spans="1:6">
      <c r="A448" s="129" t="s">
        <v>3876</v>
      </c>
      <c r="B448" s="129" t="s">
        <v>3879</v>
      </c>
      <c r="C448" s="129"/>
      <c r="D448" s="129"/>
      <c r="E448" s="129"/>
      <c r="F448" s="129"/>
    </row>
    <row r="449" spans="1:6">
      <c r="A449" s="129" t="s">
        <v>3878</v>
      </c>
      <c r="B449" s="129" t="s">
        <v>3881</v>
      </c>
      <c r="C449" s="129"/>
      <c r="D449" s="129"/>
      <c r="E449" s="129"/>
      <c r="F449" s="129"/>
    </row>
    <row r="450" spans="1:6">
      <c r="A450" s="129" t="s">
        <v>3880</v>
      </c>
      <c r="B450" s="129" t="s">
        <v>3883</v>
      </c>
      <c r="C450" s="129"/>
      <c r="D450" s="129"/>
      <c r="E450" s="129"/>
      <c r="F450" s="129"/>
    </row>
    <row r="451" spans="1:6">
      <c r="A451" s="129" t="s">
        <v>3882</v>
      </c>
      <c r="B451" s="129" t="s">
        <v>3885</v>
      </c>
      <c r="C451" s="129"/>
      <c r="D451" s="129"/>
      <c r="E451" s="129"/>
      <c r="F451" s="129"/>
    </row>
    <row r="452" spans="1:6">
      <c r="A452" s="129" t="s">
        <v>3884</v>
      </c>
      <c r="B452" s="129" t="s">
        <v>3887</v>
      </c>
      <c r="C452" s="129"/>
      <c r="D452" s="129"/>
      <c r="E452" s="129"/>
      <c r="F452" s="129"/>
    </row>
    <row r="453" spans="1:6">
      <c r="A453" s="129" t="s">
        <v>3886</v>
      </c>
      <c r="B453" s="129" t="s">
        <v>3889</v>
      </c>
      <c r="C453" s="129"/>
      <c r="D453" s="129"/>
      <c r="E453" s="129"/>
      <c r="F453" s="129"/>
    </row>
    <row r="454" spans="1:6">
      <c r="A454" s="129" t="s">
        <v>3888</v>
      </c>
      <c r="B454" s="129" t="s">
        <v>3891</v>
      </c>
      <c r="C454" s="129"/>
      <c r="D454" s="129"/>
      <c r="E454" s="129"/>
      <c r="F454" s="129"/>
    </row>
    <row r="455" spans="1:6">
      <c r="A455" s="129" t="s">
        <v>3890</v>
      </c>
      <c r="B455" s="129" t="s">
        <v>3893</v>
      </c>
      <c r="C455" s="129"/>
      <c r="D455" s="129"/>
      <c r="E455" s="129"/>
      <c r="F455" s="129"/>
    </row>
    <row r="456" spans="1:6">
      <c r="A456" s="129" t="s">
        <v>3892</v>
      </c>
      <c r="B456" s="129" t="s">
        <v>3897</v>
      </c>
      <c r="C456" s="129"/>
      <c r="D456" s="129"/>
      <c r="E456" s="129"/>
      <c r="F456" s="129"/>
    </row>
    <row r="457" spans="1:6">
      <c r="A457" s="129" t="s">
        <v>3894</v>
      </c>
      <c r="B457" s="129" t="s">
        <v>3477</v>
      </c>
      <c r="C457" s="129"/>
      <c r="D457" s="129"/>
      <c r="E457" s="129"/>
      <c r="F457" s="129"/>
    </row>
    <row r="458" spans="1:6">
      <c r="A458" s="129" t="s">
        <v>3896</v>
      </c>
      <c r="B458" s="129" t="s">
        <v>3899</v>
      </c>
      <c r="C458" s="129"/>
      <c r="D458" s="129"/>
      <c r="E458" s="129"/>
      <c r="F458" s="129"/>
    </row>
    <row r="459" spans="1:6">
      <c r="A459" s="129" t="s">
        <v>3898</v>
      </c>
      <c r="B459" s="129" t="s">
        <v>3901</v>
      </c>
      <c r="C459" s="129"/>
      <c r="D459" s="129"/>
      <c r="E459" s="129"/>
      <c r="F459" s="129"/>
    </row>
    <row r="460" spans="1:6">
      <c r="A460" s="129" t="s">
        <v>3900</v>
      </c>
      <c r="B460" s="129" t="s">
        <v>3903</v>
      </c>
      <c r="C460" s="129"/>
      <c r="D460" s="129"/>
      <c r="E460" s="129"/>
      <c r="F460" s="129"/>
    </row>
    <row r="461" spans="1:6">
      <c r="A461" s="129" t="s">
        <v>3902</v>
      </c>
      <c r="B461" s="129" t="s">
        <v>3905</v>
      </c>
      <c r="C461" s="129"/>
      <c r="D461" s="129"/>
      <c r="E461" s="129"/>
      <c r="F461" s="129"/>
    </row>
    <row r="462" spans="1:6">
      <c r="A462" s="129" t="s">
        <v>3904</v>
      </c>
      <c r="B462" s="129" t="s">
        <v>3907</v>
      </c>
      <c r="C462" s="129"/>
      <c r="D462" s="129"/>
      <c r="E462" s="129"/>
      <c r="F462" s="129"/>
    </row>
    <row r="463" spans="1:6">
      <c r="A463" s="129" t="s">
        <v>3906</v>
      </c>
      <c r="B463" s="129" t="s">
        <v>3909</v>
      </c>
      <c r="C463" s="129"/>
      <c r="D463" s="129"/>
      <c r="E463" s="129"/>
      <c r="F463" s="129"/>
    </row>
    <row r="464" spans="1:6">
      <c r="A464" s="129" t="s">
        <v>3908</v>
      </c>
      <c r="B464" s="129" t="s">
        <v>3911</v>
      </c>
      <c r="C464" s="129"/>
      <c r="D464" s="129"/>
      <c r="E464" s="129"/>
      <c r="F464" s="129"/>
    </row>
    <row r="465" spans="1:6">
      <c r="A465" s="129" t="s">
        <v>3910</v>
      </c>
      <c r="B465" s="129" t="s">
        <v>3913</v>
      </c>
      <c r="C465" s="129"/>
      <c r="D465" s="129"/>
      <c r="E465" s="129"/>
      <c r="F465" s="129"/>
    </row>
    <row r="466" spans="1:6">
      <c r="A466" s="129" t="s">
        <v>3912</v>
      </c>
      <c r="B466" s="129" t="s">
        <v>3915</v>
      </c>
      <c r="C466" s="129"/>
      <c r="D466" s="129"/>
      <c r="E466" s="129"/>
      <c r="F466" s="129"/>
    </row>
    <row r="467" spans="1:6">
      <c r="A467" s="129" t="s">
        <v>3914</v>
      </c>
      <c r="B467" s="129" t="s">
        <v>3479</v>
      </c>
      <c r="C467" s="129"/>
      <c r="D467" s="129"/>
      <c r="E467" s="129"/>
      <c r="F467" s="129"/>
    </row>
    <row r="468" spans="1:6">
      <c r="A468" s="129" t="s">
        <v>3916</v>
      </c>
      <c r="B468" s="129" t="s">
        <v>3498</v>
      </c>
      <c r="C468" s="129"/>
      <c r="D468" s="129"/>
      <c r="E468" s="129"/>
      <c r="F468" s="129"/>
    </row>
    <row r="469" spans="1:6">
      <c r="A469" s="129" t="s">
        <v>3478</v>
      </c>
      <c r="B469" s="129" t="s">
        <v>506</v>
      </c>
      <c r="C469" s="129"/>
      <c r="D469" s="129"/>
      <c r="E469" s="129"/>
      <c r="F469" s="129"/>
    </row>
    <row r="470" spans="1:6">
      <c r="A470" s="129" t="s">
        <v>3480</v>
      </c>
      <c r="B470" s="129" t="s">
        <v>3482</v>
      </c>
      <c r="C470" s="129"/>
      <c r="D470" s="129"/>
      <c r="E470" s="129"/>
      <c r="F470" s="129"/>
    </row>
    <row r="471" spans="1:6">
      <c r="A471" s="129" t="s">
        <v>3481</v>
      </c>
      <c r="B471" s="129" t="s">
        <v>3484</v>
      </c>
      <c r="C471" s="129"/>
      <c r="D471" s="129"/>
      <c r="E471" s="129"/>
      <c r="F471" s="129"/>
    </row>
    <row r="472" spans="1:6">
      <c r="A472" s="129" t="s">
        <v>3483</v>
      </c>
      <c r="B472" s="129" t="s">
        <v>3486</v>
      </c>
      <c r="C472" s="129"/>
      <c r="D472" s="129"/>
      <c r="E472" s="129"/>
      <c r="F472" s="129"/>
    </row>
    <row r="473" spans="1:6">
      <c r="A473" s="129" t="s">
        <v>3485</v>
      </c>
      <c r="B473" s="129" t="s">
        <v>3488</v>
      </c>
      <c r="C473" s="129"/>
      <c r="D473" s="129"/>
      <c r="E473" s="129"/>
      <c r="F473" s="129"/>
    </row>
    <row r="474" spans="1:6">
      <c r="A474" s="129" t="s">
        <v>3487</v>
      </c>
      <c r="B474" s="129" t="s">
        <v>3490</v>
      </c>
      <c r="C474" s="129"/>
      <c r="D474" s="129"/>
      <c r="E474" s="129"/>
      <c r="F474" s="129"/>
    </row>
    <row r="475" spans="1:6">
      <c r="A475" s="129" t="s">
        <v>3489</v>
      </c>
      <c r="B475" s="129" t="s">
        <v>3492</v>
      </c>
      <c r="C475" s="129"/>
      <c r="D475" s="129"/>
      <c r="E475" s="129"/>
      <c r="F475" s="129"/>
    </row>
    <row r="476" spans="1:6">
      <c r="A476" s="129" t="s">
        <v>3491</v>
      </c>
      <c r="B476" s="129" t="s">
        <v>3494</v>
      </c>
      <c r="C476" s="129"/>
      <c r="D476" s="129"/>
      <c r="E476" s="129"/>
      <c r="F476" s="129"/>
    </row>
    <row r="477" spans="1:6">
      <c r="A477" s="129" t="s">
        <v>3493</v>
      </c>
      <c r="B477" s="129" t="s">
        <v>3496</v>
      </c>
      <c r="C477" s="129"/>
      <c r="D477" s="129"/>
      <c r="E477" s="129"/>
      <c r="F477" s="129"/>
    </row>
    <row r="478" spans="1:6">
      <c r="A478" s="129" t="s">
        <v>3495</v>
      </c>
      <c r="B478" s="129" t="s">
        <v>3500</v>
      </c>
      <c r="C478" s="129"/>
      <c r="D478" s="129"/>
      <c r="E478" s="129"/>
      <c r="F478" s="129"/>
    </row>
    <row r="479" spans="1:6">
      <c r="A479" s="129" t="s">
        <v>3497</v>
      </c>
      <c r="B479" s="129" t="s">
        <v>3520</v>
      </c>
      <c r="C479" s="129"/>
      <c r="D479" s="129"/>
      <c r="E479" s="129"/>
      <c r="F479" s="129"/>
    </row>
    <row r="480" spans="1:6">
      <c r="A480" s="129" t="s">
        <v>3499</v>
      </c>
      <c r="B480" s="129" t="s">
        <v>3502</v>
      </c>
      <c r="C480" s="129"/>
      <c r="D480" s="129"/>
      <c r="E480" s="129"/>
      <c r="F480" s="129"/>
    </row>
    <row r="481" spans="1:6">
      <c r="A481" s="129" t="s">
        <v>3501</v>
      </c>
      <c r="B481" s="129" t="s">
        <v>3504</v>
      </c>
      <c r="C481" s="129"/>
      <c r="D481" s="129"/>
      <c r="E481" s="129"/>
      <c r="F481" s="129"/>
    </row>
    <row r="482" spans="1:6">
      <c r="A482" s="129" t="s">
        <v>3503</v>
      </c>
      <c r="B482" s="129" t="s">
        <v>3506</v>
      </c>
      <c r="C482" s="129"/>
      <c r="D482" s="129"/>
      <c r="E482" s="129"/>
      <c r="F482" s="129"/>
    </row>
    <row r="483" spans="1:6">
      <c r="A483" s="129" t="s">
        <v>3505</v>
      </c>
      <c r="B483" s="129" t="s">
        <v>3508</v>
      </c>
      <c r="C483" s="129"/>
      <c r="D483" s="129"/>
      <c r="E483" s="129"/>
      <c r="F483" s="129"/>
    </row>
    <row r="484" spans="1:6">
      <c r="A484" s="129" t="s">
        <v>3507</v>
      </c>
      <c r="B484" s="129" t="s">
        <v>3510</v>
      </c>
      <c r="C484" s="129"/>
      <c r="D484" s="129"/>
      <c r="E484" s="129"/>
      <c r="F484" s="129"/>
    </row>
    <row r="485" spans="1:6">
      <c r="A485" s="129" t="s">
        <v>3509</v>
      </c>
      <c r="B485" s="129" t="s">
        <v>3512</v>
      </c>
      <c r="C485" s="129"/>
      <c r="D485" s="129"/>
      <c r="E485" s="129"/>
      <c r="F485" s="129"/>
    </row>
    <row r="486" spans="1:6">
      <c r="A486" s="129" t="s">
        <v>3511</v>
      </c>
      <c r="B486" s="129" t="s">
        <v>3514</v>
      </c>
      <c r="C486" s="129"/>
      <c r="D486" s="129"/>
      <c r="E486" s="129"/>
      <c r="F486" s="129"/>
    </row>
    <row r="487" spans="1:6">
      <c r="A487" s="129" t="s">
        <v>3513</v>
      </c>
      <c r="B487" s="129" t="s">
        <v>3516</v>
      </c>
      <c r="C487" s="129"/>
      <c r="D487" s="129"/>
      <c r="E487" s="129"/>
      <c r="F487" s="129"/>
    </row>
    <row r="488" spans="1:6">
      <c r="A488" s="129" t="s">
        <v>3515</v>
      </c>
      <c r="B488" s="129" t="s">
        <v>3518</v>
      </c>
      <c r="C488" s="129"/>
      <c r="D488" s="129"/>
      <c r="E488" s="129"/>
      <c r="F488" s="129"/>
    </row>
    <row r="489" spans="1:6">
      <c r="A489" s="129" t="s">
        <v>3517</v>
      </c>
      <c r="B489" s="129" t="s">
        <v>3522</v>
      </c>
      <c r="C489" s="129"/>
      <c r="D489" s="129"/>
      <c r="E489" s="129"/>
      <c r="F489" s="129"/>
    </row>
    <row r="490" spans="1:6">
      <c r="A490" s="129" t="s">
        <v>3519</v>
      </c>
      <c r="B490" s="129" t="s">
        <v>3542</v>
      </c>
      <c r="C490" s="129"/>
      <c r="D490" s="129"/>
      <c r="E490" s="129"/>
      <c r="F490" s="129"/>
    </row>
    <row r="491" spans="1:6">
      <c r="A491" s="129" t="s">
        <v>3521</v>
      </c>
      <c r="B491" s="129" t="s">
        <v>3524</v>
      </c>
      <c r="C491" s="129"/>
      <c r="D491" s="129"/>
      <c r="E491" s="129"/>
      <c r="F491" s="129"/>
    </row>
    <row r="492" spans="1:6">
      <c r="A492" s="129" t="s">
        <v>3523</v>
      </c>
      <c r="B492" s="129" t="s">
        <v>3526</v>
      </c>
      <c r="C492" s="129"/>
      <c r="D492" s="129"/>
      <c r="E492" s="129"/>
      <c r="F492" s="129"/>
    </row>
    <row r="493" spans="1:6">
      <c r="A493" s="129" t="s">
        <v>3525</v>
      </c>
      <c r="B493" s="129" t="s">
        <v>3528</v>
      </c>
      <c r="C493" s="129"/>
      <c r="D493" s="129"/>
      <c r="E493" s="129"/>
      <c r="F493" s="129"/>
    </row>
    <row r="494" spans="1:6">
      <c r="A494" s="129" t="s">
        <v>3527</v>
      </c>
      <c r="B494" s="129" t="s">
        <v>3530</v>
      </c>
      <c r="C494" s="129"/>
      <c r="D494" s="129"/>
      <c r="E494" s="129"/>
      <c r="F494" s="129"/>
    </row>
    <row r="495" spans="1:6">
      <c r="A495" s="129" t="s">
        <v>3529</v>
      </c>
      <c r="B495" s="129" t="s">
        <v>3532</v>
      </c>
      <c r="C495" s="129"/>
      <c r="D495" s="129"/>
      <c r="E495" s="129"/>
      <c r="F495" s="129"/>
    </row>
    <row r="496" spans="1:6">
      <c r="A496" s="129" t="s">
        <v>3531</v>
      </c>
      <c r="B496" s="129" t="s">
        <v>3534</v>
      </c>
      <c r="C496" s="129"/>
      <c r="D496" s="129"/>
      <c r="E496" s="129"/>
      <c r="F496" s="129"/>
    </row>
    <row r="497" spans="1:6">
      <c r="A497" s="129" t="s">
        <v>3533</v>
      </c>
      <c r="B497" s="129" t="s">
        <v>3536</v>
      </c>
      <c r="C497" s="129"/>
      <c r="D497" s="129"/>
      <c r="E497" s="129"/>
      <c r="F497" s="129"/>
    </row>
    <row r="498" spans="1:6">
      <c r="A498" s="129" t="s">
        <v>3535</v>
      </c>
      <c r="B498" s="129" t="s">
        <v>3538</v>
      </c>
      <c r="C498" s="129"/>
      <c r="D498" s="129"/>
      <c r="E498" s="129"/>
      <c r="F498" s="129"/>
    </row>
    <row r="499" spans="1:6">
      <c r="A499" s="129" t="s">
        <v>3537</v>
      </c>
      <c r="B499" s="129" t="s">
        <v>3540</v>
      </c>
      <c r="C499" s="129"/>
      <c r="D499" s="129"/>
      <c r="E499" s="129"/>
      <c r="F499" s="129"/>
    </row>
    <row r="500" spans="1:6">
      <c r="A500" s="129" t="s">
        <v>3539</v>
      </c>
      <c r="B500" s="129" t="s">
        <v>3544</v>
      </c>
      <c r="C500" s="129"/>
      <c r="D500" s="129"/>
      <c r="E500" s="129"/>
      <c r="F500" s="129"/>
    </row>
    <row r="501" spans="1:6">
      <c r="A501" s="129" t="s">
        <v>3541</v>
      </c>
      <c r="B501" s="129" t="s">
        <v>4</v>
      </c>
      <c r="C501" s="129"/>
      <c r="D501" s="129"/>
      <c r="E501" s="129"/>
      <c r="F501" s="129"/>
    </row>
    <row r="502" spans="1:6">
      <c r="A502" s="129" t="s">
        <v>3543</v>
      </c>
      <c r="B502" s="129" t="s">
        <v>3546</v>
      </c>
      <c r="C502" s="129"/>
      <c r="D502" s="129"/>
      <c r="E502" s="129"/>
      <c r="F502" s="129"/>
    </row>
    <row r="503" spans="1:6">
      <c r="A503" s="129" t="s">
        <v>3545</v>
      </c>
      <c r="B503" s="129" t="s">
        <v>3548</v>
      </c>
      <c r="C503" s="129"/>
      <c r="D503" s="129"/>
      <c r="E503" s="129"/>
      <c r="F503" s="129"/>
    </row>
    <row r="504" spans="1:6">
      <c r="A504" s="129" t="s">
        <v>3547</v>
      </c>
      <c r="B504" s="129" t="s">
        <v>3550</v>
      </c>
      <c r="C504" s="129"/>
      <c r="D504" s="129"/>
      <c r="E504" s="129"/>
      <c r="F504" s="129"/>
    </row>
    <row r="505" spans="1:6">
      <c r="A505" s="129" t="s">
        <v>3549</v>
      </c>
      <c r="B505" s="129" t="s">
        <v>3552</v>
      </c>
      <c r="C505" s="129"/>
      <c r="D505" s="129"/>
      <c r="E505" s="129"/>
      <c r="F505" s="129"/>
    </row>
    <row r="506" spans="1:6">
      <c r="A506" s="129" t="s">
        <v>3551</v>
      </c>
      <c r="B506" s="129" t="s">
        <v>3554</v>
      </c>
      <c r="C506" s="129"/>
      <c r="D506" s="129"/>
      <c r="E506" s="129"/>
      <c r="F506" s="129"/>
    </row>
    <row r="507" spans="1:6">
      <c r="A507" s="129" t="s">
        <v>3553</v>
      </c>
      <c r="B507" s="129" t="s">
        <v>3556</v>
      </c>
      <c r="C507" s="129"/>
      <c r="D507" s="129"/>
      <c r="E507" s="129"/>
      <c r="F507" s="129"/>
    </row>
    <row r="508" spans="1:6">
      <c r="A508" s="129" t="s">
        <v>3555</v>
      </c>
      <c r="B508" s="129" t="s">
        <v>3558</v>
      </c>
      <c r="C508" s="129"/>
      <c r="D508" s="129"/>
      <c r="E508" s="129"/>
      <c r="F508" s="129"/>
    </row>
    <row r="509" spans="1:6">
      <c r="A509" s="129" t="s">
        <v>3557</v>
      </c>
      <c r="B509" s="129" t="s">
        <v>0</v>
      </c>
      <c r="C509" s="129"/>
      <c r="D509" s="129"/>
      <c r="E509" s="129"/>
      <c r="F509" s="129"/>
    </row>
    <row r="510" spans="1:6">
      <c r="A510" s="129" t="s">
        <v>3559</v>
      </c>
      <c r="B510" s="129" t="s">
        <v>2</v>
      </c>
      <c r="C510" s="129"/>
      <c r="D510" s="129"/>
      <c r="E510" s="129"/>
      <c r="F510" s="129"/>
    </row>
    <row r="511" spans="1:6">
      <c r="A511" s="129" t="s">
        <v>1</v>
      </c>
      <c r="B511" s="129" t="s">
        <v>6</v>
      </c>
      <c r="C511" s="129"/>
      <c r="D511" s="129"/>
      <c r="E511" s="129"/>
      <c r="F511" s="129"/>
    </row>
    <row r="512" spans="1:6">
      <c r="A512" s="129" t="s">
        <v>3</v>
      </c>
      <c r="B512" s="129" t="s">
        <v>28</v>
      </c>
      <c r="C512" s="129"/>
      <c r="D512" s="129"/>
      <c r="E512" s="129"/>
      <c r="F512" s="129"/>
    </row>
    <row r="513" spans="1:6">
      <c r="A513" s="129" t="s">
        <v>5</v>
      </c>
      <c r="B513" s="129" t="s">
        <v>8</v>
      </c>
      <c r="C513" s="129"/>
      <c r="D513" s="129"/>
      <c r="E513" s="129"/>
      <c r="F513" s="129"/>
    </row>
    <row r="514" spans="1:6">
      <c r="A514" s="129" t="s">
        <v>7</v>
      </c>
      <c r="B514" s="129" t="s">
        <v>10</v>
      </c>
      <c r="C514" s="129"/>
      <c r="D514" s="129"/>
      <c r="E514" s="129"/>
      <c r="F514" s="129"/>
    </row>
    <row r="515" spans="1:6">
      <c r="A515" s="129" t="s">
        <v>9</v>
      </c>
      <c r="B515" s="129" t="s">
        <v>12</v>
      </c>
      <c r="C515" s="129"/>
      <c r="D515" s="129"/>
      <c r="E515" s="129"/>
      <c r="F515" s="129"/>
    </row>
    <row r="516" spans="1:6">
      <c r="A516" s="129" t="s">
        <v>11</v>
      </c>
      <c r="B516" s="129" t="s">
        <v>14</v>
      </c>
      <c r="C516" s="129"/>
      <c r="D516" s="129"/>
      <c r="E516" s="129"/>
      <c r="F516" s="129"/>
    </row>
    <row r="517" spans="1:6">
      <c r="A517" s="129" t="s">
        <v>13</v>
      </c>
      <c r="B517" s="129" t="s">
        <v>16</v>
      </c>
      <c r="C517" s="129"/>
      <c r="D517" s="129"/>
      <c r="E517" s="129"/>
      <c r="F517" s="129"/>
    </row>
    <row r="518" spans="1:6">
      <c r="A518" s="129" t="s">
        <v>15</v>
      </c>
      <c r="B518" s="129" t="s">
        <v>18</v>
      </c>
      <c r="C518" s="129"/>
      <c r="D518" s="129"/>
      <c r="E518" s="129"/>
      <c r="F518" s="129"/>
    </row>
    <row r="519" spans="1:6">
      <c r="A519" s="129" t="s">
        <v>17</v>
      </c>
      <c r="B519" s="129" t="s">
        <v>20</v>
      </c>
      <c r="C519" s="129"/>
      <c r="D519" s="129"/>
      <c r="E519" s="129"/>
      <c r="F519" s="129"/>
    </row>
    <row r="520" spans="1:6">
      <c r="A520" s="129" t="s">
        <v>19</v>
      </c>
      <c r="B520" s="129" t="s">
        <v>22</v>
      </c>
      <c r="C520" s="129"/>
      <c r="D520" s="129"/>
      <c r="E520" s="129"/>
      <c r="F520" s="129"/>
    </row>
    <row r="521" spans="1:6">
      <c r="A521" s="129" t="s">
        <v>21</v>
      </c>
      <c r="B521" s="129" t="s">
        <v>24</v>
      </c>
      <c r="C521" s="129"/>
      <c r="D521" s="129"/>
      <c r="E521" s="129"/>
      <c r="F521" s="129"/>
    </row>
    <row r="522" spans="1:6">
      <c r="A522" s="129" t="s">
        <v>23</v>
      </c>
      <c r="B522" s="129" t="s">
        <v>30</v>
      </c>
      <c r="C522" s="129"/>
      <c r="D522" s="129"/>
      <c r="E522" s="129"/>
      <c r="F522" s="129"/>
    </row>
    <row r="523" spans="1:6">
      <c r="A523" s="129" t="s">
        <v>25</v>
      </c>
      <c r="B523" s="129" t="s">
        <v>50</v>
      </c>
      <c r="C523" s="129"/>
      <c r="D523" s="129"/>
      <c r="E523" s="129"/>
      <c r="F523" s="129"/>
    </row>
    <row r="524" spans="1:6">
      <c r="A524" s="129" t="s">
        <v>27</v>
      </c>
      <c r="B524" s="129" t="s">
        <v>32</v>
      </c>
      <c r="C524" s="129"/>
      <c r="D524" s="129"/>
      <c r="E524" s="129"/>
      <c r="F524" s="129"/>
    </row>
    <row r="525" spans="1:6">
      <c r="A525" s="129" t="s">
        <v>29</v>
      </c>
      <c r="B525" s="129" t="s">
        <v>507</v>
      </c>
      <c r="C525" s="129"/>
      <c r="D525" s="129"/>
      <c r="E525" s="129"/>
      <c r="F525" s="129"/>
    </row>
    <row r="526" spans="1:6">
      <c r="A526" s="129" t="s">
        <v>31</v>
      </c>
      <c r="B526" s="129" t="s">
        <v>34</v>
      </c>
      <c r="C526" s="129"/>
      <c r="D526" s="129"/>
      <c r="E526" s="129"/>
      <c r="F526" s="129"/>
    </row>
    <row r="527" spans="1:6">
      <c r="A527" s="129" t="s">
        <v>33</v>
      </c>
      <c r="B527" s="129" t="s">
        <v>36</v>
      </c>
      <c r="C527" s="129"/>
      <c r="D527" s="129"/>
      <c r="E527" s="129"/>
      <c r="F527" s="129"/>
    </row>
    <row r="528" spans="1:6">
      <c r="A528" s="129" t="s">
        <v>35</v>
      </c>
      <c r="B528" s="129" t="s">
        <v>38</v>
      </c>
      <c r="C528" s="129"/>
      <c r="D528" s="129"/>
      <c r="E528" s="129"/>
      <c r="F528" s="129"/>
    </row>
    <row r="529" spans="1:6">
      <c r="A529" s="129" t="s">
        <v>37</v>
      </c>
      <c r="B529" s="129" t="s">
        <v>40</v>
      </c>
      <c r="C529" s="129"/>
      <c r="D529" s="129"/>
      <c r="E529" s="129"/>
      <c r="F529" s="129"/>
    </row>
    <row r="530" spans="1:6">
      <c r="A530" s="129" t="s">
        <v>39</v>
      </c>
      <c r="B530" s="129" t="s">
        <v>42</v>
      </c>
      <c r="C530" s="129"/>
      <c r="D530" s="129"/>
      <c r="E530" s="129"/>
      <c r="F530" s="129"/>
    </row>
    <row r="531" spans="1:6">
      <c r="A531" s="129" t="s">
        <v>41</v>
      </c>
      <c r="B531" s="129" t="s">
        <v>44</v>
      </c>
      <c r="C531" s="129"/>
      <c r="D531" s="129"/>
      <c r="E531" s="129"/>
      <c r="F531" s="129"/>
    </row>
    <row r="532" spans="1:6">
      <c r="A532" s="129" t="s">
        <v>43</v>
      </c>
      <c r="B532" s="129" t="s">
        <v>46</v>
      </c>
      <c r="C532" s="129"/>
      <c r="D532" s="129"/>
      <c r="E532" s="129"/>
      <c r="F532" s="129"/>
    </row>
    <row r="533" spans="1:6">
      <c r="A533" s="129" t="s">
        <v>45</v>
      </c>
      <c r="B533" s="129" t="s">
        <v>48</v>
      </c>
      <c r="C533" s="129"/>
      <c r="D533" s="129"/>
      <c r="E533" s="129"/>
      <c r="F533" s="129"/>
    </row>
    <row r="534" spans="1:6">
      <c r="A534" s="129" t="s">
        <v>47</v>
      </c>
      <c r="B534" s="129" t="s">
        <v>52</v>
      </c>
      <c r="C534" s="129"/>
      <c r="D534" s="129"/>
      <c r="E534" s="129"/>
      <c r="F534" s="129"/>
    </row>
    <row r="535" spans="1:6">
      <c r="A535" s="129" t="s">
        <v>49</v>
      </c>
      <c r="B535" s="129" t="s">
        <v>72</v>
      </c>
      <c r="C535" s="129"/>
      <c r="D535" s="129"/>
      <c r="E535" s="129"/>
      <c r="F535" s="129"/>
    </row>
    <row r="536" spans="1:6">
      <c r="A536" s="129" t="s">
        <v>51</v>
      </c>
      <c r="B536" s="129" t="s">
        <v>54</v>
      </c>
      <c r="C536" s="129"/>
      <c r="D536" s="129"/>
      <c r="E536" s="129"/>
      <c r="F536" s="129"/>
    </row>
    <row r="537" spans="1:6">
      <c r="A537" s="129" t="s">
        <v>53</v>
      </c>
      <c r="B537" s="129" t="s">
        <v>56</v>
      </c>
      <c r="C537" s="129"/>
      <c r="D537" s="129"/>
      <c r="E537" s="129"/>
      <c r="F537" s="129"/>
    </row>
    <row r="538" spans="1:6">
      <c r="A538" s="129" t="s">
        <v>55</v>
      </c>
      <c r="B538" s="129" t="s">
        <v>58</v>
      </c>
      <c r="C538" s="129"/>
      <c r="D538" s="129"/>
      <c r="E538" s="129"/>
      <c r="F538" s="129"/>
    </row>
    <row r="539" spans="1:6">
      <c r="A539" s="129" t="s">
        <v>57</v>
      </c>
      <c r="B539" s="129" t="s">
        <v>60</v>
      </c>
      <c r="C539" s="129"/>
      <c r="D539" s="129"/>
      <c r="E539" s="129"/>
      <c r="F539" s="129"/>
    </row>
    <row r="540" spans="1:6">
      <c r="A540" s="129" t="s">
        <v>59</v>
      </c>
      <c r="B540" s="129" t="s">
        <v>62</v>
      </c>
      <c r="C540" s="129"/>
      <c r="D540" s="129"/>
      <c r="E540" s="129"/>
      <c r="F540" s="129"/>
    </row>
    <row r="541" spans="1:6">
      <c r="A541" s="129" t="s">
        <v>61</v>
      </c>
      <c r="B541" s="129" t="s">
        <v>64</v>
      </c>
      <c r="C541" s="129"/>
      <c r="D541" s="129"/>
      <c r="E541" s="129"/>
      <c r="F541" s="129"/>
    </row>
    <row r="542" spans="1:6">
      <c r="A542" s="129" t="s">
        <v>63</v>
      </c>
      <c r="B542" s="129" t="s">
        <v>66</v>
      </c>
      <c r="C542" s="129"/>
      <c r="D542" s="129"/>
      <c r="E542" s="129"/>
      <c r="F542" s="129"/>
    </row>
    <row r="543" spans="1:6">
      <c r="A543" s="129" t="s">
        <v>65</v>
      </c>
      <c r="B543" s="129" t="s">
        <v>68</v>
      </c>
      <c r="C543" s="129"/>
      <c r="D543" s="129"/>
      <c r="E543" s="129"/>
      <c r="F543" s="129"/>
    </row>
    <row r="544" spans="1:6">
      <c r="A544" s="129" t="s">
        <v>67</v>
      </c>
      <c r="B544" s="129" t="s">
        <v>70</v>
      </c>
      <c r="C544" s="129"/>
      <c r="D544" s="129"/>
      <c r="E544" s="129"/>
      <c r="F544" s="129"/>
    </row>
    <row r="545" spans="1:6">
      <c r="A545" s="129" t="s">
        <v>69</v>
      </c>
      <c r="B545" s="129" t="s">
        <v>74</v>
      </c>
      <c r="C545" s="129"/>
      <c r="D545" s="129"/>
      <c r="E545" s="129"/>
      <c r="F545" s="129"/>
    </row>
    <row r="546" spans="1:6">
      <c r="A546" s="129" t="s">
        <v>71</v>
      </c>
      <c r="B546" s="129" t="s">
        <v>93</v>
      </c>
      <c r="C546" s="129"/>
      <c r="D546" s="129"/>
      <c r="E546" s="129"/>
      <c r="F546" s="129"/>
    </row>
    <row r="547" spans="1:6">
      <c r="A547" s="129" t="s">
        <v>73</v>
      </c>
      <c r="B547" s="129" t="s">
        <v>508</v>
      </c>
      <c r="C547" s="129"/>
      <c r="D547" s="129"/>
      <c r="E547" s="129"/>
      <c r="F547" s="129"/>
    </row>
    <row r="548" spans="1:6">
      <c r="A548" s="129" t="s">
        <v>75</v>
      </c>
      <c r="B548" s="129" t="s">
        <v>77</v>
      </c>
      <c r="C548" s="129"/>
      <c r="D548" s="129"/>
      <c r="E548" s="129"/>
      <c r="F548" s="129"/>
    </row>
    <row r="549" spans="1:6">
      <c r="A549" s="129" t="s">
        <v>76</v>
      </c>
      <c r="B549" s="129" t="s">
        <v>79</v>
      </c>
      <c r="C549" s="129"/>
      <c r="D549" s="129"/>
      <c r="E549" s="129"/>
      <c r="F549" s="129"/>
    </row>
    <row r="550" spans="1:6">
      <c r="A550" s="129" t="s">
        <v>78</v>
      </c>
      <c r="B550" s="129" t="s">
        <v>81</v>
      </c>
      <c r="C550" s="129"/>
      <c r="D550" s="129"/>
      <c r="E550" s="129"/>
      <c r="F550" s="129"/>
    </row>
    <row r="551" spans="1:6">
      <c r="A551" s="129" t="s">
        <v>80</v>
      </c>
      <c r="B551" s="129" t="s">
        <v>83</v>
      </c>
      <c r="C551" s="129"/>
      <c r="D551" s="129"/>
      <c r="E551" s="129"/>
      <c r="F551" s="129"/>
    </row>
    <row r="552" spans="1:6">
      <c r="A552" s="129" t="s">
        <v>82</v>
      </c>
      <c r="B552" s="129" t="s">
        <v>85</v>
      </c>
      <c r="C552" s="129"/>
      <c r="D552" s="129"/>
      <c r="E552" s="129"/>
      <c r="F552" s="129"/>
    </row>
    <row r="553" spans="1:6">
      <c r="A553" s="129" t="s">
        <v>84</v>
      </c>
      <c r="B553" s="129" t="s">
        <v>87</v>
      </c>
      <c r="C553" s="129"/>
      <c r="D553" s="129"/>
      <c r="E553" s="129"/>
      <c r="F553" s="129"/>
    </row>
    <row r="554" spans="1:6">
      <c r="A554" s="129" t="s">
        <v>86</v>
      </c>
      <c r="B554" s="129" t="s">
        <v>89</v>
      </c>
      <c r="C554" s="129"/>
      <c r="D554" s="129"/>
      <c r="E554" s="129"/>
      <c r="F554" s="129"/>
    </row>
    <row r="555" spans="1:6">
      <c r="A555" s="129" t="s">
        <v>88</v>
      </c>
      <c r="B555" s="129" t="s">
        <v>91</v>
      </c>
      <c r="C555" s="129"/>
      <c r="D555" s="129"/>
      <c r="E555" s="129"/>
      <c r="F555" s="129"/>
    </row>
    <row r="556" spans="1:6">
      <c r="A556" s="129" t="s">
        <v>90</v>
      </c>
      <c r="B556" s="129" t="s">
        <v>95</v>
      </c>
      <c r="C556" s="129"/>
      <c r="D556" s="129"/>
      <c r="E556" s="129"/>
      <c r="F556" s="129"/>
    </row>
    <row r="557" spans="1:6">
      <c r="A557" s="129" t="s">
        <v>92</v>
      </c>
      <c r="B557" s="129" t="s">
        <v>3766</v>
      </c>
      <c r="C557" s="129"/>
      <c r="D557" s="129"/>
      <c r="E557" s="129"/>
      <c r="F557" s="129"/>
    </row>
    <row r="558" spans="1:6">
      <c r="A558" s="129" t="s">
        <v>94</v>
      </c>
      <c r="B558" s="129" t="s">
        <v>97</v>
      </c>
      <c r="C558" s="129"/>
      <c r="D558" s="129"/>
      <c r="E558" s="129"/>
      <c r="F558" s="129"/>
    </row>
    <row r="559" spans="1:6">
      <c r="A559" s="129" t="s">
        <v>96</v>
      </c>
      <c r="B559" s="129" t="s">
        <v>99</v>
      </c>
      <c r="C559" s="129"/>
      <c r="D559" s="129"/>
      <c r="E559" s="129"/>
      <c r="F559" s="129"/>
    </row>
    <row r="560" spans="1:6">
      <c r="A560" s="129" t="s">
        <v>98</v>
      </c>
      <c r="B560" s="129" t="s">
        <v>101</v>
      </c>
      <c r="C560" s="129"/>
      <c r="D560" s="129"/>
      <c r="E560" s="129"/>
      <c r="F560" s="129"/>
    </row>
    <row r="561" spans="1:6">
      <c r="A561" s="129" t="s">
        <v>100</v>
      </c>
      <c r="B561" s="129" t="s">
        <v>3754</v>
      </c>
      <c r="C561" s="129"/>
      <c r="D561" s="129"/>
      <c r="E561" s="129"/>
      <c r="F561" s="129"/>
    </row>
    <row r="562" spans="1:6">
      <c r="A562" s="129" t="s">
        <v>3753</v>
      </c>
      <c r="B562" s="129" t="s">
        <v>3756</v>
      </c>
      <c r="C562" s="129"/>
      <c r="D562" s="129"/>
      <c r="E562" s="129"/>
      <c r="F562" s="129"/>
    </row>
    <row r="563" spans="1:6">
      <c r="A563" s="129" t="s">
        <v>3755</v>
      </c>
      <c r="B563" s="129" t="s">
        <v>3758</v>
      </c>
      <c r="C563" s="129"/>
      <c r="D563" s="129"/>
      <c r="E563" s="129"/>
      <c r="F563" s="129"/>
    </row>
    <row r="564" spans="1:6">
      <c r="A564" s="129" t="s">
        <v>3757</v>
      </c>
      <c r="B564" s="129" t="s">
        <v>3760</v>
      </c>
      <c r="C564" s="129"/>
      <c r="D564" s="129"/>
      <c r="E564" s="129"/>
      <c r="F564" s="129"/>
    </row>
    <row r="565" spans="1:6">
      <c r="A565" s="129" t="s">
        <v>3759</v>
      </c>
      <c r="B565" s="129" t="s">
        <v>3762</v>
      </c>
      <c r="C565" s="129"/>
      <c r="D565" s="129"/>
      <c r="E565" s="129"/>
      <c r="F565" s="129"/>
    </row>
    <row r="566" spans="1:6">
      <c r="A566" s="129" t="s">
        <v>3761</v>
      </c>
      <c r="B566" s="129" t="s">
        <v>3764</v>
      </c>
      <c r="C566" s="129"/>
      <c r="D566" s="129"/>
      <c r="E566" s="129"/>
      <c r="F566" s="129"/>
    </row>
    <row r="567" spans="1:6">
      <c r="A567" s="129" t="s">
        <v>3763</v>
      </c>
      <c r="B567" s="129" t="s">
        <v>3768</v>
      </c>
      <c r="C567" s="129"/>
      <c r="D567" s="129"/>
      <c r="E567" s="129"/>
      <c r="F567" s="129"/>
    </row>
    <row r="568" spans="1:6">
      <c r="A568" s="129" t="s">
        <v>3765</v>
      </c>
      <c r="B568" s="129" t="s">
        <v>3244</v>
      </c>
      <c r="C568" s="129"/>
      <c r="D568" s="129"/>
      <c r="E568" s="129"/>
      <c r="F568" s="129"/>
    </row>
    <row r="569" spans="1:6">
      <c r="A569" s="129" t="s">
        <v>3767</v>
      </c>
      <c r="B569" s="129" t="s">
        <v>3770</v>
      </c>
      <c r="C569" s="129"/>
      <c r="D569" s="129"/>
      <c r="E569" s="129"/>
      <c r="F569" s="129"/>
    </row>
    <row r="570" spans="1:6">
      <c r="A570" s="129" t="s">
        <v>3769</v>
      </c>
      <c r="B570" s="129" t="s">
        <v>3228</v>
      </c>
      <c r="C570" s="129"/>
      <c r="D570" s="129"/>
      <c r="E570" s="129"/>
      <c r="F570" s="129"/>
    </row>
    <row r="571" spans="1:6">
      <c r="A571" s="129" t="s">
        <v>3771</v>
      </c>
      <c r="B571" s="129" t="s">
        <v>3230</v>
      </c>
      <c r="C571" s="129"/>
      <c r="D571" s="129"/>
      <c r="E571" s="129"/>
      <c r="F571" s="129"/>
    </row>
    <row r="572" spans="1:6">
      <c r="A572" s="129" t="s">
        <v>3229</v>
      </c>
      <c r="B572" s="129" t="s">
        <v>3232</v>
      </c>
      <c r="C572" s="129"/>
      <c r="D572" s="129"/>
      <c r="E572" s="129"/>
      <c r="F572" s="129"/>
    </row>
    <row r="573" spans="1:6">
      <c r="A573" s="129" t="s">
        <v>3231</v>
      </c>
      <c r="B573" s="129" t="s">
        <v>3234</v>
      </c>
      <c r="C573" s="129"/>
      <c r="D573" s="129"/>
      <c r="E573" s="129"/>
      <c r="F573" s="129"/>
    </row>
    <row r="574" spans="1:6">
      <c r="A574" s="129" t="s">
        <v>3233</v>
      </c>
      <c r="B574" s="129" t="s">
        <v>3236</v>
      </c>
      <c r="C574" s="129"/>
      <c r="D574" s="129"/>
      <c r="E574" s="129"/>
      <c r="F574" s="129"/>
    </row>
    <row r="575" spans="1:6">
      <c r="A575" s="129" t="s">
        <v>3235</v>
      </c>
      <c r="B575" s="129" t="s">
        <v>3238</v>
      </c>
      <c r="C575" s="129"/>
      <c r="D575" s="129"/>
      <c r="E575" s="129"/>
      <c r="F575" s="129"/>
    </row>
    <row r="576" spans="1:6">
      <c r="A576" s="129" t="s">
        <v>3237</v>
      </c>
      <c r="B576" s="129" t="s">
        <v>3240</v>
      </c>
      <c r="C576" s="129"/>
      <c r="D576" s="129"/>
      <c r="E576" s="129"/>
      <c r="F576" s="129"/>
    </row>
    <row r="577" spans="1:6">
      <c r="A577" s="129" t="s">
        <v>3239</v>
      </c>
      <c r="B577" s="129" t="s">
        <v>3242</v>
      </c>
      <c r="C577" s="129"/>
      <c r="D577" s="129"/>
      <c r="E577" s="129"/>
      <c r="F577" s="129"/>
    </row>
    <row r="578" spans="1:6">
      <c r="A578" s="129" t="s">
        <v>3241</v>
      </c>
      <c r="B578" s="129" t="s">
        <v>3246</v>
      </c>
      <c r="C578" s="129"/>
      <c r="D578" s="129"/>
      <c r="E578" s="129"/>
      <c r="F578" s="129"/>
    </row>
    <row r="579" spans="1:6">
      <c r="A579" s="129" t="s">
        <v>3243</v>
      </c>
      <c r="B579" s="129" t="s">
        <v>3266</v>
      </c>
      <c r="C579" s="129"/>
      <c r="D579" s="129"/>
      <c r="E579" s="129"/>
      <c r="F579" s="129"/>
    </row>
    <row r="580" spans="1:6">
      <c r="A580" s="129" t="s">
        <v>3245</v>
      </c>
      <c r="B580" s="129" t="s">
        <v>3248</v>
      </c>
      <c r="C580" s="129"/>
      <c r="D580" s="129"/>
      <c r="E580" s="129"/>
      <c r="F580" s="129"/>
    </row>
    <row r="581" spans="1:6">
      <c r="A581" s="129" t="s">
        <v>3247</v>
      </c>
      <c r="B581" s="129" t="s">
        <v>3250</v>
      </c>
      <c r="C581" s="129"/>
      <c r="D581" s="129"/>
      <c r="E581" s="129"/>
      <c r="F581" s="129"/>
    </row>
    <row r="582" spans="1:6">
      <c r="A582" s="129" t="s">
        <v>3249</v>
      </c>
      <c r="B582" s="129" t="s">
        <v>3252</v>
      </c>
      <c r="C582" s="129"/>
      <c r="D582" s="129"/>
      <c r="E582" s="129"/>
      <c r="F582" s="129"/>
    </row>
    <row r="583" spans="1:6">
      <c r="A583" s="129" t="s">
        <v>3251</v>
      </c>
      <c r="B583" s="129" t="s">
        <v>3254</v>
      </c>
      <c r="C583" s="129"/>
      <c r="D583" s="129"/>
      <c r="E583" s="129"/>
      <c r="F583" s="129"/>
    </row>
    <row r="584" spans="1:6">
      <c r="A584" s="129" t="s">
        <v>3253</v>
      </c>
      <c r="B584" s="129" t="s">
        <v>3256</v>
      </c>
      <c r="C584" s="129"/>
      <c r="D584" s="129"/>
      <c r="E584" s="129"/>
      <c r="F584" s="129"/>
    </row>
    <row r="585" spans="1:6">
      <c r="A585" s="129" t="s">
        <v>3255</v>
      </c>
      <c r="B585" s="129" t="s">
        <v>3258</v>
      </c>
      <c r="C585" s="129"/>
      <c r="D585" s="129"/>
      <c r="E585" s="129"/>
      <c r="F585" s="129"/>
    </row>
    <row r="586" spans="1:6">
      <c r="A586" s="129" t="s">
        <v>3257</v>
      </c>
      <c r="B586" s="129" t="s">
        <v>3260</v>
      </c>
      <c r="C586" s="129"/>
      <c r="D586" s="129"/>
      <c r="E586" s="129"/>
      <c r="F586" s="129"/>
    </row>
    <row r="587" spans="1:6">
      <c r="A587" s="129" t="s">
        <v>3259</v>
      </c>
      <c r="B587" s="129" t="s">
        <v>3262</v>
      </c>
      <c r="C587" s="129"/>
      <c r="D587" s="129"/>
      <c r="E587" s="129"/>
      <c r="F587" s="129"/>
    </row>
    <row r="588" spans="1:6">
      <c r="A588" s="129" t="s">
        <v>3261</v>
      </c>
      <c r="B588" s="129" t="s">
        <v>3264</v>
      </c>
      <c r="C588" s="129"/>
      <c r="D588" s="129"/>
      <c r="E588" s="129"/>
      <c r="F588" s="129"/>
    </row>
    <row r="589" spans="1:6">
      <c r="A589" s="129" t="s">
        <v>3263</v>
      </c>
      <c r="B589" s="129" t="s">
        <v>3268</v>
      </c>
      <c r="C589" s="129"/>
      <c r="D589" s="129"/>
      <c r="E589" s="129"/>
      <c r="F589" s="129"/>
    </row>
    <row r="590" spans="1:6">
      <c r="A590" s="129" t="s">
        <v>3265</v>
      </c>
      <c r="B590" s="129" t="s">
        <v>2514</v>
      </c>
      <c r="C590" s="129"/>
      <c r="D590" s="129"/>
      <c r="E590" s="129"/>
      <c r="F590" s="129"/>
    </row>
    <row r="591" spans="1:6">
      <c r="A591" s="129" t="s">
        <v>3267</v>
      </c>
      <c r="B591" s="129" t="s">
        <v>3270</v>
      </c>
      <c r="C591" s="129"/>
      <c r="D591" s="129"/>
      <c r="E591" s="129"/>
      <c r="F591" s="129"/>
    </row>
    <row r="592" spans="1:6">
      <c r="A592" s="129" t="s">
        <v>3269</v>
      </c>
      <c r="B592" s="129" t="s">
        <v>3272</v>
      </c>
      <c r="C592" s="129"/>
      <c r="D592" s="129"/>
      <c r="E592" s="129"/>
      <c r="F592" s="129"/>
    </row>
    <row r="593" spans="1:6">
      <c r="A593" s="129" t="s">
        <v>3271</v>
      </c>
      <c r="B593" s="129" t="s">
        <v>3274</v>
      </c>
      <c r="C593" s="129"/>
      <c r="D593" s="129"/>
      <c r="E593" s="129"/>
      <c r="F593" s="129"/>
    </row>
    <row r="594" spans="1:6">
      <c r="A594" s="129" t="s">
        <v>3273</v>
      </c>
      <c r="B594" s="129" t="s">
        <v>3276</v>
      </c>
      <c r="C594" s="129"/>
      <c r="D594" s="129"/>
      <c r="E594" s="129"/>
      <c r="F594" s="129"/>
    </row>
    <row r="595" spans="1:6">
      <c r="A595" s="129" t="s">
        <v>3275</v>
      </c>
      <c r="B595" s="129" t="s">
        <v>3278</v>
      </c>
      <c r="C595" s="129"/>
      <c r="D595" s="129"/>
      <c r="E595" s="129"/>
      <c r="F595" s="129"/>
    </row>
    <row r="596" spans="1:6">
      <c r="A596" s="129" t="s">
        <v>3277</v>
      </c>
      <c r="B596" s="129" t="s">
        <v>3280</v>
      </c>
      <c r="C596" s="129"/>
      <c r="D596" s="129"/>
      <c r="E596" s="129"/>
      <c r="F596" s="129"/>
    </row>
    <row r="597" spans="1:6">
      <c r="A597" s="129" t="s">
        <v>3279</v>
      </c>
      <c r="B597" s="129" t="s">
        <v>3282</v>
      </c>
      <c r="C597" s="129"/>
      <c r="D597" s="129"/>
      <c r="E597" s="129"/>
      <c r="F597" s="129"/>
    </row>
    <row r="598" spans="1:6">
      <c r="A598" s="129" t="s">
        <v>3281</v>
      </c>
      <c r="B598" s="129" t="s">
        <v>3284</v>
      </c>
      <c r="C598" s="129"/>
      <c r="D598" s="129"/>
      <c r="E598" s="129"/>
      <c r="F598" s="129"/>
    </row>
    <row r="599" spans="1:6">
      <c r="A599" s="129" t="s">
        <v>3283</v>
      </c>
      <c r="B599" s="129" t="s">
        <v>3286</v>
      </c>
      <c r="C599" s="129"/>
      <c r="D599" s="129"/>
      <c r="E599" s="129"/>
      <c r="F599" s="129"/>
    </row>
    <row r="600" spans="1:6">
      <c r="A600" s="129" t="s">
        <v>3285</v>
      </c>
      <c r="B600" s="129" t="s">
        <v>2516</v>
      </c>
      <c r="C600" s="129"/>
      <c r="D600" s="129"/>
      <c r="E600" s="129"/>
      <c r="F600" s="129"/>
    </row>
    <row r="601" spans="1:6">
      <c r="A601" s="129" t="s">
        <v>3287</v>
      </c>
      <c r="B601" s="129" t="s">
        <v>264</v>
      </c>
      <c r="C601" s="129"/>
      <c r="D601" s="129"/>
      <c r="E601" s="129"/>
      <c r="F601" s="129"/>
    </row>
    <row r="602" spans="1:6">
      <c r="A602" s="129" t="s">
        <v>3288</v>
      </c>
      <c r="B602" s="129" t="s">
        <v>166</v>
      </c>
      <c r="C602" s="129"/>
      <c r="D602" s="129"/>
      <c r="E602" s="129"/>
      <c r="F602" s="129"/>
    </row>
    <row r="603" spans="1:6">
      <c r="A603" s="129" t="s">
        <v>3290</v>
      </c>
      <c r="B603" s="129" t="s">
        <v>509</v>
      </c>
      <c r="C603" s="129"/>
      <c r="D603" s="129"/>
      <c r="E603" s="129"/>
      <c r="F603" s="129"/>
    </row>
    <row r="604" spans="1:6">
      <c r="A604" s="129" t="s">
        <v>1637</v>
      </c>
      <c r="B604" s="129" t="s">
        <v>158</v>
      </c>
      <c r="C604" s="129"/>
      <c r="D604" s="129"/>
      <c r="E604" s="129"/>
      <c r="F604" s="129"/>
    </row>
    <row r="605" spans="1:6">
      <c r="A605" s="129" t="s">
        <v>1638</v>
      </c>
      <c r="B605" s="129" t="s">
        <v>159</v>
      </c>
      <c r="C605" s="129"/>
      <c r="D605" s="129"/>
      <c r="E605" s="129"/>
      <c r="F605" s="129"/>
    </row>
    <row r="606" spans="1:6">
      <c r="A606" s="129" t="s">
        <v>1640</v>
      </c>
      <c r="B606" s="129" t="s">
        <v>160</v>
      </c>
      <c r="C606" s="129"/>
      <c r="D606" s="129"/>
      <c r="E606" s="129"/>
      <c r="F606" s="129"/>
    </row>
    <row r="607" spans="1:6">
      <c r="A607" s="129" t="s">
        <v>1642</v>
      </c>
      <c r="B607" s="129" t="s">
        <v>161</v>
      </c>
      <c r="C607" s="129"/>
      <c r="D607" s="129"/>
      <c r="E607" s="129"/>
      <c r="F607" s="129"/>
    </row>
    <row r="608" spans="1:6">
      <c r="A608" s="129" t="s">
        <v>1644</v>
      </c>
      <c r="B608" s="129" t="s">
        <v>162</v>
      </c>
      <c r="C608" s="129"/>
      <c r="D608" s="129"/>
      <c r="E608" s="129"/>
      <c r="F608" s="129"/>
    </row>
    <row r="609" spans="1:6">
      <c r="A609" s="129" t="s">
        <v>1646</v>
      </c>
      <c r="B609" s="129" t="s">
        <v>163</v>
      </c>
      <c r="C609" s="129"/>
      <c r="D609" s="129"/>
      <c r="E609" s="129"/>
      <c r="F609" s="129"/>
    </row>
    <row r="610" spans="1:6">
      <c r="A610" s="129" t="s">
        <v>1648</v>
      </c>
      <c r="B610" s="129" t="s">
        <v>164</v>
      </c>
      <c r="C610" s="129"/>
      <c r="D610" s="129"/>
      <c r="E610" s="129"/>
      <c r="F610" s="129"/>
    </row>
    <row r="611" spans="1:6">
      <c r="A611" s="129" t="s">
        <v>1650</v>
      </c>
      <c r="B611" s="129" t="s">
        <v>165</v>
      </c>
      <c r="C611" s="129"/>
      <c r="D611" s="129"/>
      <c r="E611" s="129"/>
      <c r="F611" s="129"/>
    </row>
    <row r="612" spans="1:6">
      <c r="A612" s="129" t="s">
        <v>1652</v>
      </c>
      <c r="B612" s="129" t="s">
        <v>167</v>
      </c>
      <c r="C612" s="129"/>
      <c r="D612" s="129"/>
      <c r="E612" s="129"/>
      <c r="F612" s="129"/>
    </row>
    <row r="613" spans="1:6">
      <c r="A613" s="129" t="s">
        <v>1654</v>
      </c>
      <c r="B613" s="129" t="s">
        <v>177</v>
      </c>
      <c r="C613" s="129"/>
      <c r="D613" s="129"/>
      <c r="E613" s="129"/>
      <c r="F613" s="129"/>
    </row>
    <row r="614" spans="1:6">
      <c r="A614" s="129" t="s">
        <v>1656</v>
      </c>
      <c r="B614" s="129" t="s">
        <v>168</v>
      </c>
      <c r="C614" s="129"/>
      <c r="D614" s="129"/>
      <c r="E614" s="129"/>
      <c r="F614" s="129"/>
    </row>
    <row r="615" spans="1:6">
      <c r="A615" s="129" t="s">
        <v>1658</v>
      </c>
      <c r="B615" s="129" t="s">
        <v>169</v>
      </c>
      <c r="C615" s="129"/>
      <c r="D615" s="129"/>
      <c r="E615" s="129"/>
      <c r="F615" s="129"/>
    </row>
    <row r="616" spans="1:6">
      <c r="A616" s="129" t="s">
        <v>1660</v>
      </c>
      <c r="B616" s="129" t="s">
        <v>170</v>
      </c>
      <c r="C616" s="129"/>
      <c r="D616" s="129"/>
      <c r="E616" s="129"/>
      <c r="F616" s="129"/>
    </row>
    <row r="617" spans="1:6">
      <c r="A617" s="129" t="s">
        <v>1662</v>
      </c>
      <c r="B617" s="129" t="s">
        <v>171</v>
      </c>
      <c r="C617" s="129"/>
      <c r="D617" s="129"/>
      <c r="E617" s="129"/>
      <c r="F617" s="129"/>
    </row>
    <row r="618" spans="1:6">
      <c r="A618" s="129" t="s">
        <v>1664</v>
      </c>
      <c r="B618" s="129" t="s">
        <v>172</v>
      </c>
      <c r="C618" s="129"/>
      <c r="D618" s="129"/>
      <c r="E618" s="129"/>
      <c r="F618" s="129"/>
    </row>
    <row r="619" spans="1:6">
      <c r="A619" s="129" t="s">
        <v>2164</v>
      </c>
      <c r="B619" s="129" t="s">
        <v>173</v>
      </c>
      <c r="C619" s="129"/>
      <c r="D619" s="129"/>
      <c r="E619" s="129"/>
      <c r="F619" s="129"/>
    </row>
    <row r="620" spans="1:6">
      <c r="A620" s="129" t="s">
        <v>2166</v>
      </c>
      <c r="B620" s="129" t="s">
        <v>174</v>
      </c>
      <c r="C620" s="129"/>
      <c r="D620" s="129"/>
      <c r="E620" s="129"/>
      <c r="F620" s="129"/>
    </row>
    <row r="621" spans="1:6">
      <c r="A621" s="129" t="s">
        <v>2168</v>
      </c>
      <c r="B621" s="129" t="s">
        <v>175</v>
      </c>
      <c r="C621" s="129"/>
      <c r="D621" s="129"/>
      <c r="E621" s="129"/>
      <c r="F621" s="129"/>
    </row>
    <row r="622" spans="1:6">
      <c r="A622" s="129" t="s">
        <v>2170</v>
      </c>
      <c r="B622" s="129" t="s">
        <v>176</v>
      </c>
      <c r="C622" s="129"/>
      <c r="D622" s="129"/>
      <c r="E622" s="129"/>
      <c r="F622" s="129"/>
    </row>
    <row r="623" spans="1:6">
      <c r="A623" s="129" t="s">
        <v>2172</v>
      </c>
      <c r="B623" s="129" t="s">
        <v>178</v>
      </c>
      <c r="C623" s="129"/>
      <c r="D623" s="129"/>
      <c r="E623" s="129"/>
      <c r="F623" s="129"/>
    </row>
    <row r="624" spans="1:6">
      <c r="A624" s="129" t="s">
        <v>2174</v>
      </c>
      <c r="B624" s="129" t="s">
        <v>188</v>
      </c>
      <c r="C624" s="129"/>
      <c r="D624" s="129"/>
      <c r="E624" s="129"/>
      <c r="F624" s="129"/>
    </row>
    <row r="625" spans="1:6">
      <c r="A625" s="129" t="s">
        <v>2176</v>
      </c>
      <c r="B625" s="129" t="s">
        <v>179</v>
      </c>
      <c r="C625" s="129"/>
      <c r="D625" s="129"/>
      <c r="E625" s="129"/>
      <c r="F625" s="129"/>
    </row>
    <row r="626" spans="1:6">
      <c r="A626" s="129" t="s">
        <v>2178</v>
      </c>
      <c r="B626" s="129" t="s">
        <v>180</v>
      </c>
      <c r="C626" s="129"/>
      <c r="D626" s="129"/>
      <c r="E626" s="129"/>
      <c r="F626" s="129"/>
    </row>
    <row r="627" spans="1:6">
      <c r="A627" s="129" t="s">
        <v>2180</v>
      </c>
      <c r="B627" s="129" t="s">
        <v>181</v>
      </c>
      <c r="C627" s="129"/>
      <c r="D627" s="129"/>
      <c r="E627" s="129"/>
      <c r="F627" s="129"/>
    </row>
    <row r="628" spans="1:6">
      <c r="A628" s="129" t="s">
        <v>2182</v>
      </c>
      <c r="B628" s="129" t="s">
        <v>182</v>
      </c>
      <c r="C628" s="129"/>
      <c r="D628" s="129"/>
      <c r="E628" s="129"/>
      <c r="F628" s="129"/>
    </row>
    <row r="629" spans="1:6">
      <c r="A629" s="129" t="s">
        <v>2184</v>
      </c>
      <c r="B629" s="129" t="s">
        <v>183</v>
      </c>
      <c r="C629" s="129"/>
      <c r="D629" s="129"/>
      <c r="E629" s="129"/>
      <c r="F629" s="129"/>
    </row>
    <row r="630" spans="1:6">
      <c r="A630" s="129" t="s">
        <v>2186</v>
      </c>
      <c r="B630" s="129" t="s">
        <v>184</v>
      </c>
      <c r="C630" s="129"/>
      <c r="D630" s="129"/>
      <c r="E630" s="129"/>
      <c r="F630" s="129"/>
    </row>
    <row r="631" spans="1:6">
      <c r="A631" s="129" t="s">
        <v>2188</v>
      </c>
      <c r="B631" s="129" t="s">
        <v>185</v>
      </c>
      <c r="C631" s="129"/>
      <c r="D631" s="129"/>
      <c r="E631" s="129"/>
      <c r="F631" s="129"/>
    </row>
    <row r="632" spans="1:6">
      <c r="A632" s="129" t="s">
        <v>2190</v>
      </c>
      <c r="B632" s="129" t="s">
        <v>186</v>
      </c>
      <c r="C632" s="129"/>
      <c r="D632" s="129"/>
      <c r="E632" s="129"/>
      <c r="F632" s="129"/>
    </row>
    <row r="633" spans="1:6">
      <c r="A633" s="129" t="s">
        <v>2192</v>
      </c>
      <c r="B633" s="129" t="s">
        <v>187</v>
      </c>
      <c r="C633" s="129"/>
      <c r="D633" s="129"/>
      <c r="E633" s="129"/>
      <c r="F633" s="129"/>
    </row>
    <row r="634" spans="1:6">
      <c r="A634" s="129" t="s">
        <v>2194</v>
      </c>
      <c r="B634" s="129" t="s">
        <v>189</v>
      </c>
      <c r="C634" s="129"/>
      <c r="D634" s="129"/>
      <c r="E634" s="129"/>
      <c r="F634" s="129"/>
    </row>
    <row r="635" spans="1:6">
      <c r="A635" s="129" t="s">
        <v>2196</v>
      </c>
      <c r="B635" s="129" t="s">
        <v>199</v>
      </c>
      <c r="C635" s="129"/>
      <c r="D635" s="129"/>
      <c r="E635" s="129"/>
      <c r="F635" s="129"/>
    </row>
    <row r="636" spans="1:6">
      <c r="A636" s="129" t="s">
        <v>2198</v>
      </c>
      <c r="B636" s="129" t="s">
        <v>190</v>
      </c>
      <c r="C636" s="129"/>
      <c r="D636" s="129"/>
      <c r="E636" s="129"/>
      <c r="F636" s="129"/>
    </row>
    <row r="637" spans="1:6">
      <c r="A637" s="129" t="s">
        <v>2200</v>
      </c>
      <c r="B637" s="129" t="s">
        <v>191</v>
      </c>
      <c r="C637" s="129"/>
      <c r="D637" s="129"/>
      <c r="E637" s="129"/>
      <c r="F637" s="129"/>
    </row>
    <row r="638" spans="1:6">
      <c r="A638" s="129" t="s">
        <v>2202</v>
      </c>
      <c r="B638" s="129" t="s">
        <v>192</v>
      </c>
      <c r="C638" s="129"/>
      <c r="D638" s="129"/>
      <c r="E638" s="129"/>
      <c r="F638" s="129"/>
    </row>
    <row r="639" spans="1:6">
      <c r="A639" s="129" t="s">
        <v>2204</v>
      </c>
      <c r="B639" s="129" t="s">
        <v>193</v>
      </c>
      <c r="C639" s="129"/>
      <c r="D639" s="129"/>
      <c r="E639" s="129"/>
      <c r="F639" s="129"/>
    </row>
    <row r="640" spans="1:6">
      <c r="A640" s="129" t="s">
        <v>2206</v>
      </c>
      <c r="B640" s="129" t="s">
        <v>194</v>
      </c>
      <c r="C640" s="129"/>
      <c r="D640" s="129"/>
      <c r="E640" s="129"/>
      <c r="F640" s="129"/>
    </row>
    <row r="641" spans="1:6">
      <c r="A641" s="129" t="s">
        <v>2208</v>
      </c>
      <c r="B641" s="129" t="s">
        <v>195</v>
      </c>
      <c r="C641" s="129"/>
      <c r="D641" s="129"/>
      <c r="E641" s="129"/>
      <c r="F641" s="129"/>
    </row>
    <row r="642" spans="1:6">
      <c r="A642" s="129" t="s">
        <v>2210</v>
      </c>
      <c r="B642" s="129" t="s">
        <v>196</v>
      </c>
      <c r="C642" s="129"/>
      <c r="D642" s="129"/>
      <c r="E642" s="129"/>
      <c r="F642" s="129"/>
    </row>
    <row r="643" spans="1:6">
      <c r="A643" s="129" t="s">
        <v>2212</v>
      </c>
      <c r="B643" s="129" t="s">
        <v>197</v>
      </c>
      <c r="C643" s="129"/>
      <c r="D643" s="129"/>
      <c r="E643" s="129"/>
      <c r="F643" s="129"/>
    </row>
    <row r="644" spans="1:6">
      <c r="A644" s="129" t="s">
        <v>2214</v>
      </c>
      <c r="B644" s="129" t="s">
        <v>198</v>
      </c>
      <c r="C644" s="129"/>
      <c r="D644" s="129"/>
      <c r="E644" s="129"/>
      <c r="F644" s="129"/>
    </row>
    <row r="645" spans="1:6">
      <c r="A645" s="129" t="s">
        <v>2216</v>
      </c>
      <c r="B645" s="129" t="s">
        <v>200</v>
      </c>
      <c r="C645" s="129"/>
      <c r="D645" s="129"/>
      <c r="E645" s="129"/>
      <c r="F645" s="129"/>
    </row>
    <row r="646" spans="1:6">
      <c r="A646" s="129" t="s">
        <v>2218</v>
      </c>
      <c r="B646" s="129" t="s">
        <v>210</v>
      </c>
      <c r="C646" s="129"/>
      <c r="D646" s="129"/>
      <c r="E646" s="129"/>
      <c r="F646" s="129"/>
    </row>
    <row r="647" spans="1:6">
      <c r="A647" s="129" t="s">
        <v>2220</v>
      </c>
      <c r="B647" s="129" t="s">
        <v>201</v>
      </c>
      <c r="C647" s="129"/>
      <c r="D647" s="129"/>
      <c r="E647" s="129"/>
      <c r="F647" s="129"/>
    </row>
    <row r="648" spans="1:6">
      <c r="A648" s="129" t="s">
        <v>2222</v>
      </c>
      <c r="B648" s="129" t="s">
        <v>202</v>
      </c>
      <c r="C648" s="129"/>
      <c r="D648" s="129"/>
      <c r="E648" s="129"/>
      <c r="F648" s="129"/>
    </row>
    <row r="649" spans="1:6">
      <c r="A649" s="129" t="s">
        <v>2224</v>
      </c>
      <c r="B649" s="129" t="s">
        <v>203</v>
      </c>
      <c r="C649" s="129"/>
      <c r="D649" s="129"/>
      <c r="E649" s="129"/>
      <c r="F649" s="129"/>
    </row>
    <row r="650" spans="1:6">
      <c r="A650" s="129" t="s">
        <v>2226</v>
      </c>
      <c r="B650" s="129" t="s">
        <v>204</v>
      </c>
      <c r="C650" s="129"/>
      <c r="D650" s="129"/>
      <c r="E650" s="129"/>
      <c r="F650" s="129"/>
    </row>
    <row r="651" spans="1:6">
      <c r="A651" s="129" t="s">
        <v>2228</v>
      </c>
      <c r="B651" s="129" t="s">
        <v>205</v>
      </c>
      <c r="C651" s="129"/>
      <c r="D651" s="129"/>
      <c r="E651" s="129"/>
      <c r="F651" s="129"/>
    </row>
    <row r="652" spans="1:6">
      <c r="A652" s="129" t="s">
        <v>2230</v>
      </c>
      <c r="B652" s="129" t="s">
        <v>206</v>
      </c>
      <c r="C652" s="129"/>
      <c r="D652" s="129"/>
      <c r="E652" s="129"/>
      <c r="F652" s="129"/>
    </row>
    <row r="653" spans="1:6">
      <c r="A653" s="129" t="s">
        <v>2232</v>
      </c>
      <c r="B653" s="129" t="s">
        <v>207</v>
      </c>
      <c r="C653" s="129"/>
      <c r="D653" s="129"/>
      <c r="E653" s="129"/>
      <c r="F653" s="129"/>
    </row>
    <row r="654" spans="1:6">
      <c r="A654" s="129" t="s">
        <v>2234</v>
      </c>
      <c r="B654" s="129" t="s">
        <v>208</v>
      </c>
      <c r="C654" s="129"/>
      <c r="D654" s="129"/>
      <c r="E654" s="129"/>
      <c r="F654" s="129"/>
    </row>
    <row r="655" spans="1:6">
      <c r="A655" s="129" t="s">
        <v>2236</v>
      </c>
      <c r="B655" s="129" t="s">
        <v>209</v>
      </c>
      <c r="C655" s="129"/>
      <c r="D655" s="129"/>
      <c r="E655" s="129"/>
      <c r="F655" s="129"/>
    </row>
    <row r="656" spans="1:6">
      <c r="A656" s="129" t="s">
        <v>2238</v>
      </c>
      <c r="B656" s="129" t="s">
        <v>211</v>
      </c>
      <c r="C656" s="129"/>
      <c r="D656" s="129"/>
      <c r="E656" s="129"/>
      <c r="F656" s="129"/>
    </row>
    <row r="657" spans="1:6">
      <c r="A657" s="129" t="s">
        <v>2240</v>
      </c>
      <c r="B657" s="129" t="s">
        <v>220</v>
      </c>
      <c r="C657" s="129"/>
      <c r="D657" s="129"/>
      <c r="E657" s="129"/>
      <c r="F657" s="129"/>
    </row>
    <row r="658" spans="1:6">
      <c r="A658" s="129" t="s">
        <v>2242</v>
      </c>
      <c r="B658" s="129" t="s">
        <v>510</v>
      </c>
      <c r="C658" s="129"/>
      <c r="D658" s="129"/>
      <c r="E658" s="129"/>
      <c r="F658" s="129"/>
    </row>
    <row r="659" spans="1:6">
      <c r="A659" s="129" t="s">
        <v>2244</v>
      </c>
      <c r="B659" s="129" t="s">
        <v>212</v>
      </c>
      <c r="C659" s="129"/>
      <c r="D659" s="129"/>
      <c r="E659" s="129"/>
      <c r="F659" s="129"/>
    </row>
    <row r="660" spans="1:6">
      <c r="A660" s="129" t="s">
        <v>2245</v>
      </c>
      <c r="B660" s="129" t="s">
        <v>213</v>
      </c>
      <c r="C660" s="129"/>
      <c r="D660" s="129"/>
      <c r="E660" s="129"/>
      <c r="F660" s="129"/>
    </row>
    <row r="661" spans="1:6">
      <c r="A661" s="129" t="s">
        <v>2247</v>
      </c>
      <c r="B661" s="129" t="s">
        <v>214</v>
      </c>
      <c r="C661" s="129"/>
      <c r="D661" s="129"/>
      <c r="E661" s="129"/>
      <c r="F661" s="129"/>
    </row>
    <row r="662" spans="1:6">
      <c r="A662" s="129" t="s">
        <v>2249</v>
      </c>
      <c r="B662" s="129" t="s">
        <v>215</v>
      </c>
      <c r="C662" s="129"/>
      <c r="D662" s="129"/>
      <c r="E662" s="129"/>
      <c r="F662" s="129"/>
    </row>
    <row r="663" spans="1:6">
      <c r="A663" s="129" t="s">
        <v>2251</v>
      </c>
      <c r="B663" s="129" t="s">
        <v>216</v>
      </c>
      <c r="C663" s="129"/>
      <c r="D663" s="129"/>
      <c r="E663" s="129"/>
      <c r="F663" s="129"/>
    </row>
    <row r="664" spans="1:6">
      <c r="A664" s="129" t="s">
        <v>2253</v>
      </c>
      <c r="B664" s="129" t="s">
        <v>217</v>
      </c>
      <c r="C664" s="129"/>
      <c r="D664" s="129"/>
      <c r="E664" s="129"/>
      <c r="F664" s="129"/>
    </row>
    <row r="665" spans="1:6">
      <c r="A665" s="129" t="s">
        <v>2255</v>
      </c>
      <c r="B665" s="129" t="s">
        <v>218</v>
      </c>
      <c r="C665" s="129"/>
      <c r="D665" s="129"/>
      <c r="E665" s="129"/>
      <c r="F665" s="129"/>
    </row>
    <row r="666" spans="1:6">
      <c r="A666" s="129" t="s">
        <v>2257</v>
      </c>
      <c r="B666" s="129" t="s">
        <v>219</v>
      </c>
      <c r="C666" s="129"/>
      <c r="D666" s="129"/>
      <c r="E666" s="129"/>
      <c r="F666" s="129"/>
    </row>
    <row r="667" spans="1:6">
      <c r="A667" s="129" t="s">
        <v>2259</v>
      </c>
      <c r="B667" s="129" t="s">
        <v>221</v>
      </c>
      <c r="C667" s="129"/>
      <c r="D667" s="129"/>
      <c r="E667" s="129"/>
      <c r="F667" s="129"/>
    </row>
    <row r="668" spans="1:6">
      <c r="A668" s="129" t="s">
        <v>2261</v>
      </c>
      <c r="B668" s="129" t="s">
        <v>231</v>
      </c>
      <c r="C668" s="129"/>
      <c r="D668" s="129"/>
      <c r="E668" s="129"/>
      <c r="F668" s="129"/>
    </row>
    <row r="669" spans="1:6">
      <c r="A669" s="129" t="s">
        <v>2263</v>
      </c>
      <c r="B669" s="129" t="s">
        <v>222</v>
      </c>
      <c r="C669" s="129"/>
      <c r="D669" s="129"/>
      <c r="E669" s="129"/>
      <c r="F669" s="129"/>
    </row>
    <row r="670" spans="1:6">
      <c r="A670" s="129" t="s">
        <v>2265</v>
      </c>
      <c r="B670" s="129" t="s">
        <v>223</v>
      </c>
      <c r="C670" s="129"/>
      <c r="D670" s="129"/>
      <c r="E670" s="129"/>
      <c r="F670" s="129"/>
    </row>
    <row r="671" spans="1:6">
      <c r="A671" s="129" t="s">
        <v>2267</v>
      </c>
      <c r="B671" s="129" t="s">
        <v>224</v>
      </c>
      <c r="C671" s="129"/>
      <c r="D671" s="129"/>
      <c r="E671" s="129"/>
      <c r="F671" s="129"/>
    </row>
    <row r="672" spans="1:6">
      <c r="A672" s="129" t="s">
        <v>2269</v>
      </c>
      <c r="B672" s="129" t="s">
        <v>225</v>
      </c>
      <c r="C672" s="129"/>
      <c r="D672" s="129"/>
      <c r="E672" s="129"/>
      <c r="F672" s="129"/>
    </row>
    <row r="673" spans="1:6">
      <c r="A673" s="129" t="s">
        <v>2271</v>
      </c>
      <c r="B673" s="129" t="s">
        <v>226</v>
      </c>
      <c r="C673" s="129"/>
      <c r="D673" s="129"/>
      <c r="E673" s="129"/>
      <c r="F673" s="129"/>
    </row>
    <row r="674" spans="1:6">
      <c r="A674" s="129" t="s">
        <v>2273</v>
      </c>
      <c r="B674" s="129" t="s">
        <v>227</v>
      </c>
      <c r="C674" s="129"/>
      <c r="D674" s="129"/>
      <c r="E674" s="129"/>
      <c r="F674" s="129"/>
    </row>
    <row r="675" spans="1:6">
      <c r="A675" s="129" t="s">
        <v>2275</v>
      </c>
      <c r="B675" s="129" t="s">
        <v>228</v>
      </c>
      <c r="C675" s="129"/>
      <c r="D675" s="129"/>
      <c r="E675" s="129"/>
      <c r="F675" s="129"/>
    </row>
    <row r="676" spans="1:6">
      <c r="A676" s="129" t="s">
        <v>2277</v>
      </c>
      <c r="B676" s="129" t="s">
        <v>229</v>
      </c>
      <c r="C676" s="129"/>
      <c r="D676" s="129"/>
      <c r="E676" s="129"/>
      <c r="F676" s="129"/>
    </row>
    <row r="677" spans="1:6">
      <c r="A677" s="129" t="s">
        <v>2279</v>
      </c>
      <c r="B677" s="129" t="s">
        <v>230</v>
      </c>
      <c r="C677" s="129"/>
      <c r="D677" s="129"/>
      <c r="E677" s="129"/>
      <c r="F677" s="129"/>
    </row>
    <row r="678" spans="1:6">
      <c r="A678" s="129" t="s">
        <v>2281</v>
      </c>
      <c r="B678" s="129" t="s">
        <v>232</v>
      </c>
      <c r="C678" s="129"/>
      <c r="D678" s="129"/>
      <c r="E678" s="129"/>
      <c r="F678" s="129"/>
    </row>
    <row r="679" spans="1:6">
      <c r="A679" s="129" t="s">
        <v>2283</v>
      </c>
      <c r="B679" s="129" t="s">
        <v>242</v>
      </c>
      <c r="C679" s="129"/>
      <c r="D679" s="129"/>
      <c r="E679" s="129"/>
      <c r="F679" s="129"/>
    </row>
    <row r="680" spans="1:6">
      <c r="A680" s="129" t="s">
        <v>2285</v>
      </c>
      <c r="B680" s="129" t="s">
        <v>233</v>
      </c>
      <c r="C680" s="129"/>
      <c r="D680" s="129"/>
      <c r="E680" s="129"/>
      <c r="F680" s="129"/>
    </row>
    <row r="681" spans="1:6">
      <c r="A681" s="129" t="s">
        <v>2287</v>
      </c>
      <c r="B681" s="129" t="s">
        <v>234</v>
      </c>
      <c r="C681" s="129"/>
      <c r="D681" s="129"/>
      <c r="E681" s="129"/>
      <c r="F681" s="129"/>
    </row>
    <row r="682" spans="1:6">
      <c r="A682" s="129" t="s">
        <v>2289</v>
      </c>
      <c r="B682" s="129" t="s">
        <v>235</v>
      </c>
      <c r="C682" s="129"/>
      <c r="D682" s="129"/>
      <c r="E682" s="129"/>
      <c r="F682" s="129"/>
    </row>
    <row r="683" spans="1:6">
      <c r="A683" s="129" t="s">
        <v>2291</v>
      </c>
      <c r="B683" s="129" t="s">
        <v>236</v>
      </c>
      <c r="C683" s="129"/>
      <c r="D683" s="129"/>
      <c r="E683" s="129"/>
      <c r="F683" s="129"/>
    </row>
    <row r="684" spans="1:6">
      <c r="A684" s="129" t="s">
        <v>2293</v>
      </c>
      <c r="B684" s="129" t="s">
        <v>237</v>
      </c>
      <c r="C684" s="129"/>
      <c r="D684" s="129"/>
      <c r="E684" s="129"/>
      <c r="F684" s="129"/>
    </row>
    <row r="685" spans="1:6">
      <c r="A685" s="129" t="s">
        <v>2295</v>
      </c>
      <c r="B685" s="129" t="s">
        <v>238</v>
      </c>
      <c r="C685" s="129"/>
      <c r="D685" s="129"/>
      <c r="E685" s="129"/>
      <c r="F685" s="129"/>
    </row>
    <row r="686" spans="1:6">
      <c r="A686" s="129" t="s">
        <v>2297</v>
      </c>
      <c r="B686" s="129" t="s">
        <v>239</v>
      </c>
      <c r="C686" s="129"/>
      <c r="D686" s="129"/>
      <c r="E686" s="129"/>
      <c r="F686" s="129"/>
    </row>
    <row r="687" spans="1:6">
      <c r="A687" s="129" t="s">
        <v>2299</v>
      </c>
      <c r="B687" s="129" t="s">
        <v>240</v>
      </c>
      <c r="C687" s="129"/>
      <c r="D687" s="129"/>
      <c r="E687" s="129"/>
      <c r="F687" s="129"/>
    </row>
    <row r="688" spans="1:6">
      <c r="A688" s="129" t="s">
        <v>2301</v>
      </c>
      <c r="B688" s="129" t="s">
        <v>241</v>
      </c>
      <c r="C688" s="129"/>
      <c r="D688" s="129"/>
      <c r="E688" s="129"/>
      <c r="F688" s="129"/>
    </row>
    <row r="689" spans="1:6">
      <c r="A689" s="129" t="s">
        <v>2303</v>
      </c>
      <c r="B689" s="129" t="s">
        <v>243</v>
      </c>
      <c r="C689" s="129"/>
      <c r="D689" s="129"/>
      <c r="E689" s="129"/>
      <c r="F689" s="129"/>
    </row>
    <row r="690" spans="1:6">
      <c r="A690" s="129" t="s">
        <v>2305</v>
      </c>
      <c r="B690" s="129" t="s">
        <v>253</v>
      </c>
      <c r="C690" s="129"/>
      <c r="D690" s="129"/>
      <c r="E690" s="129"/>
      <c r="F690" s="129"/>
    </row>
    <row r="691" spans="1:6">
      <c r="A691" s="129" t="s">
        <v>2307</v>
      </c>
      <c r="B691" s="129" t="s">
        <v>244</v>
      </c>
      <c r="C691" s="129"/>
      <c r="D691" s="129"/>
      <c r="E691" s="129"/>
      <c r="F691" s="129"/>
    </row>
    <row r="692" spans="1:6">
      <c r="A692" s="129" t="s">
        <v>2309</v>
      </c>
      <c r="B692" s="129" t="s">
        <v>245</v>
      </c>
      <c r="C692" s="129"/>
      <c r="D692" s="129"/>
      <c r="E692" s="129"/>
      <c r="F692" s="129"/>
    </row>
    <row r="693" spans="1:6">
      <c r="A693" s="129" t="s">
        <v>2311</v>
      </c>
      <c r="B693" s="129" t="s">
        <v>246</v>
      </c>
      <c r="C693" s="129"/>
      <c r="D693" s="129"/>
      <c r="E693" s="129"/>
      <c r="F693" s="129"/>
    </row>
    <row r="694" spans="1:6">
      <c r="A694" s="129" t="s">
        <v>2313</v>
      </c>
      <c r="B694" s="129" t="s">
        <v>247</v>
      </c>
      <c r="C694" s="129"/>
      <c r="D694" s="129"/>
      <c r="E694" s="129"/>
      <c r="F694" s="129"/>
    </row>
    <row r="695" spans="1:6">
      <c r="A695" s="129" t="s">
        <v>2315</v>
      </c>
      <c r="B695" s="129" t="s">
        <v>248</v>
      </c>
      <c r="C695" s="129"/>
      <c r="D695" s="129"/>
      <c r="E695" s="129"/>
      <c r="F695" s="129"/>
    </row>
    <row r="696" spans="1:6">
      <c r="A696" s="129" t="s">
        <v>2317</v>
      </c>
      <c r="B696" s="129" t="s">
        <v>249</v>
      </c>
      <c r="C696" s="129"/>
      <c r="D696" s="129"/>
      <c r="E696" s="129"/>
      <c r="F696" s="129"/>
    </row>
    <row r="697" spans="1:6">
      <c r="A697" s="129" t="s">
        <v>2319</v>
      </c>
      <c r="B697" s="129" t="s">
        <v>250</v>
      </c>
      <c r="C697" s="129"/>
      <c r="D697" s="129"/>
      <c r="E697" s="129"/>
      <c r="F697" s="129"/>
    </row>
    <row r="698" spans="1:6">
      <c r="A698" s="129" t="s">
        <v>2321</v>
      </c>
      <c r="B698" s="129" t="s">
        <v>251</v>
      </c>
      <c r="C698" s="129"/>
      <c r="D698" s="129"/>
      <c r="E698" s="129"/>
      <c r="F698" s="129"/>
    </row>
    <row r="699" spans="1:6">
      <c r="A699" s="129" t="s">
        <v>2323</v>
      </c>
      <c r="B699" s="129" t="s">
        <v>252</v>
      </c>
      <c r="C699" s="129"/>
      <c r="D699" s="129"/>
      <c r="E699" s="129"/>
      <c r="F699" s="129"/>
    </row>
    <row r="700" spans="1:6">
      <c r="A700" s="129" t="s">
        <v>1876</v>
      </c>
      <c r="B700" s="129" t="s">
        <v>254</v>
      </c>
      <c r="C700" s="129"/>
      <c r="D700" s="129"/>
      <c r="E700" s="129"/>
      <c r="F700" s="129"/>
    </row>
    <row r="701" spans="1:6">
      <c r="A701" s="129" t="s">
        <v>1878</v>
      </c>
      <c r="B701" s="129" t="s">
        <v>265</v>
      </c>
      <c r="C701" s="129"/>
      <c r="D701" s="129"/>
      <c r="E701" s="129"/>
      <c r="F701" s="129"/>
    </row>
    <row r="702" spans="1:6">
      <c r="A702" s="129" t="s">
        <v>1880</v>
      </c>
      <c r="B702" s="129" t="s">
        <v>255</v>
      </c>
      <c r="C702" s="129"/>
      <c r="D702" s="129"/>
      <c r="E702" s="129"/>
      <c r="F702" s="129"/>
    </row>
    <row r="703" spans="1:6">
      <c r="A703" s="129" t="s">
        <v>1882</v>
      </c>
      <c r="B703" s="129" t="s">
        <v>256</v>
      </c>
      <c r="C703" s="129"/>
      <c r="D703" s="129"/>
      <c r="E703" s="129"/>
      <c r="F703" s="129"/>
    </row>
    <row r="704" spans="1:6">
      <c r="A704" s="129" t="s">
        <v>1884</v>
      </c>
      <c r="B704" s="129" t="s">
        <v>257</v>
      </c>
      <c r="C704" s="129"/>
      <c r="D704" s="129"/>
      <c r="E704" s="129"/>
      <c r="F704" s="129"/>
    </row>
    <row r="705" spans="1:6">
      <c r="A705" s="129" t="s">
        <v>1886</v>
      </c>
      <c r="B705" s="129" t="s">
        <v>258</v>
      </c>
      <c r="C705" s="129"/>
      <c r="D705" s="129"/>
      <c r="E705" s="129"/>
      <c r="F705" s="129"/>
    </row>
    <row r="706" spans="1:6">
      <c r="A706" s="129" t="s">
        <v>1888</v>
      </c>
      <c r="B706" s="129" t="s">
        <v>259</v>
      </c>
      <c r="C706" s="129"/>
      <c r="D706" s="129"/>
      <c r="E706" s="129"/>
      <c r="F706" s="129"/>
    </row>
    <row r="707" spans="1:6">
      <c r="A707" s="129" t="s">
        <v>1890</v>
      </c>
      <c r="B707" s="129" t="s">
        <v>260</v>
      </c>
      <c r="C707" s="129"/>
      <c r="D707" s="129"/>
      <c r="E707" s="129"/>
      <c r="F707" s="129"/>
    </row>
    <row r="708" spans="1:6">
      <c r="A708" s="129" t="s">
        <v>1892</v>
      </c>
      <c r="B708" s="129" t="s">
        <v>261</v>
      </c>
      <c r="C708" s="129"/>
      <c r="D708" s="129"/>
      <c r="E708" s="129"/>
      <c r="F708" s="129"/>
    </row>
    <row r="709" spans="1:6">
      <c r="A709" s="129" t="s">
        <v>1894</v>
      </c>
      <c r="B709" s="129" t="s">
        <v>262</v>
      </c>
      <c r="C709" s="129"/>
      <c r="D709" s="129"/>
      <c r="E709" s="129"/>
      <c r="F709" s="129"/>
    </row>
    <row r="710" spans="1:6">
      <c r="A710" s="129" t="s">
        <v>1896</v>
      </c>
      <c r="B710" s="129" t="s">
        <v>263</v>
      </c>
      <c r="C710" s="129"/>
      <c r="D710" s="129"/>
      <c r="E710" s="129"/>
      <c r="F710" s="129"/>
    </row>
    <row r="711" spans="1:6">
      <c r="A711" s="129" t="s">
        <v>1898</v>
      </c>
      <c r="B711" s="129" t="s">
        <v>266</v>
      </c>
      <c r="C711" s="129"/>
      <c r="D711" s="129"/>
      <c r="E711" s="129"/>
      <c r="F711" s="129"/>
    </row>
    <row r="712" spans="1:6">
      <c r="A712" s="129" t="s">
        <v>1900</v>
      </c>
      <c r="B712" s="129" t="s">
        <v>801</v>
      </c>
      <c r="C712" s="129"/>
      <c r="D712" s="129"/>
      <c r="E712" s="129"/>
      <c r="F712" s="129"/>
    </row>
    <row r="713" spans="1:6">
      <c r="A713" s="129" t="s">
        <v>1902</v>
      </c>
      <c r="B713" s="129" t="s">
        <v>275</v>
      </c>
      <c r="C713" s="129"/>
      <c r="D713" s="129"/>
      <c r="E713" s="129"/>
      <c r="F713" s="129"/>
    </row>
    <row r="714" spans="1:6">
      <c r="A714" s="129" t="s">
        <v>1904</v>
      </c>
      <c r="B714" s="129" t="s">
        <v>511</v>
      </c>
      <c r="C714" s="129"/>
      <c r="D714" s="129"/>
      <c r="E714" s="129"/>
      <c r="F714" s="129"/>
    </row>
    <row r="715" spans="1:6">
      <c r="A715" s="129" t="s">
        <v>1906</v>
      </c>
      <c r="B715" s="129" t="s">
        <v>267</v>
      </c>
      <c r="C715" s="129"/>
      <c r="D715" s="129"/>
      <c r="E715" s="129"/>
      <c r="F715" s="129"/>
    </row>
    <row r="716" spans="1:6">
      <c r="A716" s="129" t="s">
        <v>1907</v>
      </c>
      <c r="B716" s="129" t="s">
        <v>268</v>
      </c>
      <c r="C716" s="129"/>
      <c r="D716" s="129"/>
      <c r="E716" s="129"/>
      <c r="F716" s="129"/>
    </row>
    <row r="717" spans="1:6">
      <c r="A717" s="129" t="s">
        <v>1909</v>
      </c>
      <c r="B717" s="129" t="s">
        <v>269</v>
      </c>
      <c r="C717" s="129"/>
      <c r="D717" s="129"/>
      <c r="E717" s="129"/>
      <c r="F717" s="129"/>
    </row>
    <row r="718" spans="1:6">
      <c r="A718" s="129" t="s">
        <v>1911</v>
      </c>
      <c r="B718" s="129" t="s">
        <v>270</v>
      </c>
      <c r="C718" s="129"/>
      <c r="D718" s="129"/>
      <c r="E718" s="129"/>
      <c r="F718" s="129"/>
    </row>
    <row r="719" spans="1:6">
      <c r="A719" s="129" t="s">
        <v>1913</v>
      </c>
      <c r="B719" s="129" t="s">
        <v>271</v>
      </c>
      <c r="C719" s="129"/>
      <c r="D719" s="129"/>
      <c r="E719" s="129"/>
      <c r="F719" s="129"/>
    </row>
    <row r="720" spans="1:6">
      <c r="A720" s="129" t="s">
        <v>1915</v>
      </c>
      <c r="B720" s="129" t="s">
        <v>272</v>
      </c>
      <c r="C720" s="129"/>
      <c r="D720" s="129"/>
      <c r="E720" s="129"/>
      <c r="F720" s="129"/>
    </row>
    <row r="721" spans="1:6">
      <c r="A721" s="129" t="s">
        <v>1917</v>
      </c>
      <c r="B721" s="129" t="s">
        <v>273</v>
      </c>
      <c r="C721" s="129"/>
      <c r="D721" s="129"/>
      <c r="E721" s="129"/>
      <c r="F721" s="129"/>
    </row>
    <row r="722" spans="1:6">
      <c r="A722" s="129" t="s">
        <v>1919</v>
      </c>
      <c r="B722" s="129" t="s">
        <v>274</v>
      </c>
      <c r="C722" s="129"/>
      <c r="D722" s="129"/>
      <c r="E722" s="129"/>
      <c r="F722" s="129"/>
    </row>
    <row r="723" spans="1:6">
      <c r="A723" s="129" t="s">
        <v>1921</v>
      </c>
      <c r="B723" s="129" t="s">
        <v>276</v>
      </c>
      <c r="C723" s="129"/>
      <c r="D723" s="129"/>
      <c r="E723" s="129"/>
      <c r="F723" s="129"/>
    </row>
    <row r="724" spans="1:6">
      <c r="A724" s="129" t="s">
        <v>1923</v>
      </c>
      <c r="B724" s="129" t="s">
        <v>4058</v>
      </c>
      <c r="C724" s="129"/>
      <c r="D724" s="129"/>
      <c r="E724" s="129"/>
      <c r="F724" s="129"/>
    </row>
    <row r="725" spans="1:6">
      <c r="A725" s="129" t="s">
        <v>1925</v>
      </c>
      <c r="B725" s="129" t="s">
        <v>4049</v>
      </c>
      <c r="C725" s="129"/>
      <c r="D725" s="129"/>
      <c r="E725" s="129"/>
      <c r="F725" s="129"/>
    </row>
    <row r="726" spans="1:6">
      <c r="A726" s="129" t="s">
        <v>1927</v>
      </c>
      <c r="B726" s="129" t="s">
        <v>4050</v>
      </c>
      <c r="C726" s="129"/>
      <c r="D726" s="129"/>
      <c r="E726" s="129"/>
      <c r="F726" s="129"/>
    </row>
    <row r="727" spans="1:6">
      <c r="A727" s="129" t="s">
        <v>1929</v>
      </c>
      <c r="B727" s="129" t="s">
        <v>4051</v>
      </c>
      <c r="C727" s="129"/>
      <c r="D727" s="129"/>
      <c r="E727" s="129"/>
      <c r="F727" s="129"/>
    </row>
    <row r="728" spans="1:6">
      <c r="A728" s="129" t="s">
        <v>1931</v>
      </c>
      <c r="B728" s="129" t="s">
        <v>4052</v>
      </c>
      <c r="C728" s="129"/>
      <c r="D728" s="129"/>
      <c r="E728" s="129"/>
      <c r="F728" s="129"/>
    </row>
    <row r="729" spans="1:6">
      <c r="A729" s="129" t="s">
        <v>1933</v>
      </c>
      <c r="B729" s="129" t="s">
        <v>4053</v>
      </c>
      <c r="C729" s="129"/>
      <c r="D729" s="129"/>
      <c r="E729" s="129"/>
      <c r="F729" s="129"/>
    </row>
    <row r="730" spans="1:6">
      <c r="A730" s="129" t="s">
        <v>1935</v>
      </c>
      <c r="B730" s="129" t="s">
        <v>4054</v>
      </c>
      <c r="C730" s="129"/>
      <c r="D730" s="129"/>
      <c r="E730" s="129"/>
      <c r="F730" s="129"/>
    </row>
    <row r="731" spans="1:6">
      <c r="A731" s="129" t="s">
        <v>1937</v>
      </c>
      <c r="B731" s="129" t="s">
        <v>4055</v>
      </c>
      <c r="C731" s="129"/>
      <c r="D731" s="129"/>
      <c r="E731" s="129"/>
      <c r="F731" s="129"/>
    </row>
    <row r="732" spans="1:6">
      <c r="A732" s="129" t="s">
        <v>1939</v>
      </c>
      <c r="B732" s="129" t="s">
        <v>4056</v>
      </c>
      <c r="C732" s="129"/>
      <c r="D732" s="129"/>
      <c r="E732" s="129"/>
      <c r="F732" s="129"/>
    </row>
    <row r="733" spans="1:6">
      <c r="A733" s="129" t="s">
        <v>1941</v>
      </c>
      <c r="B733" s="129" t="s">
        <v>4057</v>
      </c>
      <c r="C733" s="129"/>
      <c r="D733" s="129"/>
      <c r="E733" s="129"/>
      <c r="F733" s="129"/>
    </row>
    <row r="734" spans="1:6">
      <c r="A734" s="129" t="s">
        <v>1943</v>
      </c>
      <c r="B734" s="129" t="s">
        <v>4059</v>
      </c>
      <c r="C734" s="129"/>
      <c r="D734" s="129"/>
      <c r="E734" s="129"/>
      <c r="F734" s="129"/>
    </row>
    <row r="735" spans="1:6">
      <c r="A735" s="129" t="s">
        <v>1945</v>
      </c>
      <c r="B735" s="129" t="s">
        <v>4069</v>
      </c>
      <c r="C735" s="129"/>
      <c r="D735" s="129"/>
      <c r="E735" s="129"/>
      <c r="F735" s="129"/>
    </row>
    <row r="736" spans="1:6">
      <c r="A736" s="129" t="s">
        <v>1947</v>
      </c>
      <c r="B736" s="129" t="s">
        <v>4060</v>
      </c>
      <c r="C736" s="129"/>
      <c r="D736" s="129"/>
      <c r="E736" s="129"/>
      <c r="F736" s="129"/>
    </row>
    <row r="737" spans="1:6">
      <c r="A737" s="129" t="s">
        <v>1949</v>
      </c>
      <c r="B737" s="129" t="s">
        <v>4061</v>
      </c>
      <c r="C737" s="129"/>
      <c r="D737" s="129"/>
      <c r="E737" s="129"/>
      <c r="F737" s="129"/>
    </row>
    <row r="738" spans="1:6">
      <c r="A738" s="129" t="s">
        <v>1951</v>
      </c>
      <c r="B738" s="129" t="s">
        <v>4062</v>
      </c>
      <c r="C738" s="129"/>
      <c r="D738" s="129"/>
      <c r="E738" s="129"/>
      <c r="F738" s="129"/>
    </row>
    <row r="739" spans="1:6">
      <c r="A739" s="129" t="s">
        <v>5105</v>
      </c>
      <c r="B739" s="129" t="s">
        <v>4063</v>
      </c>
      <c r="C739" s="129"/>
      <c r="D739" s="129"/>
      <c r="E739" s="129"/>
      <c r="F739" s="129"/>
    </row>
    <row r="740" spans="1:6">
      <c r="A740" s="129" t="s">
        <v>5107</v>
      </c>
      <c r="B740" s="129" t="s">
        <v>4064</v>
      </c>
      <c r="C740" s="129"/>
      <c r="D740" s="129"/>
      <c r="E740" s="129"/>
      <c r="F740" s="129"/>
    </row>
    <row r="741" spans="1:6">
      <c r="A741" s="129" t="s">
        <v>5109</v>
      </c>
      <c r="B741" s="129" t="s">
        <v>4065</v>
      </c>
      <c r="C741" s="129"/>
      <c r="D741" s="129"/>
      <c r="E741" s="129"/>
      <c r="F741" s="129"/>
    </row>
    <row r="742" spans="1:6">
      <c r="A742" s="129" t="s">
        <v>5111</v>
      </c>
      <c r="B742" s="129" t="s">
        <v>4066</v>
      </c>
      <c r="C742" s="129"/>
      <c r="D742" s="129"/>
      <c r="E742" s="129"/>
      <c r="F742" s="129"/>
    </row>
    <row r="743" spans="1:6">
      <c r="A743" s="129" t="s">
        <v>5113</v>
      </c>
      <c r="B743" s="129" t="s">
        <v>4067</v>
      </c>
      <c r="C743" s="129"/>
      <c r="D743" s="129"/>
      <c r="E743" s="129"/>
      <c r="F743" s="129"/>
    </row>
    <row r="744" spans="1:6">
      <c r="A744" s="129" t="s">
        <v>5115</v>
      </c>
      <c r="B744" s="129" t="s">
        <v>4068</v>
      </c>
      <c r="C744" s="129"/>
      <c r="D744" s="129"/>
      <c r="E744" s="129"/>
      <c r="F744" s="129"/>
    </row>
    <row r="745" spans="1:6">
      <c r="A745" s="129" t="s">
        <v>5117</v>
      </c>
      <c r="B745" s="129" t="s">
        <v>4070</v>
      </c>
      <c r="C745" s="129"/>
      <c r="D745" s="129"/>
      <c r="E745" s="129"/>
      <c r="F745" s="129"/>
    </row>
    <row r="746" spans="1:6">
      <c r="A746" s="129" t="s">
        <v>5119</v>
      </c>
      <c r="B746" s="129" t="s">
        <v>4080</v>
      </c>
      <c r="C746" s="129"/>
      <c r="D746" s="129"/>
      <c r="E746" s="129"/>
      <c r="F746" s="129"/>
    </row>
    <row r="747" spans="1:6">
      <c r="A747" s="129" t="s">
        <v>5121</v>
      </c>
      <c r="B747" s="129" t="s">
        <v>4071</v>
      </c>
      <c r="C747" s="129"/>
      <c r="D747" s="129"/>
      <c r="E747" s="129"/>
      <c r="F747" s="129"/>
    </row>
    <row r="748" spans="1:6">
      <c r="A748" s="129" t="s">
        <v>5123</v>
      </c>
      <c r="B748" s="129" t="s">
        <v>4072</v>
      </c>
      <c r="C748" s="129"/>
      <c r="D748" s="129"/>
      <c r="E748" s="129"/>
      <c r="F748" s="129"/>
    </row>
    <row r="749" spans="1:6">
      <c r="A749" s="129" t="s">
        <v>5125</v>
      </c>
      <c r="B749" s="129" t="s">
        <v>4073</v>
      </c>
      <c r="C749" s="129"/>
      <c r="D749" s="129"/>
      <c r="E749" s="129"/>
      <c r="F749" s="129"/>
    </row>
    <row r="750" spans="1:6">
      <c r="A750" s="129" t="s">
        <v>5127</v>
      </c>
      <c r="B750" s="129" t="s">
        <v>4074</v>
      </c>
      <c r="C750" s="129"/>
      <c r="D750" s="129"/>
      <c r="E750" s="129"/>
      <c r="F750" s="129"/>
    </row>
    <row r="751" spans="1:6">
      <c r="A751" s="129" t="s">
        <v>5129</v>
      </c>
      <c r="B751" s="129" t="s">
        <v>4075</v>
      </c>
      <c r="C751" s="129"/>
      <c r="D751" s="129"/>
      <c r="E751" s="129"/>
      <c r="F751" s="129"/>
    </row>
    <row r="752" spans="1:6">
      <c r="A752" s="129" t="s">
        <v>5131</v>
      </c>
      <c r="B752" s="129" t="s">
        <v>4076</v>
      </c>
      <c r="C752" s="129"/>
      <c r="D752" s="129"/>
      <c r="E752" s="129"/>
      <c r="F752" s="129"/>
    </row>
    <row r="753" spans="1:6">
      <c r="A753" s="129" t="s">
        <v>5133</v>
      </c>
      <c r="B753" s="129" t="s">
        <v>4077</v>
      </c>
      <c r="C753" s="129"/>
      <c r="D753" s="129"/>
      <c r="E753" s="129"/>
      <c r="F753" s="129"/>
    </row>
    <row r="754" spans="1:6">
      <c r="A754" s="129" t="s">
        <v>5135</v>
      </c>
      <c r="B754" s="129" t="s">
        <v>4078</v>
      </c>
      <c r="C754" s="129"/>
      <c r="D754" s="129"/>
      <c r="E754" s="129"/>
      <c r="F754" s="129"/>
    </row>
    <row r="755" spans="1:6">
      <c r="A755" s="129" t="s">
        <v>5137</v>
      </c>
      <c r="B755" s="129" t="s">
        <v>4079</v>
      </c>
      <c r="C755" s="129"/>
      <c r="D755" s="129"/>
      <c r="E755" s="129"/>
      <c r="F755" s="129"/>
    </row>
    <row r="756" spans="1:6">
      <c r="A756" s="129" t="s">
        <v>5139</v>
      </c>
      <c r="B756" s="129" t="s">
        <v>4081</v>
      </c>
      <c r="C756" s="129"/>
      <c r="D756" s="129"/>
      <c r="E756" s="129"/>
      <c r="F756" s="129"/>
    </row>
    <row r="757" spans="1:6">
      <c r="A757" s="129" t="s">
        <v>5141</v>
      </c>
      <c r="B757" s="129" t="s">
        <v>4091</v>
      </c>
      <c r="C757" s="129"/>
      <c r="D757" s="129"/>
      <c r="E757" s="129"/>
      <c r="F757" s="129"/>
    </row>
    <row r="758" spans="1:6">
      <c r="A758" s="129" t="s">
        <v>5143</v>
      </c>
      <c r="B758" s="129" t="s">
        <v>4082</v>
      </c>
      <c r="C758" s="129"/>
      <c r="D758" s="129"/>
      <c r="E758" s="129"/>
      <c r="F758" s="129"/>
    </row>
    <row r="759" spans="1:6">
      <c r="A759" s="129" t="s">
        <v>5145</v>
      </c>
      <c r="B759" s="129" t="s">
        <v>4083</v>
      </c>
      <c r="C759" s="129"/>
      <c r="D759" s="129"/>
      <c r="E759" s="129"/>
      <c r="F759" s="129"/>
    </row>
    <row r="760" spans="1:6">
      <c r="A760" s="129" t="s">
        <v>5147</v>
      </c>
      <c r="B760" s="129" t="s">
        <v>4084</v>
      </c>
      <c r="C760" s="129"/>
      <c r="D760" s="129"/>
      <c r="E760" s="129"/>
      <c r="F760" s="129"/>
    </row>
    <row r="761" spans="1:6">
      <c r="A761" s="129" t="s">
        <v>5149</v>
      </c>
      <c r="B761" s="129" t="s">
        <v>4085</v>
      </c>
      <c r="C761" s="129"/>
      <c r="D761" s="129"/>
      <c r="E761" s="129"/>
      <c r="F761" s="129"/>
    </row>
    <row r="762" spans="1:6">
      <c r="A762" s="129" t="s">
        <v>5151</v>
      </c>
      <c r="B762" s="129" t="s">
        <v>4086</v>
      </c>
      <c r="C762" s="129"/>
      <c r="D762" s="129"/>
      <c r="E762" s="129"/>
      <c r="F762" s="129"/>
    </row>
    <row r="763" spans="1:6">
      <c r="A763" s="129" t="s">
        <v>5153</v>
      </c>
      <c r="B763" s="129" t="s">
        <v>4087</v>
      </c>
      <c r="C763" s="129"/>
      <c r="D763" s="129"/>
      <c r="E763" s="129"/>
      <c r="F763" s="129"/>
    </row>
    <row r="764" spans="1:6">
      <c r="A764" s="129" t="s">
        <v>5155</v>
      </c>
      <c r="B764" s="129" t="s">
        <v>4088</v>
      </c>
      <c r="C764" s="129"/>
      <c r="D764" s="129"/>
      <c r="E764" s="129"/>
      <c r="F764" s="129"/>
    </row>
    <row r="765" spans="1:6">
      <c r="A765" s="129" t="s">
        <v>5157</v>
      </c>
      <c r="B765" s="129" t="s">
        <v>4089</v>
      </c>
      <c r="C765" s="129"/>
      <c r="D765" s="129"/>
      <c r="E765" s="129"/>
      <c r="F765" s="129"/>
    </row>
    <row r="766" spans="1:6">
      <c r="A766" s="129" t="s">
        <v>5159</v>
      </c>
      <c r="B766" s="129" t="s">
        <v>4090</v>
      </c>
      <c r="C766" s="129"/>
      <c r="D766" s="129"/>
      <c r="E766" s="129"/>
      <c r="F766" s="129"/>
    </row>
    <row r="767" spans="1:6">
      <c r="A767" s="129" t="s">
        <v>5161</v>
      </c>
      <c r="B767" s="129" t="s">
        <v>4092</v>
      </c>
      <c r="C767" s="129"/>
      <c r="D767" s="129"/>
      <c r="E767" s="129"/>
      <c r="F767" s="129"/>
    </row>
    <row r="768" spans="1:6">
      <c r="A768" s="129" t="s">
        <v>5163</v>
      </c>
      <c r="B768" s="129" t="s">
        <v>4101</v>
      </c>
      <c r="C768" s="129"/>
      <c r="D768" s="129"/>
      <c r="E768" s="129"/>
      <c r="F768" s="129"/>
    </row>
    <row r="769" spans="1:6">
      <c r="A769" s="129" t="s">
        <v>5165</v>
      </c>
      <c r="B769" s="129" t="s">
        <v>512</v>
      </c>
      <c r="C769" s="129"/>
      <c r="D769" s="129"/>
      <c r="E769" s="129"/>
      <c r="F769" s="129"/>
    </row>
    <row r="770" spans="1:6">
      <c r="A770" s="129" t="s">
        <v>5167</v>
      </c>
      <c r="B770" s="129" t="s">
        <v>4093</v>
      </c>
      <c r="C770" s="129"/>
      <c r="D770" s="129"/>
      <c r="E770" s="129"/>
      <c r="F770" s="129"/>
    </row>
    <row r="771" spans="1:6">
      <c r="A771" s="129" t="s">
        <v>4499</v>
      </c>
      <c r="B771" s="129" t="s">
        <v>4094</v>
      </c>
      <c r="C771" s="129"/>
      <c r="D771" s="129"/>
      <c r="E771" s="129"/>
      <c r="F771" s="129"/>
    </row>
    <row r="772" spans="1:6">
      <c r="A772" s="129" t="s">
        <v>4501</v>
      </c>
      <c r="B772" s="129" t="s">
        <v>4095</v>
      </c>
      <c r="C772" s="129"/>
      <c r="D772" s="129"/>
      <c r="E772" s="129"/>
      <c r="F772" s="129"/>
    </row>
    <row r="773" spans="1:6">
      <c r="A773" s="129" t="s">
        <v>4503</v>
      </c>
      <c r="B773" s="129" t="s">
        <v>4096</v>
      </c>
      <c r="C773" s="129"/>
      <c r="D773" s="129"/>
      <c r="E773" s="129"/>
      <c r="F773" s="129"/>
    </row>
    <row r="774" spans="1:6">
      <c r="A774" s="129" t="s">
        <v>4505</v>
      </c>
      <c r="B774" s="129" t="s">
        <v>4097</v>
      </c>
      <c r="C774" s="129"/>
      <c r="D774" s="129"/>
      <c r="E774" s="129"/>
      <c r="F774" s="129"/>
    </row>
    <row r="775" spans="1:6">
      <c r="A775" s="129" t="s">
        <v>4507</v>
      </c>
      <c r="B775" s="129" t="s">
        <v>4098</v>
      </c>
      <c r="C775" s="129"/>
      <c r="D775" s="129"/>
      <c r="E775" s="129"/>
      <c r="F775" s="129"/>
    </row>
    <row r="776" spans="1:6">
      <c r="A776" s="129" t="s">
        <v>4509</v>
      </c>
      <c r="B776" s="129" t="s">
        <v>4099</v>
      </c>
      <c r="C776" s="129"/>
      <c r="D776" s="129"/>
      <c r="E776" s="129"/>
      <c r="F776" s="129"/>
    </row>
    <row r="777" spans="1:6">
      <c r="A777" s="129" t="s">
        <v>4511</v>
      </c>
      <c r="B777" s="129" t="s">
        <v>4100</v>
      </c>
      <c r="C777" s="129"/>
      <c r="D777" s="129"/>
      <c r="E777" s="129"/>
      <c r="F777" s="129"/>
    </row>
    <row r="778" spans="1:6">
      <c r="A778" s="129" t="s">
        <v>4513</v>
      </c>
      <c r="B778" s="129" t="s">
        <v>4102</v>
      </c>
      <c r="C778" s="129"/>
      <c r="D778" s="129"/>
      <c r="E778" s="129"/>
      <c r="F778" s="129"/>
    </row>
    <row r="779" spans="1:6">
      <c r="A779" s="129" t="s">
        <v>4515</v>
      </c>
      <c r="B779" s="129" t="s">
        <v>4112</v>
      </c>
      <c r="C779" s="129"/>
      <c r="D779" s="129"/>
      <c r="E779" s="129"/>
      <c r="F779" s="129"/>
    </row>
    <row r="780" spans="1:6">
      <c r="A780" s="129" t="s">
        <v>4517</v>
      </c>
      <c r="B780" s="129" t="s">
        <v>4103</v>
      </c>
      <c r="C780" s="129"/>
      <c r="D780" s="129"/>
      <c r="E780" s="129"/>
      <c r="F780" s="129"/>
    </row>
    <row r="781" spans="1:6">
      <c r="A781" s="129" t="s">
        <v>4519</v>
      </c>
      <c r="B781" s="129" t="s">
        <v>4104</v>
      </c>
      <c r="C781" s="129"/>
      <c r="D781" s="129"/>
      <c r="E781" s="129"/>
      <c r="F781" s="129"/>
    </row>
    <row r="782" spans="1:6">
      <c r="A782" s="129" t="s">
        <v>4521</v>
      </c>
      <c r="B782" s="129" t="s">
        <v>4105</v>
      </c>
      <c r="C782" s="129"/>
      <c r="D782" s="129"/>
      <c r="E782" s="129"/>
      <c r="F782" s="129"/>
    </row>
    <row r="783" spans="1:6">
      <c r="A783" s="129" t="s">
        <v>4523</v>
      </c>
      <c r="B783" s="129" t="s">
        <v>4106</v>
      </c>
      <c r="C783" s="129"/>
      <c r="D783" s="129"/>
      <c r="E783" s="129"/>
      <c r="F783" s="129"/>
    </row>
    <row r="784" spans="1:6">
      <c r="A784" s="129" t="s">
        <v>4525</v>
      </c>
      <c r="B784" s="129" t="s">
        <v>4107</v>
      </c>
      <c r="C784" s="129"/>
      <c r="D784" s="129"/>
      <c r="E784" s="129"/>
      <c r="F784" s="129"/>
    </row>
    <row r="785" spans="1:6">
      <c r="A785" s="129" t="s">
        <v>4527</v>
      </c>
      <c r="B785" s="129" t="s">
        <v>4108</v>
      </c>
      <c r="C785" s="129"/>
      <c r="D785" s="129"/>
      <c r="E785" s="129"/>
      <c r="F785" s="129"/>
    </row>
    <row r="786" spans="1:6">
      <c r="A786" s="129" t="s">
        <v>4529</v>
      </c>
      <c r="B786" s="129" t="s">
        <v>4109</v>
      </c>
      <c r="C786" s="129"/>
      <c r="D786" s="129"/>
      <c r="E786" s="129"/>
      <c r="F786" s="129"/>
    </row>
    <row r="787" spans="1:6">
      <c r="A787" s="129" t="s">
        <v>4531</v>
      </c>
      <c r="B787" s="129" t="s">
        <v>4110</v>
      </c>
      <c r="C787" s="129"/>
      <c r="D787" s="129"/>
      <c r="E787" s="129"/>
      <c r="F787" s="129"/>
    </row>
    <row r="788" spans="1:6">
      <c r="A788" s="129" t="s">
        <v>4533</v>
      </c>
      <c r="B788" s="129" t="s">
        <v>4111</v>
      </c>
      <c r="C788" s="129"/>
      <c r="D788" s="129"/>
      <c r="E788" s="129"/>
      <c r="F788" s="129"/>
    </row>
    <row r="789" spans="1:6">
      <c r="A789" s="129" t="s">
        <v>4535</v>
      </c>
      <c r="B789" s="129" t="s">
        <v>4113</v>
      </c>
      <c r="C789" s="129"/>
      <c r="D789" s="129"/>
      <c r="E789" s="129"/>
      <c r="F789" s="129"/>
    </row>
    <row r="790" spans="1:6">
      <c r="A790" s="129" t="s">
        <v>4537</v>
      </c>
      <c r="B790" s="129" t="s">
        <v>779</v>
      </c>
      <c r="C790" s="129"/>
      <c r="D790" s="129"/>
      <c r="E790" s="129"/>
      <c r="F790" s="129"/>
    </row>
    <row r="791" spans="1:6">
      <c r="A791" s="129" t="s">
        <v>4539</v>
      </c>
      <c r="B791" s="129" t="s">
        <v>770</v>
      </c>
      <c r="C791" s="129"/>
      <c r="D791" s="129"/>
      <c r="E791" s="129"/>
      <c r="F791" s="129"/>
    </row>
    <row r="792" spans="1:6">
      <c r="A792" s="129" t="s">
        <v>4541</v>
      </c>
      <c r="B792" s="129" t="s">
        <v>771</v>
      </c>
      <c r="C792" s="129"/>
      <c r="D792" s="129"/>
      <c r="E792" s="129"/>
      <c r="F792" s="129"/>
    </row>
    <row r="793" spans="1:6">
      <c r="A793" s="129" t="s">
        <v>4543</v>
      </c>
      <c r="B793" s="129" t="s">
        <v>772</v>
      </c>
      <c r="C793" s="129"/>
      <c r="D793" s="129"/>
      <c r="E793" s="129"/>
      <c r="F793" s="129"/>
    </row>
    <row r="794" spans="1:6">
      <c r="A794" s="129" t="s">
        <v>4545</v>
      </c>
      <c r="B794" s="129" t="s">
        <v>773</v>
      </c>
      <c r="C794" s="129"/>
      <c r="D794" s="129"/>
      <c r="E794" s="129"/>
      <c r="F794" s="129"/>
    </row>
    <row r="795" spans="1:6">
      <c r="A795" s="129" t="s">
        <v>4547</v>
      </c>
      <c r="B795" s="129" t="s">
        <v>774</v>
      </c>
      <c r="C795" s="129"/>
      <c r="D795" s="129"/>
      <c r="E795" s="129"/>
      <c r="F795" s="129"/>
    </row>
    <row r="796" spans="1:6">
      <c r="A796" s="129" t="s">
        <v>4549</v>
      </c>
      <c r="B796" s="129" t="s">
        <v>775</v>
      </c>
      <c r="C796" s="129"/>
      <c r="D796" s="129"/>
      <c r="E796" s="129"/>
      <c r="F796" s="129"/>
    </row>
    <row r="797" spans="1:6">
      <c r="A797" s="129" t="s">
        <v>4551</v>
      </c>
      <c r="B797" s="129" t="s">
        <v>776</v>
      </c>
      <c r="C797" s="129"/>
      <c r="D797" s="129"/>
      <c r="E797" s="129"/>
      <c r="F797" s="129"/>
    </row>
    <row r="798" spans="1:6">
      <c r="A798" s="129" t="s">
        <v>4553</v>
      </c>
      <c r="B798" s="129" t="s">
        <v>777</v>
      </c>
      <c r="C798" s="129"/>
      <c r="D798" s="129"/>
      <c r="E798" s="129"/>
      <c r="F798" s="129"/>
    </row>
    <row r="799" spans="1:6">
      <c r="A799" s="129" t="s">
        <v>4281</v>
      </c>
      <c r="B799" s="129" t="s">
        <v>778</v>
      </c>
      <c r="C799" s="129"/>
      <c r="D799" s="129"/>
      <c r="E799" s="129"/>
      <c r="F799" s="129"/>
    </row>
    <row r="800" spans="1:6">
      <c r="A800" s="129" t="s">
        <v>4283</v>
      </c>
      <c r="B800" s="129" t="s">
        <v>780</v>
      </c>
      <c r="C800" s="129"/>
      <c r="D800" s="129"/>
      <c r="E800" s="129"/>
      <c r="F800" s="129"/>
    </row>
    <row r="801" spans="1:6">
      <c r="A801" s="129" t="s">
        <v>4285</v>
      </c>
      <c r="B801" s="129" t="s">
        <v>790</v>
      </c>
      <c r="C801" s="129"/>
      <c r="D801" s="129"/>
      <c r="E801" s="129"/>
      <c r="F801" s="129"/>
    </row>
    <row r="802" spans="1:6">
      <c r="A802" s="129" t="s">
        <v>4287</v>
      </c>
      <c r="B802" s="129" t="s">
        <v>781</v>
      </c>
      <c r="C802" s="129"/>
      <c r="D802" s="129"/>
      <c r="E802" s="129"/>
      <c r="F802" s="129"/>
    </row>
    <row r="803" spans="1:6">
      <c r="A803" s="129" t="s">
        <v>4289</v>
      </c>
      <c r="B803" s="129" t="s">
        <v>782</v>
      </c>
      <c r="C803" s="129"/>
      <c r="D803" s="129"/>
      <c r="E803" s="129"/>
      <c r="F803" s="129"/>
    </row>
    <row r="804" spans="1:6">
      <c r="A804" s="129" t="s">
        <v>4291</v>
      </c>
      <c r="B804" s="129" t="s">
        <v>783</v>
      </c>
      <c r="C804" s="129"/>
      <c r="D804" s="129"/>
      <c r="E804" s="129"/>
      <c r="F804" s="129"/>
    </row>
    <row r="805" spans="1:6">
      <c r="A805" s="129" t="s">
        <v>4293</v>
      </c>
      <c r="B805" s="129" t="s">
        <v>784</v>
      </c>
      <c r="C805" s="129"/>
      <c r="D805" s="129"/>
      <c r="E805" s="129"/>
      <c r="F805" s="129"/>
    </row>
    <row r="806" spans="1:6">
      <c r="A806" s="129" t="s">
        <v>2680</v>
      </c>
      <c r="B806" s="129" t="s">
        <v>785</v>
      </c>
      <c r="C806" s="129"/>
      <c r="D806" s="129"/>
      <c r="E806" s="129"/>
      <c r="F806" s="129"/>
    </row>
    <row r="807" spans="1:6">
      <c r="A807" s="129" t="s">
        <v>2682</v>
      </c>
      <c r="B807" s="129" t="s">
        <v>786</v>
      </c>
      <c r="C807" s="129"/>
      <c r="D807" s="129"/>
      <c r="E807" s="129"/>
      <c r="F807" s="129"/>
    </row>
    <row r="808" spans="1:6">
      <c r="A808" s="129" t="s">
        <v>2684</v>
      </c>
      <c r="B808" s="129" t="s">
        <v>787</v>
      </c>
      <c r="C808" s="129"/>
      <c r="D808" s="129"/>
      <c r="E808" s="129"/>
      <c r="F808" s="129"/>
    </row>
    <row r="809" spans="1:6">
      <c r="A809" s="129" t="s">
        <v>2686</v>
      </c>
      <c r="B809" s="129" t="s">
        <v>788</v>
      </c>
      <c r="C809" s="129"/>
      <c r="D809" s="129"/>
      <c r="E809" s="129"/>
      <c r="F809" s="129"/>
    </row>
    <row r="810" spans="1:6">
      <c r="A810" s="129" t="s">
        <v>2688</v>
      </c>
      <c r="B810" s="129" t="s">
        <v>789</v>
      </c>
      <c r="C810" s="129"/>
      <c r="D810" s="129"/>
      <c r="E810" s="129"/>
      <c r="F810" s="129"/>
    </row>
    <row r="811" spans="1:6">
      <c r="A811" s="129" t="s">
        <v>2690</v>
      </c>
      <c r="B811" s="129" t="s">
        <v>791</v>
      </c>
      <c r="C811" s="129"/>
      <c r="D811" s="129"/>
      <c r="E811" s="129"/>
      <c r="F811" s="129"/>
    </row>
    <row r="812" spans="1:6">
      <c r="A812" s="129" t="s">
        <v>2692</v>
      </c>
      <c r="B812" s="129" t="s">
        <v>802</v>
      </c>
      <c r="C812" s="129"/>
      <c r="D812" s="129"/>
      <c r="E812" s="129"/>
      <c r="F812" s="129"/>
    </row>
    <row r="813" spans="1:6">
      <c r="A813" s="129" t="s">
        <v>2694</v>
      </c>
      <c r="B813" s="129" t="s">
        <v>792</v>
      </c>
      <c r="C813" s="129"/>
      <c r="D813" s="129"/>
      <c r="E813" s="129"/>
      <c r="F813" s="129"/>
    </row>
    <row r="814" spans="1:6">
      <c r="A814" s="129" t="s">
        <v>2696</v>
      </c>
      <c r="B814" s="129" t="s">
        <v>793</v>
      </c>
      <c r="C814" s="129"/>
      <c r="D814" s="129"/>
      <c r="E814" s="129"/>
      <c r="F814" s="129"/>
    </row>
    <row r="815" spans="1:6">
      <c r="A815" s="129" t="s">
        <v>2698</v>
      </c>
      <c r="B815" s="129" t="s">
        <v>794</v>
      </c>
      <c r="C815" s="129"/>
      <c r="D815" s="129"/>
      <c r="E815" s="129"/>
      <c r="F815" s="129"/>
    </row>
    <row r="816" spans="1:6">
      <c r="A816" s="129" t="s">
        <v>2700</v>
      </c>
      <c r="B816" s="129" t="s">
        <v>795</v>
      </c>
      <c r="C816" s="129"/>
      <c r="D816" s="129"/>
      <c r="E816" s="129"/>
      <c r="F816" s="129"/>
    </row>
    <row r="817" spans="1:6">
      <c r="A817" s="129" t="s">
        <v>2702</v>
      </c>
      <c r="B817" s="129" t="s">
        <v>796</v>
      </c>
      <c r="C817" s="129"/>
      <c r="D817" s="129"/>
      <c r="E817" s="129"/>
      <c r="F817" s="129"/>
    </row>
    <row r="818" spans="1:6">
      <c r="A818" s="129" t="s">
        <v>2704</v>
      </c>
      <c r="B818" s="129" t="s">
        <v>797</v>
      </c>
      <c r="C818" s="129"/>
      <c r="D818" s="129"/>
      <c r="E818" s="129"/>
      <c r="F818" s="129"/>
    </row>
    <row r="819" spans="1:6">
      <c r="A819" s="129" t="s">
        <v>2706</v>
      </c>
      <c r="B819" s="129" t="s">
        <v>798</v>
      </c>
      <c r="C819" s="129"/>
      <c r="D819" s="129"/>
      <c r="E819" s="129"/>
      <c r="F819" s="129"/>
    </row>
    <row r="820" spans="1:6">
      <c r="A820" s="129" t="s">
        <v>2708</v>
      </c>
      <c r="B820" s="129" t="s">
        <v>799</v>
      </c>
      <c r="C820" s="129"/>
      <c r="D820" s="129"/>
      <c r="E820" s="129"/>
      <c r="F820" s="129"/>
    </row>
    <row r="821" spans="1:6">
      <c r="A821" s="129" t="s">
        <v>2710</v>
      </c>
      <c r="B821" s="129" t="s">
        <v>800</v>
      </c>
      <c r="C821" s="129"/>
      <c r="D821" s="129"/>
      <c r="E821" s="129"/>
      <c r="F821" s="129"/>
    </row>
    <row r="822" spans="1:6">
      <c r="A822" s="129" t="s">
        <v>2712</v>
      </c>
      <c r="B822" s="129" t="s">
        <v>803</v>
      </c>
      <c r="C822" s="129"/>
      <c r="D822" s="129"/>
      <c r="E822" s="129"/>
      <c r="F822" s="129"/>
    </row>
    <row r="823" spans="1:6">
      <c r="A823" s="129" t="s">
        <v>1443</v>
      </c>
      <c r="B823" s="129" t="s">
        <v>813</v>
      </c>
      <c r="C823" s="129"/>
      <c r="D823" s="129"/>
      <c r="E823" s="129"/>
      <c r="F823" s="129"/>
    </row>
    <row r="824" spans="1:6">
      <c r="A824" s="129" t="s">
        <v>1445</v>
      </c>
      <c r="B824" s="129" t="s">
        <v>804</v>
      </c>
      <c r="C824" s="129"/>
      <c r="D824" s="129"/>
      <c r="E824" s="129"/>
      <c r="F824" s="129"/>
    </row>
    <row r="825" spans="1:6">
      <c r="A825" s="129" t="s">
        <v>1447</v>
      </c>
      <c r="B825" s="129" t="s">
        <v>513</v>
      </c>
      <c r="C825" s="129"/>
      <c r="D825" s="129"/>
      <c r="E825" s="129"/>
      <c r="F825" s="129"/>
    </row>
    <row r="826" spans="1:6">
      <c r="A826" s="129" t="s">
        <v>1449</v>
      </c>
      <c r="B826" s="129" t="s">
        <v>805</v>
      </c>
      <c r="C826" s="129"/>
      <c r="D826" s="129"/>
      <c r="E826" s="129"/>
      <c r="F826" s="129"/>
    </row>
    <row r="827" spans="1:6">
      <c r="A827" s="129" t="s">
        <v>1451</v>
      </c>
      <c r="B827" s="129" t="s">
        <v>806</v>
      </c>
      <c r="C827" s="129"/>
      <c r="D827" s="129"/>
      <c r="E827" s="129"/>
      <c r="F827" s="129"/>
    </row>
    <row r="828" spans="1:6">
      <c r="A828" s="129" t="s">
        <v>1453</v>
      </c>
      <c r="B828" s="129" t="s">
        <v>807</v>
      </c>
      <c r="C828" s="129"/>
      <c r="D828" s="129"/>
      <c r="E828" s="129"/>
      <c r="F828" s="129"/>
    </row>
    <row r="829" spans="1:6">
      <c r="A829" s="129" t="s">
        <v>1455</v>
      </c>
      <c r="B829" s="129" t="s">
        <v>808</v>
      </c>
      <c r="C829" s="129"/>
      <c r="D829" s="129"/>
      <c r="E829" s="129"/>
      <c r="F829" s="129"/>
    </row>
    <row r="830" spans="1:6">
      <c r="A830" s="129" t="s">
        <v>1457</v>
      </c>
      <c r="B830" s="129" t="s">
        <v>809</v>
      </c>
      <c r="C830" s="129"/>
      <c r="D830" s="129"/>
      <c r="E830" s="129"/>
      <c r="F830" s="129"/>
    </row>
    <row r="831" spans="1:6">
      <c r="A831" s="129" t="s">
        <v>1459</v>
      </c>
      <c r="B831" s="129" t="s">
        <v>810</v>
      </c>
      <c r="C831" s="129"/>
      <c r="D831" s="129"/>
      <c r="E831" s="129"/>
      <c r="F831" s="129"/>
    </row>
    <row r="832" spans="1:6">
      <c r="A832" s="129" t="s">
        <v>1461</v>
      </c>
      <c r="B832" s="129" t="s">
        <v>811</v>
      </c>
      <c r="C832" s="129"/>
      <c r="D832" s="129"/>
      <c r="E832" s="129"/>
      <c r="F832" s="129"/>
    </row>
    <row r="833" spans="1:6">
      <c r="A833" s="129" t="s">
        <v>1463</v>
      </c>
      <c r="B833" s="129" t="s">
        <v>812</v>
      </c>
      <c r="C833" s="129"/>
      <c r="D833" s="129"/>
      <c r="E833" s="129"/>
      <c r="F833" s="129"/>
    </row>
    <row r="834" spans="1:6">
      <c r="A834" s="129" t="s">
        <v>1465</v>
      </c>
      <c r="B834" s="129" t="s">
        <v>814</v>
      </c>
      <c r="C834" s="129"/>
      <c r="D834" s="129"/>
      <c r="E834" s="129"/>
      <c r="F834" s="129"/>
    </row>
    <row r="835" spans="1:6">
      <c r="A835" s="129" t="s">
        <v>1467</v>
      </c>
      <c r="B835" s="129" t="s">
        <v>824</v>
      </c>
      <c r="C835" s="129"/>
      <c r="D835" s="129"/>
      <c r="E835" s="129"/>
      <c r="F835" s="129"/>
    </row>
    <row r="836" spans="1:6">
      <c r="A836" s="129" t="s">
        <v>1469</v>
      </c>
      <c r="B836" s="129" t="s">
        <v>815</v>
      </c>
      <c r="C836" s="129"/>
      <c r="D836" s="129"/>
      <c r="E836" s="129"/>
      <c r="F836" s="129"/>
    </row>
    <row r="837" spans="1:6">
      <c r="A837" s="129" t="s">
        <v>1471</v>
      </c>
      <c r="B837" s="129" t="s">
        <v>816</v>
      </c>
      <c r="C837" s="129"/>
      <c r="D837" s="129"/>
      <c r="E837" s="129"/>
      <c r="F837" s="129"/>
    </row>
    <row r="838" spans="1:6">
      <c r="A838" s="129" t="s">
        <v>1473</v>
      </c>
      <c r="B838" s="129" t="s">
        <v>817</v>
      </c>
      <c r="C838" s="129"/>
      <c r="D838" s="129"/>
      <c r="E838" s="129"/>
      <c r="F838" s="129"/>
    </row>
    <row r="839" spans="1:6">
      <c r="A839" s="129" t="s">
        <v>1475</v>
      </c>
      <c r="B839" s="129" t="s">
        <v>818</v>
      </c>
      <c r="C839" s="129"/>
      <c r="D839" s="129"/>
      <c r="E839" s="129"/>
      <c r="F839" s="129"/>
    </row>
    <row r="840" spans="1:6">
      <c r="A840" s="129" t="s">
        <v>1477</v>
      </c>
      <c r="B840" s="129" t="s">
        <v>819</v>
      </c>
      <c r="C840" s="129"/>
      <c r="D840" s="129"/>
      <c r="E840" s="129"/>
      <c r="F840" s="129"/>
    </row>
    <row r="841" spans="1:6">
      <c r="A841" s="129" t="s">
        <v>1479</v>
      </c>
      <c r="B841" s="129" t="s">
        <v>820</v>
      </c>
      <c r="C841" s="129"/>
      <c r="D841" s="129"/>
      <c r="E841" s="129"/>
      <c r="F841" s="129"/>
    </row>
    <row r="842" spans="1:6">
      <c r="A842" s="129" t="s">
        <v>1481</v>
      </c>
      <c r="B842" s="129" t="s">
        <v>821</v>
      </c>
      <c r="C842" s="129"/>
      <c r="D842" s="129"/>
      <c r="E842" s="129"/>
      <c r="F842" s="129"/>
    </row>
    <row r="843" spans="1:6">
      <c r="A843" s="129" t="s">
        <v>1483</v>
      </c>
      <c r="B843" s="129" t="s">
        <v>822</v>
      </c>
      <c r="C843" s="129"/>
      <c r="D843" s="129"/>
      <c r="E843" s="129"/>
      <c r="F843" s="129"/>
    </row>
    <row r="844" spans="1:6">
      <c r="A844" s="129" t="s">
        <v>1485</v>
      </c>
      <c r="B844" s="129" t="s">
        <v>823</v>
      </c>
      <c r="C844" s="129"/>
      <c r="D844" s="129"/>
      <c r="E844" s="129"/>
      <c r="F844" s="129"/>
    </row>
    <row r="845" spans="1:6">
      <c r="A845" s="129" t="s">
        <v>1487</v>
      </c>
      <c r="B845" s="129" t="s">
        <v>825</v>
      </c>
      <c r="C845" s="129"/>
      <c r="D845" s="129"/>
      <c r="E845" s="129"/>
      <c r="F845" s="129"/>
    </row>
    <row r="846" spans="1:6">
      <c r="A846" s="129" t="s">
        <v>372</v>
      </c>
      <c r="B846" s="129" t="s">
        <v>834</v>
      </c>
      <c r="C846" s="129"/>
      <c r="D846" s="129"/>
      <c r="E846" s="129"/>
      <c r="F846" s="129"/>
    </row>
    <row r="847" spans="1:6">
      <c r="A847" s="129" t="s">
        <v>374</v>
      </c>
      <c r="B847" s="129" t="s">
        <v>514</v>
      </c>
      <c r="C847" s="129"/>
      <c r="D847" s="129"/>
      <c r="E847" s="129"/>
      <c r="F847" s="129"/>
    </row>
    <row r="848" spans="1:6">
      <c r="A848" s="129" t="s">
        <v>376</v>
      </c>
      <c r="B848" s="129" t="s">
        <v>826</v>
      </c>
      <c r="C848" s="129"/>
      <c r="D848" s="129"/>
      <c r="E848" s="129"/>
      <c r="F848" s="129"/>
    </row>
    <row r="849" spans="1:6">
      <c r="A849" s="129" t="s">
        <v>377</v>
      </c>
      <c r="B849" s="129" t="s">
        <v>827</v>
      </c>
      <c r="C849" s="129"/>
      <c r="D849" s="129"/>
      <c r="E849" s="129"/>
      <c r="F849" s="129"/>
    </row>
    <row r="850" spans="1:6">
      <c r="A850" s="129" t="s">
        <v>379</v>
      </c>
      <c r="B850" s="129" t="s">
        <v>828</v>
      </c>
      <c r="C850" s="129"/>
      <c r="D850" s="129"/>
      <c r="E850" s="129"/>
      <c r="F850" s="129"/>
    </row>
    <row r="851" spans="1:6">
      <c r="A851" s="129" t="s">
        <v>381</v>
      </c>
      <c r="B851" s="129" t="s">
        <v>829</v>
      </c>
      <c r="C851" s="129"/>
      <c r="D851" s="129"/>
      <c r="E851" s="129"/>
      <c r="F851" s="129"/>
    </row>
    <row r="852" spans="1:6">
      <c r="A852" s="129" t="s">
        <v>383</v>
      </c>
      <c r="B852" s="129" t="s">
        <v>830</v>
      </c>
      <c r="C852" s="129"/>
      <c r="D852" s="129"/>
      <c r="E852" s="129"/>
      <c r="F852" s="129"/>
    </row>
    <row r="853" spans="1:6">
      <c r="A853" s="129" t="s">
        <v>385</v>
      </c>
      <c r="B853" s="129" t="s">
        <v>831</v>
      </c>
      <c r="C853" s="129"/>
      <c r="D853" s="129"/>
      <c r="E853" s="129"/>
      <c r="F853" s="129"/>
    </row>
    <row r="854" spans="1:6">
      <c r="A854" s="129" t="s">
        <v>387</v>
      </c>
      <c r="B854" s="129" t="s">
        <v>832</v>
      </c>
      <c r="C854" s="129"/>
      <c r="D854" s="129"/>
      <c r="E854" s="129"/>
      <c r="F854" s="129"/>
    </row>
    <row r="855" spans="1:6">
      <c r="A855" s="129" t="s">
        <v>389</v>
      </c>
      <c r="B855" s="129" t="s">
        <v>833</v>
      </c>
      <c r="C855" s="129"/>
      <c r="D855" s="129"/>
      <c r="E855" s="129"/>
      <c r="F855" s="129"/>
    </row>
    <row r="856" spans="1:6">
      <c r="A856" s="129" t="s">
        <v>391</v>
      </c>
      <c r="B856" s="129" t="s">
        <v>835</v>
      </c>
      <c r="C856" s="129"/>
      <c r="D856" s="129"/>
      <c r="E856" s="129"/>
      <c r="F856" s="129"/>
    </row>
    <row r="857" spans="1:6">
      <c r="A857" s="129" t="s">
        <v>393</v>
      </c>
      <c r="B857" s="129" t="s">
        <v>845</v>
      </c>
      <c r="C857" s="129"/>
      <c r="D857" s="129"/>
      <c r="E857" s="129"/>
      <c r="F857" s="129"/>
    </row>
    <row r="858" spans="1:6">
      <c r="A858" s="129" t="s">
        <v>395</v>
      </c>
      <c r="B858" s="129" t="s">
        <v>836</v>
      </c>
      <c r="C858" s="129"/>
      <c r="D858" s="129"/>
      <c r="E858" s="129"/>
      <c r="F858" s="129"/>
    </row>
    <row r="859" spans="1:6">
      <c r="A859" s="129" t="s">
        <v>397</v>
      </c>
      <c r="B859" s="129" t="s">
        <v>837</v>
      </c>
      <c r="C859" s="129"/>
      <c r="D859" s="129"/>
      <c r="E859" s="129"/>
      <c r="F859" s="129"/>
    </row>
    <row r="860" spans="1:6">
      <c r="A860" s="129" t="s">
        <v>399</v>
      </c>
      <c r="B860" s="129" t="s">
        <v>838</v>
      </c>
      <c r="C860" s="129"/>
      <c r="D860" s="129"/>
      <c r="E860" s="129"/>
      <c r="F860" s="129"/>
    </row>
    <row r="861" spans="1:6">
      <c r="A861" s="129" t="s">
        <v>401</v>
      </c>
      <c r="B861" s="129" t="s">
        <v>839</v>
      </c>
      <c r="C861" s="129"/>
      <c r="D861" s="129"/>
      <c r="E861" s="129"/>
      <c r="F861" s="129"/>
    </row>
    <row r="862" spans="1:6">
      <c r="A862" s="129" t="s">
        <v>403</v>
      </c>
      <c r="B862" s="129" t="s">
        <v>840</v>
      </c>
      <c r="C862" s="129"/>
      <c r="D862" s="129"/>
      <c r="E862" s="129"/>
      <c r="F862" s="129"/>
    </row>
    <row r="863" spans="1:6">
      <c r="A863" s="129" t="s">
        <v>405</v>
      </c>
      <c r="B863" s="129" t="s">
        <v>841</v>
      </c>
      <c r="C863" s="129"/>
      <c r="D863" s="129"/>
      <c r="E863" s="129"/>
      <c r="F863" s="129"/>
    </row>
    <row r="864" spans="1:6">
      <c r="A864" s="129" t="s">
        <v>407</v>
      </c>
      <c r="B864" s="129" t="s">
        <v>842</v>
      </c>
      <c r="C864" s="129"/>
      <c r="D864" s="129"/>
      <c r="E864" s="129"/>
      <c r="F864" s="129"/>
    </row>
    <row r="865" spans="1:6">
      <c r="A865" s="129" t="s">
        <v>409</v>
      </c>
      <c r="B865" s="129" t="s">
        <v>843</v>
      </c>
      <c r="C865" s="129"/>
      <c r="D865" s="129"/>
      <c r="E865" s="129"/>
      <c r="F865" s="129"/>
    </row>
    <row r="866" spans="1:6">
      <c r="A866" s="129" t="s">
        <v>411</v>
      </c>
      <c r="B866" s="129" t="s">
        <v>844</v>
      </c>
      <c r="C866" s="129"/>
      <c r="D866" s="129"/>
      <c r="E866" s="129"/>
      <c r="F866" s="129"/>
    </row>
    <row r="867" spans="1:6">
      <c r="A867" s="129" t="s">
        <v>413</v>
      </c>
      <c r="B867" s="129" t="s">
        <v>846</v>
      </c>
      <c r="C867" s="129"/>
      <c r="D867" s="129"/>
      <c r="E867" s="129"/>
      <c r="F867" s="129"/>
    </row>
    <row r="868" spans="1:6">
      <c r="A868" s="129" t="s">
        <v>415</v>
      </c>
      <c r="B868" s="129" t="s">
        <v>4153</v>
      </c>
      <c r="C868" s="129"/>
      <c r="D868" s="129"/>
      <c r="E868" s="129"/>
      <c r="F868" s="129"/>
    </row>
    <row r="869" spans="1:6">
      <c r="A869" s="129" t="s">
        <v>417</v>
      </c>
      <c r="B869" s="129" t="s">
        <v>847</v>
      </c>
      <c r="C869" s="129"/>
      <c r="D869" s="129"/>
      <c r="E869" s="129"/>
      <c r="F869" s="129"/>
    </row>
    <row r="870" spans="1:6">
      <c r="A870" s="129" t="s">
        <v>419</v>
      </c>
      <c r="B870" s="129" t="s">
        <v>848</v>
      </c>
      <c r="C870" s="129"/>
      <c r="D870" s="129"/>
      <c r="E870" s="129"/>
      <c r="F870" s="129"/>
    </row>
    <row r="871" spans="1:6">
      <c r="A871" s="129" t="s">
        <v>421</v>
      </c>
      <c r="B871" s="129" t="s">
        <v>849</v>
      </c>
      <c r="C871" s="129"/>
      <c r="D871" s="129"/>
      <c r="E871" s="129"/>
      <c r="F871" s="129"/>
    </row>
    <row r="872" spans="1:6">
      <c r="A872" s="129" t="s">
        <v>423</v>
      </c>
      <c r="B872" s="129" t="s">
        <v>850</v>
      </c>
      <c r="C872" s="129"/>
      <c r="D872" s="129"/>
      <c r="E872" s="129"/>
      <c r="F872" s="129"/>
    </row>
    <row r="873" spans="1:6">
      <c r="A873" s="129" t="s">
        <v>425</v>
      </c>
      <c r="B873" s="129" t="s">
        <v>851</v>
      </c>
      <c r="C873" s="129"/>
      <c r="D873" s="129"/>
      <c r="E873" s="129"/>
      <c r="F873" s="129"/>
    </row>
    <row r="874" spans="1:6">
      <c r="A874" s="129" t="s">
        <v>427</v>
      </c>
      <c r="B874" s="129" t="s">
        <v>852</v>
      </c>
      <c r="C874" s="129"/>
      <c r="D874" s="129"/>
      <c r="E874" s="129"/>
      <c r="F874" s="129"/>
    </row>
    <row r="875" spans="1:6">
      <c r="A875" s="129" t="s">
        <v>429</v>
      </c>
      <c r="B875" s="129" t="s">
        <v>853</v>
      </c>
      <c r="C875" s="129"/>
      <c r="D875" s="129"/>
      <c r="E875" s="129"/>
      <c r="F875" s="129"/>
    </row>
    <row r="876" spans="1:6">
      <c r="A876" s="129" t="s">
        <v>431</v>
      </c>
      <c r="B876" s="129" t="s">
        <v>4151</v>
      </c>
      <c r="C876" s="129"/>
      <c r="D876" s="129"/>
      <c r="E876" s="129"/>
      <c r="F876" s="129"/>
    </row>
    <row r="877" spans="1:6">
      <c r="A877" s="129" t="s">
        <v>433</v>
      </c>
      <c r="B877" s="129" t="s">
        <v>4152</v>
      </c>
      <c r="C877" s="129"/>
      <c r="D877" s="129"/>
      <c r="E877" s="129"/>
      <c r="F877" s="129"/>
    </row>
    <row r="878" spans="1:6">
      <c r="A878" s="129" t="s">
        <v>435</v>
      </c>
      <c r="B878" s="129" t="s">
        <v>4154</v>
      </c>
      <c r="C878" s="129"/>
      <c r="D878" s="129"/>
      <c r="E878" s="129"/>
      <c r="F878" s="129"/>
    </row>
    <row r="879" spans="1:6">
      <c r="A879" s="129" t="s">
        <v>437</v>
      </c>
      <c r="B879" s="129" t="s">
        <v>2059</v>
      </c>
      <c r="C879" s="129"/>
      <c r="D879" s="129"/>
      <c r="E879" s="129"/>
      <c r="F879" s="129"/>
    </row>
    <row r="880" spans="1:6">
      <c r="A880" s="129" t="s">
        <v>439</v>
      </c>
      <c r="B880" s="129" t="s">
        <v>4155</v>
      </c>
      <c r="C880" s="129"/>
      <c r="D880" s="129"/>
      <c r="E880" s="129"/>
      <c r="F880" s="129"/>
    </row>
    <row r="881" spans="1:6">
      <c r="A881" s="129" t="s">
        <v>441</v>
      </c>
      <c r="B881" s="129" t="s">
        <v>4156</v>
      </c>
      <c r="C881" s="129"/>
      <c r="D881" s="129"/>
      <c r="E881" s="129"/>
      <c r="F881" s="129"/>
    </row>
    <row r="882" spans="1:6">
      <c r="A882" s="129" t="s">
        <v>443</v>
      </c>
      <c r="B882" s="129" t="s">
        <v>4157</v>
      </c>
      <c r="C882" s="129"/>
      <c r="D882" s="129"/>
      <c r="E882" s="129"/>
      <c r="F882" s="129"/>
    </row>
    <row r="883" spans="1:6">
      <c r="A883" s="129" t="s">
        <v>445</v>
      </c>
      <c r="B883" s="129" t="s">
        <v>4158</v>
      </c>
      <c r="C883" s="129"/>
      <c r="D883" s="129"/>
      <c r="E883" s="129"/>
      <c r="F883" s="129"/>
    </row>
    <row r="884" spans="1:6">
      <c r="A884" s="129" t="s">
        <v>447</v>
      </c>
      <c r="B884" s="129" t="s">
        <v>4159</v>
      </c>
      <c r="C884" s="129"/>
      <c r="D884" s="129"/>
      <c r="E884" s="129"/>
      <c r="F884" s="129"/>
    </row>
    <row r="885" spans="1:6">
      <c r="A885" s="129" t="s">
        <v>449</v>
      </c>
      <c r="B885" s="129" t="s">
        <v>4160</v>
      </c>
      <c r="C885" s="129"/>
      <c r="D885" s="129"/>
      <c r="E885" s="129"/>
      <c r="F885" s="129"/>
    </row>
    <row r="886" spans="1:6">
      <c r="A886" s="129" t="s">
        <v>451</v>
      </c>
      <c r="B886" s="129" t="s">
        <v>4161</v>
      </c>
      <c r="C886" s="129"/>
      <c r="D886" s="129"/>
      <c r="E886" s="129"/>
      <c r="F886" s="129"/>
    </row>
    <row r="887" spans="1:6">
      <c r="A887" s="129" t="s">
        <v>453</v>
      </c>
      <c r="B887" s="129" t="s">
        <v>2057</v>
      </c>
      <c r="C887" s="129"/>
      <c r="D887" s="129"/>
      <c r="E887" s="129"/>
      <c r="F887" s="129"/>
    </row>
    <row r="888" spans="1:6">
      <c r="A888" s="129" t="s">
        <v>455</v>
      </c>
      <c r="B888" s="129" t="s">
        <v>2058</v>
      </c>
      <c r="C888" s="129"/>
      <c r="D888" s="129"/>
      <c r="E888" s="129"/>
      <c r="F888" s="129"/>
    </row>
    <row r="889" spans="1:6">
      <c r="A889" s="129" t="s">
        <v>457</v>
      </c>
      <c r="B889" s="129" t="s">
        <v>2060</v>
      </c>
      <c r="C889" s="129"/>
      <c r="D889" s="129"/>
      <c r="E889" s="129"/>
      <c r="F889" s="129"/>
    </row>
    <row r="890" spans="1:6">
      <c r="A890" s="129" t="s">
        <v>459</v>
      </c>
      <c r="B890" s="129" t="s">
        <v>156</v>
      </c>
      <c r="C890" s="129"/>
      <c r="D890" s="129"/>
      <c r="E890" s="129"/>
      <c r="F890" s="129"/>
    </row>
    <row r="891" spans="1:6">
      <c r="A891" s="129" t="s">
        <v>461</v>
      </c>
      <c r="B891" s="129" t="s">
        <v>2061</v>
      </c>
      <c r="C891" s="129"/>
      <c r="D891" s="129"/>
      <c r="E891" s="129"/>
      <c r="F891" s="129"/>
    </row>
    <row r="892" spans="1:6">
      <c r="A892" s="129" t="s">
        <v>463</v>
      </c>
      <c r="B892" s="129" t="s">
        <v>2062</v>
      </c>
      <c r="C892" s="129"/>
      <c r="D892" s="129"/>
      <c r="E892" s="129"/>
      <c r="F892" s="129"/>
    </row>
    <row r="893" spans="1:6">
      <c r="A893" s="129" t="s">
        <v>465</v>
      </c>
      <c r="B893" s="129" t="s">
        <v>2063</v>
      </c>
      <c r="C893" s="129"/>
      <c r="D893" s="129"/>
      <c r="E893" s="129"/>
      <c r="F893" s="129"/>
    </row>
    <row r="894" spans="1:6">
      <c r="A894" s="129" t="s">
        <v>1249</v>
      </c>
      <c r="B894" s="129" t="s">
        <v>2064</v>
      </c>
      <c r="C894" s="129"/>
      <c r="D894" s="129"/>
      <c r="E894" s="129"/>
      <c r="F894" s="129"/>
    </row>
    <row r="895" spans="1:6">
      <c r="A895" s="129" t="s">
        <v>1251</v>
      </c>
      <c r="B895" s="129" t="s">
        <v>2065</v>
      </c>
      <c r="C895" s="129"/>
      <c r="D895" s="129"/>
      <c r="E895" s="129"/>
      <c r="F895" s="129"/>
    </row>
    <row r="896" spans="1:6">
      <c r="A896" s="129" t="s">
        <v>1253</v>
      </c>
      <c r="B896" s="129" t="s">
        <v>2066</v>
      </c>
      <c r="C896" s="129"/>
      <c r="D896" s="129"/>
      <c r="E896" s="129"/>
      <c r="F896" s="129"/>
    </row>
    <row r="897" spans="1:6">
      <c r="A897" s="129" t="s">
        <v>1255</v>
      </c>
      <c r="B897" s="129" t="s">
        <v>2067</v>
      </c>
      <c r="C897" s="129"/>
      <c r="D897" s="129"/>
      <c r="E897" s="129"/>
      <c r="F897" s="129"/>
    </row>
    <row r="898" spans="1:6">
      <c r="A898" s="129" t="s">
        <v>1257</v>
      </c>
      <c r="B898" s="129" t="s">
        <v>2068</v>
      </c>
      <c r="C898" s="129"/>
      <c r="D898" s="129"/>
      <c r="E898" s="129"/>
      <c r="F898" s="129"/>
    </row>
    <row r="899" spans="1:6">
      <c r="A899" s="129" t="s">
        <v>1259</v>
      </c>
      <c r="B899" s="129" t="s">
        <v>2552</v>
      </c>
      <c r="C899" s="129"/>
      <c r="D899" s="129"/>
      <c r="E899" s="129"/>
      <c r="F899" s="129"/>
    </row>
    <row r="900" spans="1:6">
      <c r="A900" s="129" t="s">
        <v>1261</v>
      </c>
      <c r="B900" s="129" t="s">
        <v>157</v>
      </c>
      <c r="C900" s="129"/>
      <c r="D900" s="129"/>
      <c r="E900" s="129"/>
      <c r="F900" s="129"/>
    </row>
    <row r="901" spans="1:6">
      <c r="A901" s="129" t="s">
        <v>1263</v>
      </c>
      <c r="B901" s="129" t="s">
        <v>2597</v>
      </c>
      <c r="C901" s="129"/>
      <c r="D901" s="129"/>
      <c r="E901" s="129"/>
      <c r="F901" s="129"/>
    </row>
    <row r="902" spans="1:6">
      <c r="A902" s="129" t="s">
        <v>1264</v>
      </c>
      <c r="B902" s="129" t="s">
        <v>4566</v>
      </c>
      <c r="C902" s="129"/>
      <c r="D902" s="129"/>
      <c r="E902" s="129"/>
      <c r="F902" s="129"/>
    </row>
    <row r="903" spans="1:6">
      <c r="A903" s="129" t="s">
        <v>1266</v>
      </c>
      <c r="B903" s="129" t="s">
        <v>515</v>
      </c>
      <c r="C903" s="129"/>
      <c r="D903" s="129"/>
      <c r="E903" s="129"/>
      <c r="F903" s="129"/>
    </row>
    <row r="904" spans="1:6">
      <c r="A904" s="129" t="s">
        <v>1268</v>
      </c>
      <c r="B904" s="129" t="s">
        <v>1270</v>
      </c>
      <c r="C904" s="129"/>
      <c r="D904" s="129"/>
      <c r="E904" s="129"/>
      <c r="F904" s="129"/>
    </row>
    <row r="905" spans="1:6">
      <c r="A905" s="129" t="s">
        <v>1269</v>
      </c>
      <c r="B905" s="129" t="s">
        <v>1272</v>
      </c>
      <c r="C905" s="129"/>
      <c r="D905" s="129"/>
      <c r="E905" s="129"/>
      <c r="F905" s="129"/>
    </row>
    <row r="906" spans="1:6">
      <c r="A906" s="129" t="s">
        <v>1271</v>
      </c>
      <c r="B906" s="129" t="s">
        <v>1274</v>
      </c>
      <c r="C906" s="129"/>
      <c r="D906" s="129"/>
      <c r="E906" s="129"/>
      <c r="F906" s="129"/>
    </row>
    <row r="907" spans="1:6">
      <c r="A907" s="129" t="s">
        <v>1273</v>
      </c>
      <c r="B907" s="129" t="s">
        <v>4556</v>
      </c>
      <c r="C907" s="129"/>
      <c r="D907" s="129"/>
      <c r="E907" s="129"/>
      <c r="F907" s="129"/>
    </row>
    <row r="908" spans="1:6">
      <c r="A908" s="129" t="s">
        <v>4555</v>
      </c>
      <c r="B908" s="129" t="s">
        <v>4558</v>
      </c>
      <c r="C908" s="129"/>
      <c r="D908" s="129"/>
      <c r="E908" s="129"/>
      <c r="F908" s="129"/>
    </row>
    <row r="909" spans="1:6">
      <c r="A909" s="129" t="s">
        <v>4557</v>
      </c>
      <c r="B909" s="129" t="s">
        <v>4560</v>
      </c>
      <c r="C909" s="129"/>
      <c r="D909" s="129"/>
      <c r="E909" s="129"/>
      <c r="F909" s="129"/>
    </row>
    <row r="910" spans="1:6">
      <c r="A910" s="129" t="s">
        <v>4559</v>
      </c>
      <c r="B910" s="129" t="s">
        <v>4562</v>
      </c>
      <c r="C910" s="129"/>
      <c r="D910" s="129"/>
      <c r="E910" s="129"/>
      <c r="F910" s="129"/>
    </row>
    <row r="911" spans="1:6">
      <c r="A911" s="129" t="s">
        <v>4561</v>
      </c>
      <c r="B911" s="129" t="s">
        <v>4564</v>
      </c>
      <c r="C911" s="129"/>
      <c r="D911" s="129"/>
      <c r="E911" s="129"/>
      <c r="F911" s="129"/>
    </row>
    <row r="912" spans="1:6">
      <c r="A912" s="129" t="s">
        <v>4563</v>
      </c>
      <c r="B912" s="129" t="s">
        <v>4568</v>
      </c>
      <c r="C912" s="129"/>
      <c r="D912" s="129"/>
      <c r="E912" s="129"/>
      <c r="F912" s="129"/>
    </row>
    <row r="913" spans="1:6">
      <c r="A913" s="129" t="s">
        <v>4565</v>
      </c>
      <c r="B913" s="129" t="s">
        <v>899</v>
      </c>
      <c r="C913" s="129"/>
      <c r="D913" s="129"/>
      <c r="E913" s="129"/>
      <c r="F913" s="129"/>
    </row>
    <row r="914" spans="1:6">
      <c r="A914" s="129" t="s">
        <v>4567</v>
      </c>
      <c r="B914" s="129" t="s">
        <v>4570</v>
      </c>
      <c r="C914" s="129"/>
      <c r="D914" s="129"/>
      <c r="E914" s="129"/>
      <c r="F914" s="129"/>
    </row>
    <row r="915" spans="1:6">
      <c r="A915" s="129" t="s">
        <v>4569</v>
      </c>
      <c r="B915" s="129" t="s">
        <v>4572</v>
      </c>
      <c r="C915" s="129"/>
      <c r="D915" s="129"/>
      <c r="E915" s="129"/>
      <c r="F915" s="129"/>
    </row>
    <row r="916" spans="1:6">
      <c r="A916" s="129" t="s">
        <v>4571</v>
      </c>
      <c r="B916" s="129" t="s">
        <v>885</v>
      </c>
      <c r="C916" s="129"/>
      <c r="D916" s="129"/>
      <c r="E916" s="129"/>
      <c r="F916" s="129"/>
    </row>
    <row r="917" spans="1:6">
      <c r="A917" s="129" t="s">
        <v>4573</v>
      </c>
      <c r="B917" s="129" t="s">
        <v>887</v>
      </c>
      <c r="C917" s="129"/>
      <c r="D917" s="129"/>
      <c r="E917" s="129"/>
      <c r="F917" s="129"/>
    </row>
    <row r="918" spans="1:6">
      <c r="A918" s="129" t="s">
        <v>886</v>
      </c>
      <c r="B918" s="129" t="s">
        <v>889</v>
      </c>
      <c r="C918" s="129"/>
      <c r="D918" s="129"/>
      <c r="E918" s="129"/>
      <c r="F918" s="129"/>
    </row>
    <row r="919" spans="1:6">
      <c r="A919" s="129" t="s">
        <v>888</v>
      </c>
      <c r="B919" s="129" t="s">
        <v>891</v>
      </c>
      <c r="C919" s="129"/>
      <c r="D919" s="129"/>
      <c r="E919" s="129"/>
      <c r="F919" s="129"/>
    </row>
    <row r="920" spans="1:6">
      <c r="A920" s="129" t="s">
        <v>890</v>
      </c>
      <c r="B920" s="129" t="s">
        <v>893</v>
      </c>
      <c r="C920" s="129"/>
      <c r="D920" s="129"/>
      <c r="E920" s="129"/>
      <c r="F920" s="129"/>
    </row>
    <row r="921" spans="1:6">
      <c r="A921" s="129" t="s">
        <v>892</v>
      </c>
      <c r="B921" s="129" t="s">
        <v>895</v>
      </c>
      <c r="C921" s="129"/>
      <c r="D921" s="129"/>
      <c r="E921" s="129"/>
      <c r="F921" s="129"/>
    </row>
    <row r="922" spans="1:6">
      <c r="A922" s="129" t="s">
        <v>894</v>
      </c>
      <c r="B922" s="129" t="s">
        <v>897</v>
      </c>
      <c r="C922" s="129"/>
      <c r="D922" s="129"/>
      <c r="E922" s="129"/>
      <c r="F922" s="129"/>
    </row>
    <row r="923" spans="1:6">
      <c r="A923" s="129" t="s">
        <v>896</v>
      </c>
      <c r="B923" s="129" t="s">
        <v>901</v>
      </c>
      <c r="C923" s="129"/>
      <c r="D923" s="129"/>
      <c r="E923" s="129"/>
      <c r="F923" s="129"/>
    </row>
    <row r="924" spans="1:6">
      <c r="A924" s="129" t="s">
        <v>898</v>
      </c>
      <c r="B924" s="129" t="s">
        <v>921</v>
      </c>
      <c r="C924" s="129"/>
      <c r="D924" s="129"/>
      <c r="E924" s="129"/>
      <c r="F924" s="129"/>
    </row>
    <row r="925" spans="1:6">
      <c r="A925" s="129" t="s">
        <v>900</v>
      </c>
      <c r="B925" s="129" t="s">
        <v>903</v>
      </c>
      <c r="C925" s="129"/>
      <c r="D925" s="129"/>
      <c r="E925" s="129"/>
      <c r="F925" s="129"/>
    </row>
    <row r="926" spans="1:6">
      <c r="A926" s="129" t="s">
        <v>902</v>
      </c>
      <c r="B926" s="129" t="s">
        <v>905</v>
      </c>
      <c r="C926" s="129"/>
      <c r="D926" s="129"/>
      <c r="E926" s="129"/>
      <c r="F926" s="129"/>
    </row>
    <row r="927" spans="1:6">
      <c r="A927" s="129" t="s">
        <v>904</v>
      </c>
      <c r="B927" s="129" t="s">
        <v>907</v>
      </c>
      <c r="C927" s="129"/>
      <c r="D927" s="129"/>
      <c r="E927" s="129"/>
      <c r="F927" s="129"/>
    </row>
    <row r="928" spans="1:6">
      <c r="A928" s="129" t="s">
        <v>906</v>
      </c>
      <c r="B928" s="129" t="s">
        <v>909</v>
      </c>
      <c r="C928" s="129"/>
      <c r="D928" s="129"/>
      <c r="E928" s="129"/>
      <c r="F928" s="129"/>
    </row>
    <row r="929" spans="1:6">
      <c r="A929" s="129" t="s">
        <v>908</v>
      </c>
      <c r="B929" s="129" t="s">
        <v>911</v>
      </c>
      <c r="C929" s="129"/>
      <c r="D929" s="129"/>
      <c r="E929" s="129"/>
      <c r="F929" s="129"/>
    </row>
    <row r="930" spans="1:6">
      <c r="A930" s="129" t="s">
        <v>910</v>
      </c>
      <c r="B930" s="129" t="s">
        <v>913</v>
      </c>
      <c r="C930" s="129"/>
      <c r="D930" s="129"/>
      <c r="E930" s="129"/>
      <c r="F930" s="129"/>
    </row>
    <row r="931" spans="1:6">
      <c r="A931" s="129" t="s">
        <v>912</v>
      </c>
      <c r="B931" s="129" t="s">
        <v>915</v>
      </c>
      <c r="C931" s="129"/>
      <c r="D931" s="129"/>
      <c r="E931" s="129"/>
      <c r="F931" s="129"/>
    </row>
    <row r="932" spans="1:6">
      <c r="A932" s="129" t="s">
        <v>914</v>
      </c>
      <c r="B932" s="129" t="s">
        <v>917</v>
      </c>
      <c r="C932" s="129"/>
      <c r="D932" s="129"/>
      <c r="E932" s="129"/>
      <c r="F932" s="129"/>
    </row>
    <row r="933" spans="1:6">
      <c r="A933" s="129" t="s">
        <v>916</v>
      </c>
      <c r="B933" s="129" t="s">
        <v>919</v>
      </c>
      <c r="C933" s="129"/>
      <c r="D933" s="129"/>
      <c r="E933" s="129"/>
      <c r="F933" s="129"/>
    </row>
    <row r="934" spans="1:6">
      <c r="A934" s="129" t="s">
        <v>918</v>
      </c>
      <c r="B934" s="129" t="s">
        <v>923</v>
      </c>
      <c r="C934" s="129"/>
      <c r="D934" s="129"/>
      <c r="E934" s="129"/>
      <c r="F934" s="129"/>
    </row>
    <row r="935" spans="1:6">
      <c r="A935" s="129" t="s">
        <v>920</v>
      </c>
      <c r="B935" s="129" t="s">
        <v>943</v>
      </c>
      <c r="C935" s="129"/>
      <c r="D935" s="129"/>
      <c r="E935" s="129"/>
      <c r="F935" s="129"/>
    </row>
    <row r="936" spans="1:6">
      <c r="A936" s="129" t="s">
        <v>922</v>
      </c>
      <c r="B936" s="129" t="s">
        <v>925</v>
      </c>
      <c r="C936" s="129"/>
      <c r="D936" s="129"/>
      <c r="E936" s="129"/>
      <c r="F936" s="129"/>
    </row>
    <row r="937" spans="1:6">
      <c r="A937" s="129" t="s">
        <v>924</v>
      </c>
      <c r="B937" s="129" t="s">
        <v>927</v>
      </c>
      <c r="C937" s="129"/>
      <c r="D937" s="129"/>
      <c r="E937" s="129"/>
      <c r="F937" s="129"/>
    </row>
    <row r="938" spans="1:6">
      <c r="A938" s="129" t="s">
        <v>926</v>
      </c>
      <c r="B938" s="129" t="s">
        <v>929</v>
      </c>
      <c r="C938" s="129"/>
      <c r="D938" s="129"/>
      <c r="E938" s="129"/>
      <c r="F938" s="129"/>
    </row>
    <row r="939" spans="1:6">
      <c r="A939" s="129" t="s">
        <v>928</v>
      </c>
      <c r="B939" s="129" t="s">
        <v>931</v>
      </c>
      <c r="C939" s="129"/>
      <c r="D939" s="129"/>
      <c r="E939" s="129"/>
      <c r="F939" s="129"/>
    </row>
    <row r="940" spans="1:6">
      <c r="A940" s="129" t="s">
        <v>930</v>
      </c>
      <c r="B940" s="129" t="s">
        <v>933</v>
      </c>
      <c r="C940" s="129"/>
      <c r="D940" s="129"/>
      <c r="E940" s="129"/>
      <c r="F940" s="129"/>
    </row>
    <row r="941" spans="1:6">
      <c r="A941" s="129" t="s">
        <v>932</v>
      </c>
      <c r="B941" s="129" t="s">
        <v>935</v>
      </c>
      <c r="C941" s="129"/>
      <c r="D941" s="129"/>
      <c r="E941" s="129"/>
      <c r="F941" s="129"/>
    </row>
    <row r="942" spans="1:6">
      <c r="A942" s="129" t="s">
        <v>934</v>
      </c>
      <c r="B942" s="129" t="s">
        <v>937</v>
      </c>
      <c r="C942" s="129"/>
      <c r="D942" s="129"/>
      <c r="E942" s="129"/>
      <c r="F942" s="129"/>
    </row>
    <row r="943" spans="1:6">
      <c r="A943" s="129" t="s">
        <v>936</v>
      </c>
      <c r="B943" s="129" t="s">
        <v>939</v>
      </c>
      <c r="C943" s="129"/>
      <c r="D943" s="129"/>
      <c r="E943" s="129"/>
      <c r="F943" s="129"/>
    </row>
    <row r="944" spans="1:6">
      <c r="A944" s="129" t="s">
        <v>938</v>
      </c>
      <c r="B944" s="129" t="s">
        <v>941</v>
      </c>
      <c r="C944" s="129"/>
      <c r="D944" s="129"/>
      <c r="E944" s="129"/>
      <c r="F944" s="129"/>
    </row>
    <row r="945" spans="1:6">
      <c r="A945" s="129" t="s">
        <v>940</v>
      </c>
      <c r="B945" s="129" t="s">
        <v>945</v>
      </c>
      <c r="C945" s="129"/>
      <c r="D945" s="129"/>
      <c r="E945" s="129"/>
      <c r="F945" s="129"/>
    </row>
    <row r="946" spans="1:6">
      <c r="A946" s="129" t="s">
        <v>942</v>
      </c>
      <c r="B946" s="129" t="s">
        <v>965</v>
      </c>
      <c r="C946" s="129"/>
      <c r="D946" s="129"/>
      <c r="E946" s="129"/>
      <c r="F946" s="129"/>
    </row>
    <row r="947" spans="1:6">
      <c r="A947" s="129" t="s">
        <v>944</v>
      </c>
      <c r="B947" s="129" t="s">
        <v>947</v>
      </c>
      <c r="C947" s="129"/>
      <c r="D947" s="129"/>
      <c r="E947" s="129"/>
      <c r="F947" s="129"/>
    </row>
    <row r="948" spans="1:6">
      <c r="A948" s="129" t="s">
        <v>946</v>
      </c>
      <c r="B948" s="129" t="s">
        <v>949</v>
      </c>
      <c r="C948" s="129"/>
      <c r="D948" s="129"/>
      <c r="E948" s="129"/>
      <c r="F948" s="129"/>
    </row>
    <row r="949" spans="1:6">
      <c r="A949" s="129" t="s">
        <v>948</v>
      </c>
      <c r="B949" s="129" t="s">
        <v>951</v>
      </c>
      <c r="C949" s="129"/>
      <c r="D949" s="129"/>
      <c r="E949" s="129"/>
      <c r="F949" s="129"/>
    </row>
    <row r="950" spans="1:6">
      <c r="A950" s="129" t="s">
        <v>950</v>
      </c>
      <c r="B950" s="129" t="s">
        <v>953</v>
      </c>
      <c r="C950" s="129"/>
      <c r="D950" s="129"/>
      <c r="E950" s="129"/>
      <c r="F950" s="129"/>
    </row>
    <row r="951" spans="1:6">
      <c r="A951" s="129" t="s">
        <v>952</v>
      </c>
      <c r="B951" s="129" t="s">
        <v>955</v>
      </c>
      <c r="C951" s="129"/>
      <c r="D951" s="129"/>
      <c r="E951" s="129"/>
      <c r="F951" s="129"/>
    </row>
    <row r="952" spans="1:6">
      <c r="A952" s="129" t="s">
        <v>954</v>
      </c>
      <c r="B952" s="129" t="s">
        <v>957</v>
      </c>
      <c r="C952" s="129"/>
      <c r="D952" s="129"/>
      <c r="E952" s="129"/>
      <c r="F952" s="129"/>
    </row>
    <row r="953" spans="1:6">
      <c r="A953" s="129" t="s">
        <v>956</v>
      </c>
      <c r="B953" s="129" t="s">
        <v>959</v>
      </c>
      <c r="C953" s="129"/>
      <c r="D953" s="129"/>
      <c r="E953" s="129"/>
      <c r="F953" s="129"/>
    </row>
    <row r="954" spans="1:6">
      <c r="A954" s="129" t="s">
        <v>958</v>
      </c>
      <c r="B954" s="129" t="s">
        <v>961</v>
      </c>
      <c r="C954" s="129"/>
      <c r="D954" s="129"/>
      <c r="E954" s="129"/>
      <c r="F954" s="129"/>
    </row>
    <row r="955" spans="1:6">
      <c r="A955" s="129" t="s">
        <v>960</v>
      </c>
      <c r="B955" s="129" t="s">
        <v>963</v>
      </c>
      <c r="C955" s="129"/>
      <c r="D955" s="129"/>
      <c r="E955" s="129"/>
      <c r="F955" s="129"/>
    </row>
    <row r="956" spans="1:6">
      <c r="A956" s="129" t="s">
        <v>962</v>
      </c>
      <c r="B956" s="129" t="s">
        <v>967</v>
      </c>
      <c r="C956" s="129"/>
      <c r="D956" s="129"/>
      <c r="E956" s="129"/>
      <c r="F956" s="129"/>
    </row>
    <row r="957" spans="1:6">
      <c r="A957" s="129" t="s">
        <v>964</v>
      </c>
      <c r="B957" s="129" t="s">
        <v>986</v>
      </c>
      <c r="C957" s="129"/>
      <c r="D957" s="129"/>
      <c r="E957" s="129"/>
      <c r="F957" s="129"/>
    </row>
    <row r="958" spans="1:6">
      <c r="A958" s="129" t="s">
        <v>966</v>
      </c>
      <c r="B958" s="129" t="s">
        <v>516</v>
      </c>
      <c r="C958" s="129"/>
      <c r="D958" s="129"/>
      <c r="E958" s="129"/>
      <c r="F958" s="129"/>
    </row>
    <row r="959" spans="1:6">
      <c r="A959" s="129" t="s">
        <v>968</v>
      </c>
      <c r="B959" s="129" t="s">
        <v>970</v>
      </c>
      <c r="C959" s="129"/>
      <c r="D959" s="129"/>
      <c r="E959" s="129"/>
      <c r="F959" s="129"/>
    </row>
    <row r="960" spans="1:6">
      <c r="A960" s="129" t="s">
        <v>969</v>
      </c>
      <c r="B960" s="129" t="s">
        <v>972</v>
      </c>
      <c r="C960" s="129"/>
      <c r="D960" s="129"/>
      <c r="E960" s="129"/>
      <c r="F960" s="129"/>
    </row>
    <row r="961" spans="1:6">
      <c r="A961" s="129" t="s">
        <v>971</v>
      </c>
      <c r="B961" s="129" t="s">
        <v>974</v>
      </c>
      <c r="C961" s="129"/>
      <c r="D961" s="129"/>
      <c r="E961" s="129"/>
      <c r="F961" s="129"/>
    </row>
    <row r="962" spans="1:6">
      <c r="A962" s="129" t="s">
        <v>973</v>
      </c>
      <c r="B962" s="129" t="s">
        <v>976</v>
      </c>
      <c r="C962" s="129"/>
      <c r="D962" s="129"/>
      <c r="E962" s="129"/>
      <c r="F962" s="129"/>
    </row>
    <row r="963" spans="1:6">
      <c r="A963" s="129" t="s">
        <v>975</v>
      </c>
      <c r="B963" s="129" t="s">
        <v>978</v>
      </c>
      <c r="C963" s="129"/>
      <c r="D963" s="129"/>
      <c r="E963" s="129"/>
      <c r="F963" s="129"/>
    </row>
    <row r="964" spans="1:6">
      <c r="A964" s="129" t="s">
        <v>977</v>
      </c>
      <c r="B964" s="129" t="s">
        <v>980</v>
      </c>
      <c r="C964" s="129"/>
      <c r="D964" s="129"/>
      <c r="E964" s="129"/>
      <c r="F964" s="129"/>
    </row>
    <row r="965" spans="1:6">
      <c r="A965" s="129" t="s">
        <v>979</v>
      </c>
      <c r="B965" s="129" t="s">
        <v>982</v>
      </c>
      <c r="C965" s="129"/>
      <c r="D965" s="129"/>
      <c r="E965" s="129"/>
      <c r="F965" s="129"/>
    </row>
    <row r="966" spans="1:6">
      <c r="A966" s="129" t="s">
        <v>981</v>
      </c>
      <c r="B966" s="129" t="s">
        <v>984</v>
      </c>
      <c r="C966" s="129"/>
      <c r="D966" s="129"/>
      <c r="E966" s="129"/>
      <c r="F966" s="129"/>
    </row>
    <row r="967" spans="1:6">
      <c r="A967" s="129" t="s">
        <v>983</v>
      </c>
      <c r="B967" s="129" t="s">
        <v>988</v>
      </c>
      <c r="C967" s="129"/>
      <c r="D967" s="129"/>
      <c r="E967" s="129"/>
      <c r="F967" s="129"/>
    </row>
    <row r="968" spans="1:6">
      <c r="A968" s="129" t="s">
        <v>985</v>
      </c>
      <c r="B968" s="129" t="s">
        <v>1008</v>
      </c>
      <c r="C968" s="129"/>
      <c r="D968" s="129"/>
      <c r="E968" s="129"/>
      <c r="F968" s="129"/>
    </row>
    <row r="969" spans="1:6">
      <c r="A969" s="129" t="s">
        <v>987</v>
      </c>
      <c r="B969" s="129" t="s">
        <v>990</v>
      </c>
      <c r="C969" s="129"/>
      <c r="D969" s="129"/>
      <c r="E969" s="129"/>
      <c r="F969" s="129"/>
    </row>
    <row r="970" spans="1:6">
      <c r="A970" s="129" t="s">
        <v>989</v>
      </c>
      <c r="B970" s="129" t="s">
        <v>992</v>
      </c>
      <c r="C970" s="129"/>
      <c r="D970" s="129"/>
      <c r="E970" s="129"/>
      <c r="F970" s="129"/>
    </row>
    <row r="971" spans="1:6">
      <c r="A971" s="129" t="s">
        <v>991</v>
      </c>
      <c r="B971" s="129" t="s">
        <v>994</v>
      </c>
      <c r="C971" s="129"/>
      <c r="D971" s="129"/>
      <c r="E971" s="129"/>
      <c r="F971" s="129"/>
    </row>
    <row r="972" spans="1:6">
      <c r="A972" s="129" t="s">
        <v>993</v>
      </c>
      <c r="B972" s="129" t="s">
        <v>996</v>
      </c>
      <c r="C972" s="129"/>
      <c r="D972" s="129"/>
      <c r="E972" s="129"/>
      <c r="F972" s="129"/>
    </row>
    <row r="973" spans="1:6">
      <c r="A973" s="129" t="s">
        <v>995</v>
      </c>
      <c r="B973" s="129" t="s">
        <v>998</v>
      </c>
      <c r="C973" s="129"/>
      <c r="D973" s="129"/>
      <c r="E973" s="129"/>
      <c r="F973" s="129"/>
    </row>
    <row r="974" spans="1:6">
      <c r="A974" s="129" t="s">
        <v>997</v>
      </c>
      <c r="B974" s="129" t="s">
        <v>1000</v>
      </c>
      <c r="C974" s="129"/>
      <c r="D974" s="129"/>
      <c r="E974" s="129"/>
      <c r="F974" s="129"/>
    </row>
    <row r="975" spans="1:6">
      <c r="A975" s="129" t="s">
        <v>999</v>
      </c>
      <c r="B975" s="129" t="s">
        <v>1002</v>
      </c>
      <c r="C975" s="129"/>
      <c r="D975" s="129"/>
      <c r="E975" s="129"/>
      <c r="F975" s="129"/>
    </row>
    <row r="976" spans="1:6">
      <c r="A976" s="129" t="s">
        <v>1001</v>
      </c>
      <c r="B976" s="129" t="s">
        <v>1004</v>
      </c>
      <c r="C976" s="129"/>
      <c r="D976" s="129"/>
      <c r="E976" s="129"/>
      <c r="F976" s="129"/>
    </row>
    <row r="977" spans="1:6">
      <c r="A977" s="129" t="s">
        <v>1003</v>
      </c>
      <c r="B977" s="129" t="s">
        <v>1006</v>
      </c>
      <c r="C977" s="129"/>
      <c r="D977" s="129"/>
      <c r="E977" s="129"/>
      <c r="F977" s="129"/>
    </row>
    <row r="978" spans="1:6">
      <c r="A978" s="129" t="s">
        <v>1005</v>
      </c>
      <c r="B978" s="129" t="s">
        <v>1010</v>
      </c>
      <c r="C978" s="129"/>
      <c r="D978" s="129"/>
      <c r="E978" s="129"/>
      <c r="F978" s="129"/>
    </row>
    <row r="979" spans="1:6">
      <c r="A979" s="129" t="s">
        <v>1007</v>
      </c>
      <c r="B979" s="129" t="s">
        <v>2086</v>
      </c>
      <c r="C979" s="129"/>
      <c r="D979" s="129"/>
      <c r="E979" s="129"/>
      <c r="F979" s="129"/>
    </row>
    <row r="980" spans="1:6">
      <c r="A980" s="129" t="s">
        <v>1009</v>
      </c>
      <c r="B980" s="129" t="s">
        <v>1012</v>
      </c>
      <c r="C980" s="129"/>
      <c r="D980" s="129"/>
      <c r="E980" s="129"/>
      <c r="F980" s="129"/>
    </row>
    <row r="981" spans="1:6">
      <c r="A981" s="129" t="s">
        <v>1011</v>
      </c>
      <c r="B981" s="129" t="s">
        <v>2070</v>
      </c>
      <c r="C981" s="129"/>
      <c r="D981" s="129"/>
      <c r="E981" s="129"/>
      <c r="F981" s="129"/>
    </row>
    <row r="982" spans="1:6">
      <c r="A982" s="129" t="s">
        <v>2069</v>
      </c>
      <c r="B982" s="129" t="s">
        <v>2072</v>
      </c>
      <c r="C982" s="129"/>
      <c r="D982" s="129"/>
      <c r="E982" s="129"/>
      <c r="F982" s="129"/>
    </row>
    <row r="983" spans="1:6">
      <c r="A983" s="129" t="s">
        <v>2071</v>
      </c>
      <c r="B983" s="129" t="s">
        <v>2074</v>
      </c>
      <c r="C983" s="129"/>
      <c r="D983" s="129"/>
      <c r="E983" s="129"/>
      <c r="F983" s="129"/>
    </row>
    <row r="984" spans="1:6">
      <c r="A984" s="129" t="s">
        <v>2073</v>
      </c>
      <c r="B984" s="129" t="s">
        <v>2076</v>
      </c>
      <c r="C984" s="129"/>
      <c r="D984" s="129"/>
      <c r="E984" s="129"/>
      <c r="F984" s="129"/>
    </row>
    <row r="985" spans="1:6">
      <c r="A985" s="129" t="s">
        <v>2075</v>
      </c>
      <c r="B985" s="129" t="s">
        <v>2078</v>
      </c>
      <c r="C985" s="129"/>
      <c r="D985" s="129"/>
      <c r="E985" s="129"/>
      <c r="F985" s="129"/>
    </row>
    <row r="986" spans="1:6">
      <c r="A986" s="129" t="s">
        <v>2077</v>
      </c>
      <c r="B986" s="129" t="s">
        <v>2080</v>
      </c>
      <c r="C986" s="129"/>
      <c r="D986" s="129"/>
      <c r="E986" s="129"/>
      <c r="F986" s="129"/>
    </row>
    <row r="987" spans="1:6">
      <c r="A987" s="129" t="s">
        <v>2079</v>
      </c>
      <c r="B987" s="129" t="s">
        <v>2082</v>
      </c>
      <c r="C987" s="129"/>
      <c r="D987" s="129"/>
      <c r="E987" s="129"/>
      <c r="F987" s="129"/>
    </row>
    <row r="988" spans="1:6">
      <c r="A988" s="129" t="s">
        <v>2081</v>
      </c>
      <c r="B988" s="129" t="s">
        <v>2084</v>
      </c>
      <c r="C988" s="129"/>
      <c r="D988" s="129"/>
      <c r="E988" s="129"/>
      <c r="F988" s="129"/>
    </row>
    <row r="989" spans="1:6">
      <c r="A989" s="129" t="s">
        <v>2083</v>
      </c>
      <c r="B989" s="129" t="s">
        <v>2088</v>
      </c>
      <c r="C989" s="129"/>
      <c r="D989" s="129"/>
      <c r="E989" s="129"/>
      <c r="F989" s="129"/>
    </row>
    <row r="990" spans="1:6">
      <c r="A990" s="129" t="s">
        <v>2085</v>
      </c>
      <c r="B990" s="129" t="s">
        <v>2575</v>
      </c>
      <c r="C990" s="129"/>
      <c r="D990" s="129"/>
      <c r="E990" s="129"/>
      <c r="F990" s="129"/>
    </row>
    <row r="991" spans="1:6">
      <c r="A991" s="129" t="s">
        <v>2087</v>
      </c>
      <c r="B991" s="129" t="s">
        <v>2090</v>
      </c>
      <c r="C991" s="129"/>
      <c r="D991" s="129"/>
      <c r="E991" s="129"/>
      <c r="F991" s="129"/>
    </row>
    <row r="992" spans="1:6">
      <c r="A992" s="129" t="s">
        <v>2089</v>
      </c>
      <c r="B992" s="129" t="s">
        <v>2092</v>
      </c>
      <c r="C992" s="129"/>
      <c r="D992" s="129"/>
      <c r="E992" s="129"/>
      <c r="F992" s="129"/>
    </row>
    <row r="993" spans="1:6">
      <c r="A993" s="129" t="s">
        <v>2091</v>
      </c>
      <c r="B993" s="129" t="s">
        <v>2094</v>
      </c>
      <c r="C993" s="129"/>
      <c r="D993" s="129"/>
      <c r="E993" s="129"/>
      <c r="F993" s="129"/>
    </row>
    <row r="994" spans="1:6">
      <c r="A994" s="129" t="s">
        <v>2093</v>
      </c>
      <c r="B994" s="129" t="s">
        <v>2096</v>
      </c>
      <c r="C994" s="129"/>
      <c r="D994" s="129"/>
      <c r="E994" s="129"/>
      <c r="F994" s="129"/>
    </row>
    <row r="995" spans="1:6">
      <c r="A995" s="129" t="s">
        <v>2095</v>
      </c>
      <c r="B995" s="129" t="s">
        <v>2098</v>
      </c>
      <c r="C995" s="129"/>
      <c r="D995" s="129"/>
      <c r="E995" s="129"/>
      <c r="F995" s="129"/>
    </row>
    <row r="996" spans="1:6">
      <c r="A996" s="129" t="s">
        <v>2097</v>
      </c>
      <c r="B996" s="129" t="s">
        <v>2100</v>
      </c>
      <c r="C996" s="129"/>
      <c r="D996" s="129"/>
      <c r="E996" s="129"/>
      <c r="F996" s="129"/>
    </row>
    <row r="997" spans="1:6">
      <c r="A997" s="129" t="s">
        <v>2099</v>
      </c>
      <c r="B997" s="129" t="s">
        <v>2102</v>
      </c>
      <c r="C997" s="129"/>
      <c r="D997" s="129"/>
      <c r="E997" s="129"/>
      <c r="F997" s="129"/>
    </row>
    <row r="998" spans="1:6">
      <c r="A998" s="129" t="s">
        <v>2101</v>
      </c>
      <c r="B998" s="129" t="s">
        <v>2571</v>
      </c>
      <c r="C998" s="129"/>
      <c r="D998" s="129"/>
      <c r="E998" s="129"/>
      <c r="F998" s="129"/>
    </row>
    <row r="999" spans="1:6">
      <c r="A999" s="129" t="s">
        <v>2103</v>
      </c>
      <c r="B999" s="129" t="s">
        <v>2573</v>
      </c>
      <c r="C999" s="129"/>
      <c r="D999" s="129"/>
      <c r="E999" s="129"/>
      <c r="F999" s="129"/>
    </row>
    <row r="1000" spans="1:6">
      <c r="A1000" s="129" t="s">
        <v>2572</v>
      </c>
      <c r="B1000" s="129" t="s">
        <v>2577</v>
      </c>
      <c r="C1000" s="129"/>
      <c r="D1000" s="129"/>
      <c r="E1000" s="129"/>
      <c r="F1000" s="129"/>
    </row>
    <row r="1001" spans="1:6">
      <c r="A1001" s="129" t="s">
        <v>2574</v>
      </c>
      <c r="B1001" s="129" t="s">
        <v>2599</v>
      </c>
      <c r="C1001" s="129"/>
      <c r="D1001" s="129"/>
      <c r="E1001" s="129"/>
      <c r="F1001" s="129"/>
    </row>
    <row r="1002" spans="1:6">
      <c r="A1002" s="129" t="s">
        <v>2576</v>
      </c>
      <c r="B1002" s="129" t="s">
        <v>2579</v>
      </c>
      <c r="C1002" s="129"/>
      <c r="D1002" s="129"/>
      <c r="E1002" s="129"/>
      <c r="F1002" s="129"/>
    </row>
    <row r="1003" spans="1:6">
      <c r="A1003" s="129" t="s">
        <v>2578</v>
      </c>
      <c r="B1003" s="129" t="s">
        <v>2581</v>
      </c>
      <c r="C1003" s="129"/>
      <c r="D1003" s="129"/>
      <c r="E1003" s="129"/>
      <c r="F1003" s="129"/>
    </row>
    <row r="1004" spans="1:6">
      <c r="A1004" s="129" t="s">
        <v>2580</v>
      </c>
      <c r="B1004" s="129" t="s">
        <v>2583</v>
      </c>
      <c r="C1004" s="129"/>
      <c r="D1004" s="129"/>
      <c r="E1004" s="129"/>
      <c r="F1004" s="129"/>
    </row>
    <row r="1005" spans="1:6">
      <c r="A1005" s="129" t="s">
        <v>2582</v>
      </c>
      <c r="B1005" s="129" t="s">
        <v>2585</v>
      </c>
      <c r="C1005" s="129"/>
      <c r="D1005" s="129"/>
      <c r="E1005" s="129"/>
      <c r="F1005" s="129"/>
    </row>
    <row r="1006" spans="1:6">
      <c r="A1006" s="129" t="s">
        <v>2584</v>
      </c>
      <c r="B1006" s="129" t="s">
        <v>2587</v>
      </c>
      <c r="C1006" s="129"/>
      <c r="D1006" s="129"/>
      <c r="E1006" s="129"/>
      <c r="F1006" s="129"/>
    </row>
    <row r="1007" spans="1:6">
      <c r="A1007" s="129" t="s">
        <v>2586</v>
      </c>
      <c r="B1007" s="129" t="s">
        <v>2589</v>
      </c>
      <c r="C1007" s="129"/>
      <c r="D1007" s="129"/>
      <c r="E1007" s="129"/>
      <c r="F1007" s="129"/>
    </row>
    <row r="1008" spans="1:6">
      <c r="A1008" s="129" t="s">
        <v>2588</v>
      </c>
      <c r="B1008" s="129" t="s">
        <v>2591</v>
      </c>
      <c r="C1008" s="129"/>
      <c r="D1008" s="129"/>
      <c r="E1008" s="129"/>
      <c r="F1008" s="129"/>
    </row>
    <row r="1009" spans="1:6">
      <c r="A1009" s="129" t="s">
        <v>2590</v>
      </c>
      <c r="B1009" s="129" t="s">
        <v>2593</v>
      </c>
      <c r="C1009" s="129"/>
      <c r="D1009" s="129"/>
      <c r="E1009" s="129"/>
      <c r="F1009" s="129"/>
    </row>
    <row r="1010" spans="1:6">
      <c r="A1010" s="129" t="s">
        <v>2592</v>
      </c>
      <c r="B1010" s="129" t="s">
        <v>2595</v>
      </c>
      <c r="C1010" s="129"/>
      <c r="D1010" s="129"/>
      <c r="E1010" s="129"/>
      <c r="F1010" s="129"/>
    </row>
    <row r="1011" spans="1:6">
      <c r="A1011" s="129" t="s">
        <v>2594</v>
      </c>
      <c r="B1011" s="129" t="s">
        <v>2601</v>
      </c>
      <c r="C1011" s="129"/>
      <c r="D1011" s="129"/>
      <c r="E1011" s="129"/>
      <c r="F1011" s="129"/>
    </row>
    <row r="1012" spans="1:6">
      <c r="A1012" s="129" t="s">
        <v>2596</v>
      </c>
      <c r="B1012" s="129" t="s">
        <v>4950</v>
      </c>
      <c r="C1012" s="129"/>
      <c r="D1012" s="129"/>
      <c r="E1012" s="129"/>
      <c r="F1012" s="129"/>
    </row>
    <row r="1013" spans="1:6">
      <c r="A1013" s="129" t="s">
        <v>2598</v>
      </c>
      <c r="B1013" s="129" t="s">
        <v>2620</v>
      </c>
      <c r="C1013" s="129"/>
      <c r="D1013" s="129"/>
      <c r="E1013" s="129"/>
      <c r="F1013" s="129"/>
    </row>
    <row r="1014" spans="1:6">
      <c r="A1014" s="129" t="s">
        <v>2600</v>
      </c>
      <c r="B1014" s="129" t="s">
        <v>517</v>
      </c>
      <c r="C1014" s="129"/>
      <c r="D1014" s="129"/>
      <c r="E1014" s="129"/>
      <c r="F1014" s="129"/>
    </row>
    <row r="1015" spans="1:6">
      <c r="A1015" s="129" t="s">
        <v>2602</v>
      </c>
      <c r="B1015" s="129" t="s">
        <v>2604</v>
      </c>
      <c r="C1015" s="129"/>
      <c r="D1015" s="129"/>
      <c r="E1015" s="129"/>
      <c r="F1015" s="129"/>
    </row>
    <row r="1016" spans="1:6">
      <c r="A1016" s="129" t="s">
        <v>2603</v>
      </c>
      <c r="B1016" s="129" t="s">
        <v>2606</v>
      </c>
      <c r="C1016" s="129"/>
      <c r="D1016" s="129"/>
      <c r="E1016" s="129"/>
      <c r="F1016" s="129"/>
    </row>
    <row r="1017" spans="1:6">
      <c r="A1017" s="129" t="s">
        <v>2605</v>
      </c>
      <c r="B1017" s="129" t="s">
        <v>2608</v>
      </c>
      <c r="C1017" s="129"/>
      <c r="D1017" s="129"/>
      <c r="E1017" s="129"/>
      <c r="F1017" s="129"/>
    </row>
    <row r="1018" spans="1:6">
      <c r="A1018" s="129" t="s">
        <v>2607</v>
      </c>
      <c r="B1018" s="129" t="s">
        <v>2610</v>
      </c>
      <c r="C1018" s="129"/>
      <c r="D1018" s="129"/>
      <c r="E1018" s="129"/>
      <c r="F1018" s="129"/>
    </row>
    <row r="1019" spans="1:6">
      <c r="A1019" s="129" t="s">
        <v>2609</v>
      </c>
      <c r="B1019" s="129" t="s">
        <v>2612</v>
      </c>
      <c r="C1019" s="129"/>
      <c r="D1019" s="129"/>
      <c r="E1019" s="129"/>
      <c r="F1019" s="129"/>
    </row>
    <row r="1020" spans="1:6">
      <c r="A1020" s="129" t="s">
        <v>2611</v>
      </c>
      <c r="B1020" s="129" t="s">
        <v>2614</v>
      </c>
      <c r="C1020" s="129"/>
      <c r="D1020" s="129"/>
      <c r="E1020" s="129"/>
      <c r="F1020" s="129"/>
    </row>
    <row r="1021" spans="1:6">
      <c r="A1021" s="129" t="s">
        <v>2613</v>
      </c>
      <c r="B1021" s="129" t="s">
        <v>2616</v>
      </c>
      <c r="C1021" s="129"/>
      <c r="D1021" s="129"/>
      <c r="E1021" s="129"/>
      <c r="F1021" s="129"/>
    </row>
    <row r="1022" spans="1:6">
      <c r="A1022" s="129" t="s">
        <v>2615</v>
      </c>
      <c r="B1022" s="129" t="s">
        <v>2618</v>
      </c>
      <c r="C1022" s="129"/>
      <c r="D1022" s="129"/>
      <c r="E1022" s="129"/>
      <c r="F1022" s="129"/>
    </row>
    <row r="1023" spans="1:6">
      <c r="A1023" s="129" t="s">
        <v>2617</v>
      </c>
      <c r="B1023" s="129" t="s">
        <v>2622</v>
      </c>
      <c r="C1023" s="129"/>
      <c r="D1023" s="129"/>
      <c r="E1023" s="129"/>
      <c r="F1023" s="129"/>
    </row>
    <row r="1024" spans="1:6">
      <c r="A1024" s="129" t="s">
        <v>2619</v>
      </c>
      <c r="B1024" s="129" t="s">
        <v>2642</v>
      </c>
      <c r="C1024" s="129"/>
      <c r="D1024" s="129"/>
      <c r="E1024" s="129"/>
      <c r="F1024" s="129"/>
    </row>
    <row r="1025" spans="1:6">
      <c r="A1025" s="129" t="s">
        <v>2621</v>
      </c>
      <c r="B1025" s="129" t="s">
        <v>2624</v>
      </c>
      <c r="C1025" s="129"/>
      <c r="D1025" s="129"/>
      <c r="E1025" s="129"/>
      <c r="F1025" s="129"/>
    </row>
    <row r="1026" spans="1:6">
      <c r="A1026" s="129" t="s">
        <v>2623</v>
      </c>
      <c r="B1026" s="129" t="s">
        <v>2626</v>
      </c>
      <c r="C1026" s="129"/>
      <c r="D1026" s="129"/>
      <c r="E1026" s="129"/>
      <c r="F1026" s="129"/>
    </row>
    <row r="1027" spans="1:6">
      <c r="A1027" s="129" t="s">
        <v>2625</v>
      </c>
      <c r="B1027" s="129" t="s">
        <v>2628</v>
      </c>
      <c r="C1027" s="129"/>
      <c r="D1027" s="129"/>
      <c r="E1027" s="129"/>
      <c r="F1027" s="129"/>
    </row>
    <row r="1028" spans="1:6">
      <c r="A1028" s="129" t="s">
        <v>2627</v>
      </c>
      <c r="B1028" s="129" t="s">
        <v>2630</v>
      </c>
      <c r="C1028" s="129"/>
      <c r="D1028" s="129"/>
      <c r="E1028" s="129"/>
      <c r="F1028" s="129"/>
    </row>
    <row r="1029" spans="1:6">
      <c r="A1029" s="129" t="s">
        <v>2629</v>
      </c>
      <c r="B1029" s="129" t="s">
        <v>2632</v>
      </c>
      <c r="C1029" s="129"/>
      <c r="D1029" s="129"/>
      <c r="E1029" s="129"/>
      <c r="F1029" s="129"/>
    </row>
    <row r="1030" spans="1:6">
      <c r="A1030" s="129" t="s">
        <v>2631</v>
      </c>
      <c r="B1030" s="129" t="s">
        <v>2634</v>
      </c>
      <c r="C1030" s="129"/>
      <c r="D1030" s="129"/>
      <c r="E1030" s="129"/>
      <c r="F1030" s="129"/>
    </row>
    <row r="1031" spans="1:6">
      <c r="A1031" s="129" t="s">
        <v>2633</v>
      </c>
      <c r="B1031" s="129" t="s">
        <v>2636</v>
      </c>
      <c r="C1031" s="129"/>
      <c r="D1031" s="129"/>
      <c r="E1031" s="129"/>
      <c r="F1031" s="129"/>
    </row>
    <row r="1032" spans="1:6">
      <c r="A1032" s="129" t="s">
        <v>2635</v>
      </c>
      <c r="B1032" s="129" t="s">
        <v>2638</v>
      </c>
      <c r="C1032" s="129"/>
      <c r="D1032" s="129"/>
      <c r="E1032" s="129"/>
      <c r="F1032" s="129"/>
    </row>
    <row r="1033" spans="1:6">
      <c r="A1033" s="129" t="s">
        <v>2637</v>
      </c>
      <c r="B1033" s="129" t="s">
        <v>2640</v>
      </c>
      <c r="C1033" s="129"/>
      <c r="D1033" s="129"/>
      <c r="E1033" s="129"/>
      <c r="F1033" s="129"/>
    </row>
    <row r="1034" spans="1:6">
      <c r="A1034" s="129" t="s">
        <v>2639</v>
      </c>
      <c r="B1034" s="129" t="s">
        <v>2644</v>
      </c>
      <c r="C1034" s="129"/>
      <c r="D1034" s="129"/>
      <c r="E1034" s="129"/>
      <c r="F1034" s="129"/>
    </row>
    <row r="1035" spans="1:6">
      <c r="A1035" s="129" t="s">
        <v>2641</v>
      </c>
      <c r="B1035" s="129" t="s">
        <v>3120</v>
      </c>
      <c r="C1035" s="129"/>
      <c r="D1035" s="129"/>
      <c r="E1035" s="129"/>
      <c r="F1035" s="129"/>
    </row>
    <row r="1036" spans="1:6">
      <c r="A1036" s="129" t="s">
        <v>2643</v>
      </c>
      <c r="B1036" s="129" t="s">
        <v>2646</v>
      </c>
      <c r="C1036" s="129"/>
      <c r="D1036" s="129"/>
      <c r="E1036" s="129"/>
      <c r="F1036" s="129"/>
    </row>
    <row r="1037" spans="1:6">
      <c r="A1037" s="129" t="s">
        <v>2645</v>
      </c>
      <c r="B1037" s="129" t="s">
        <v>2648</v>
      </c>
      <c r="C1037" s="129"/>
      <c r="D1037" s="129"/>
      <c r="E1037" s="129"/>
      <c r="F1037" s="129"/>
    </row>
    <row r="1038" spans="1:6">
      <c r="A1038" s="129" t="s">
        <v>2647</v>
      </c>
      <c r="B1038" s="129" t="s">
        <v>2650</v>
      </c>
      <c r="C1038" s="129"/>
      <c r="D1038" s="129"/>
      <c r="E1038" s="129"/>
      <c r="F1038" s="129"/>
    </row>
    <row r="1039" spans="1:6">
      <c r="A1039" s="129" t="s">
        <v>2649</v>
      </c>
      <c r="B1039" s="129" t="s">
        <v>2652</v>
      </c>
      <c r="C1039" s="129"/>
      <c r="D1039" s="129"/>
      <c r="E1039" s="129"/>
      <c r="F1039" s="129"/>
    </row>
    <row r="1040" spans="1:6">
      <c r="A1040" s="129" t="s">
        <v>2651</v>
      </c>
      <c r="B1040" s="129" t="s">
        <v>2654</v>
      </c>
      <c r="C1040" s="129"/>
      <c r="D1040" s="129"/>
      <c r="E1040" s="129"/>
      <c r="F1040" s="129"/>
    </row>
    <row r="1041" spans="1:6">
      <c r="A1041" s="129" t="s">
        <v>2653</v>
      </c>
      <c r="B1041" s="129" t="s">
        <v>2656</v>
      </c>
      <c r="C1041" s="129"/>
      <c r="D1041" s="129"/>
      <c r="E1041" s="129"/>
      <c r="F1041" s="129"/>
    </row>
    <row r="1042" spans="1:6">
      <c r="A1042" s="129" t="s">
        <v>2655</v>
      </c>
      <c r="B1042" s="129" t="s">
        <v>2658</v>
      </c>
      <c r="C1042" s="129"/>
      <c r="D1042" s="129"/>
      <c r="E1042" s="129"/>
      <c r="F1042" s="129"/>
    </row>
    <row r="1043" spans="1:6">
      <c r="A1043" s="129" t="s">
        <v>2657</v>
      </c>
      <c r="B1043" s="129" t="s">
        <v>2660</v>
      </c>
      <c r="C1043" s="129"/>
      <c r="D1043" s="129"/>
      <c r="E1043" s="129"/>
      <c r="F1043" s="129"/>
    </row>
    <row r="1044" spans="1:6">
      <c r="A1044" s="129" t="s">
        <v>2659</v>
      </c>
      <c r="B1044" s="129" t="s">
        <v>3118</v>
      </c>
      <c r="C1044" s="129"/>
      <c r="D1044" s="129"/>
      <c r="E1044" s="129"/>
      <c r="F1044" s="129"/>
    </row>
    <row r="1045" spans="1:6">
      <c r="A1045" s="129" t="s">
        <v>3117</v>
      </c>
      <c r="B1045" s="129" t="s">
        <v>3122</v>
      </c>
      <c r="C1045" s="129"/>
      <c r="D1045" s="129"/>
      <c r="E1045" s="129"/>
      <c r="F1045" s="129"/>
    </row>
    <row r="1046" spans="1:6">
      <c r="A1046" s="129" t="s">
        <v>3119</v>
      </c>
      <c r="B1046" s="129" t="s">
        <v>3142</v>
      </c>
      <c r="C1046" s="129"/>
      <c r="D1046" s="129"/>
      <c r="E1046" s="129"/>
      <c r="F1046" s="129"/>
    </row>
    <row r="1047" spans="1:6">
      <c r="A1047" s="129" t="s">
        <v>3121</v>
      </c>
      <c r="B1047" s="129" t="s">
        <v>3124</v>
      </c>
      <c r="C1047" s="129"/>
      <c r="D1047" s="129"/>
      <c r="E1047" s="129"/>
      <c r="F1047" s="129"/>
    </row>
    <row r="1048" spans="1:6">
      <c r="A1048" s="129" t="s">
        <v>3123</v>
      </c>
      <c r="B1048" s="129" t="s">
        <v>3126</v>
      </c>
      <c r="C1048" s="129"/>
      <c r="D1048" s="129"/>
      <c r="E1048" s="129"/>
      <c r="F1048" s="129"/>
    </row>
    <row r="1049" spans="1:6">
      <c r="A1049" s="129" t="s">
        <v>3125</v>
      </c>
      <c r="B1049" s="129" t="s">
        <v>3128</v>
      </c>
      <c r="C1049" s="129"/>
      <c r="D1049" s="129"/>
      <c r="E1049" s="129"/>
      <c r="F1049" s="129"/>
    </row>
    <row r="1050" spans="1:6">
      <c r="A1050" s="129" t="s">
        <v>3127</v>
      </c>
      <c r="B1050" s="129" t="s">
        <v>3130</v>
      </c>
      <c r="C1050" s="129"/>
      <c r="D1050" s="129"/>
      <c r="E1050" s="129"/>
      <c r="F1050" s="129"/>
    </row>
    <row r="1051" spans="1:6">
      <c r="A1051" s="129" t="s">
        <v>3129</v>
      </c>
      <c r="B1051" s="129" t="s">
        <v>3132</v>
      </c>
      <c r="C1051" s="129"/>
      <c r="D1051" s="129"/>
      <c r="E1051" s="129"/>
      <c r="F1051" s="129"/>
    </row>
    <row r="1052" spans="1:6">
      <c r="A1052" s="129" t="s">
        <v>3131</v>
      </c>
      <c r="B1052" s="129" t="s">
        <v>3134</v>
      </c>
      <c r="C1052" s="129"/>
      <c r="D1052" s="129"/>
      <c r="E1052" s="129"/>
      <c r="F1052" s="129"/>
    </row>
    <row r="1053" spans="1:6">
      <c r="A1053" s="129" t="s">
        <v>3133</v>
      </c>
      <c r="B1053" s="129" t="s">
        <v>3136</v>
      </c>
      <c r="C1053" s="129"/>
      <c r="D1053" s="129"/>
      <c r="E1053" s="129"/>
      <c r="F1053" s="129"/>
    </row>
    <row r="1054" spans="1:6">
      <c r="A1054" s="129" t="s">
        <v>3135</v>
      </c>
      <c r="B1054" s="129" t="s">
        <v>3138</v>
      </c>
      <c r="C1054" s="129"/>
      <c r="D1054" s="129"/>
      <c r="E1054" s="129"/>
      <c r="F1054" s="129"/>
    </row>
    <row r="1055" spans="1:6">
      <c r="A1055" s="129" t="s">
        <v>3137</v>
      </c>
      <c r="B1055" s="129" t="s">
        <v>3140</v>
      </c>
      <c r="C1055" s="129"/>
      <c r="D1055" s="129"/>
      <c r="E1055" s="129"/>
      <c r="F1055" s="129"/>
    </row>
    <row r="1056" spans="1:6">
      <c r="A1056" s="129" t="s">
        <v>3139</v>
      </c>
      <c r="B1056" s="129" t="s">
        <v>3144</v>
      </c>
      <c r="C1056" s="129"/>
      <c r="D1056" s="129"/>
      <c r="E1056" s="129"/>
      <c r="F1056" s="129"/>
    </row>
    <row r="1057" spans="1:6">
      <c r="A1057" s="129" t="s">
        <v>3141</v>
      </c>
      <c r="B1057" s="129" t="s">
        <v>3164</v>
      </c>
      <c r="C1057" s="129"/>
      <c r="D1057" s="129"/>
      <c r="E1057" s="129"/>
      <c r="F1057" s="129"/>
    </row>
    <row r="1058" spans="1:6">
      <c r="A1058" s="129" t="s">
        <v>3143</v>
      </c>
      <c r="B1058" s="129" t="s">
        <v>3146</v>
      </c>
      <c r="C1058" s="129"/>
      <c r="D1058" s="129"/>
      <c r="E1058" s="129"/>
      <c r="F1058" s="129"/>
    </row>
    <row r="1059" spans="1:6">
      <c r="A1059" s="129" t="s">
        <v>3145</v>
      </c>
      <c r="B1059" s="129" t="s">
        <v>3148</v>
      </c>
      <c r="C1059" s="129"/>
      <c r="D1059" s="129"/>
      <c r="E1059" s="129"/>
      <c r="F1059" s="129"/>
    </row>
    <row r="1060" spans="1:6">
      <c r="A1060" s="129" t="s">
        <v>3147</v>
      </c>
      <c r="B1060" s="129" t="s">
        <v>3150</v>
      </c>
      <c r="C1060" s="129"/>
      <c r="D1060" s="129"/>
      <c r="E1060" s="129"/>
      <c r="F1060" s="129"/>
    </row>
    <row r="1061" spans="1:6">
      <c r="A1061" s="129" t="s">
        <v>3149</v>
      </c>
      <c r="B1061" s="129" t="s">
        <v>3152</v>
      </c>
      <c r="C1061" s="129"/>
      <c r="D1061" s="129"/>
      <c r="E1061" s="129"/>
      <c r="F1061" s="129"/>
    </row>
    <row r="1062" spans="1:6">
      <c r="A1062" s="129" t="s">
        <v>3151</v>
      </c>
      <c r="B1062" s="129" t="s">
        <v>3154</v>
      </c>
      <c r="C1062" s="129"/>
      <c r="D1062" s="129"/>
      <c r="E1062" s="129"/>
      <c r="F1062" s="129"/>
    </row>
    <row r="1063" spans="1:6">
      <c r="A1063" s="129" t="s">
        <v>3153</v>
      </c>
      <c r="B1063" s="129" t="s">
        <v>3156</v>
      </c>
      <c r="C1063" s="129"/>
      <c r="D1063" s="129"/>
      <c r="E1063" s="129"/>
      <c r="F1063" s="129"/>
    </row>
    <row r="1064" spans="1:6">
      <c r="A1064" s="129" t="s">
        <v>3155</v>
      </c>
      <c r="B1064" s="129" t="s">
        <v>3158</v>
      </c>
      <c r="C1064" s="129"/>
      <c r="D1064" s="129"/>
      <c r="E1064" s="129"/>
      <c r="F1064" s="129"/>
    </row>
    <row r="1065" spans="1:6">
      <c r="A1065" s="129" t="s">
        <v>3157</v>
      </c>
      <c r="B1065" s="129" t="s">
        <v>3160</v>
      </c>
      <c r="C1065" s="129"/>
      <c r="D1065" s="129"/>
      <c r="E1065" s="129"/>
      <c r="F1065" s="129"/>
    </row>
    <row r="1066" spans="1:6">
      <c r="A1066" s="129" t="s">
        <v>3159</v>
      </c>
      <c r="B1066" s="129" t="s">
        <v>3162</v>
      </c>
      <c r="C1066" s="129"/>
      <c r="D1066" s="129"/>
      <c r="E1066" s="129"/>
      <c r="F1066" s="129"/>
    </row>
    <row r="1067" spans="1:6">
      <c r="A1067" s="129" t="s">
        <v>3161</v>
      </c>
      <c r="B1067" s="129" t="s">
        <v>3166</v>
      </c>
      <c r="C1067" s="129"/>
      <c r="D1067" s="129"/>
      <c r="E1067" s="129"/>
      <c r="F1067" s="129"/>
    </row>
    <row r="1068" spans="1:6">
      <c r="A1068" s="129" t="s">
        <v>3163</v>
      </c>
      <c r="B1068" s="129" t="s">
        <v>2944</v>
      </c>
      <c r="C1068" s="129"/>
      <c r="D1068" s="129"/>
      <c r="E1068" s="129"/>
      <c r="F1068" s="129"/>
    </row>
    <row r="1069" spans="1:6">
      <c r="A1069" s="129" t="s">
        <v>3165</v>
      </c>
      <c r="B1069" s="129" t="s">
        <v>518</v>
      </c>
      <c r="C1069" s="129"/>
      <c r="D1069" s="129"/>
      <c r="E1069" s="129"/>
      <c r="F1069" s="129"/>
    </row>
    <row r="1070" spans="1:6">
      <c r="A1070" s="129" t="s">
        <v>3167</v>
      </c>
      <c r="B1070" s="129" t="s">
        <v>3169</v>
      </c>
      <c r="C1070" s="129"/>
      <c r="D1070" s="129"/>
      <c r="E1070" s="129"/>
      <c r="F1070" s="129"/>
    </row>
    <row r="1071" spans="1:6">
      <c r="A1071" s="129" t="s">
        <v>3168</v>
      </c>
      <c r="B1071" s="129" t="s">
        <v>3171</v>
      </c>
      <c r="C1071" s="129"/>
      <c r="D1071" s="129"/>
      <c r="E1071" s="129"/>
      <c r="F1071" s="129"/>
    </row>
    <row r="1072" spans="1:6">
      <c r="A1072" s="129" t="s">
        <v>3170</v>
      </c>
      <c r="B1072" s="129" t="s">
        <v>3173</v>
      </c>
      <c r="C1072" s="129"/>
      <c r="D1072" s="129"/>
      <c r="E1072" s="129"/>
      <c r="F1072" s="129"/>
    </row>
    <row r="1073" spans="1:6">
      <c r="A1073" s="129" t="s">
        <v>3172</v>
      </c>
      <c r="B1073" s="129" t="s">
        <v>2934</v>
      </c>
      <c r="C1073" s="129"/>
      <c r="D1073" s="129"/>
      <c r="E1073" s="129"/>
      <c r="F1073" s="129"/>
    </row>
    <row r="1074" spans="1:6">
      <c r="A1074" s="129" t="s">
        <v>3174</v>
      </c>
      <c r="B1074" s="129" t="s">
        <v>2936</v>
      </c>
      <c r="C1074" s="129"/>
      <c r="D1074" s="129"/>
      <c r="E1074" s="129"/>
      <c r="F1074" s="129"/>
    </row>
    <row r="1075" spans="1:6">
      <c r="A1075" s="129" t="s">
        <v>2935</v>
      </c>
      <c r="B1075" s="129" t="s">
        <v>2938</v>
      </c>
      <c r="C1075" s="129"/>
      <c r="D1075" s="129"/>
      <c r="E1075" s="129"/>
      <c r="F1075" s="129"/>
    </row>
    <row r="1076" spans="1:6">
      <c r="A1076" s="129" t="s">
        <v>2937</v>
      </c>
      <c r="B1076" s="129" t="s">
        <v>2940</v>
      </c>
      <c r="C1076" s="129"/>
      <c r="D1076" s="129"/>
      <c r="E1076" s="129"/>
      <c r="F1076" s="129"/>
    </row>
    <row r="1077" spans="1:6">
      <c r="A1077" s="129" t="s">
        <v>2939</v>
      </c>
      <c r="B1077" s="129" t="s">
        <v>2942</v>
      </c>
      <c r="C1077" s="129"/>
      <c r="D1077" s="129"/>
      <c r="E1077" s="129"/>
      <c r="F1077" s="129"/>
    </row>
    <row r="1078" spans="1:6">
      <c r="A1078" s="129" t="s">
        <v>2941</v>
      </c>
      <c r="B1078" s="129" t="s">
        <v>2946</v>
      </c>
      <c r="C1078" s="129"/>
      <c r="D1078" s="129"/>
      <c r="E1078" s="129"/>
      <c r="F1078" s="129"/>
    </row>
    <row r="1079" spans="1:6">
      <c r="A1079" s="129" t="s">
        <v>2943</v>
      </c>
      <c r="B1079" s="129" t="s">
        <v>4342</v>
      </c>
      <c r="C1079" s="129"/>
      <c r="D1079" s="129"/>
      <c r="E1079" s="129"/>
      <c r="F1079" s="129"/>
    </row>
    <row r="1080" spans="1:6">
      <c r="A1080" s="129" t="s">
        <v>2945</v>
      </c>
      <c r="B1080" s="129" t="s">
        <v>2948</v>
      </c>
      <c r="C1080" s="129"/>
      <c r="D1080" s="129"/>
      <c r="E1080" s="129"/>
      <c r="F1080" s="129"/>
    </row>
    <row r="1081" spans="1:6">
      <c r="A1081" s="129" t="s">
        <v>2947</v>
      </c>
      <c r="B1081" s="129" t="s">
        <v>2950</v>
      </c>
      <c r="C1081" s="129"/>
      <c r="D1081" s="129"/>
      <c r="E1081" s="129"/>
      <c r="F1081" s="129"/>
    </row>
    <row r="1082" spans="1:6">
      <c r="A1082" s="129" t="s">
        <v>2949</v>
      </c>
      <c r="B1082" s="129" t="s">
        <v>2952</v>
      </c>
      <c r="C1082" s="129"/>
      <c r="D1082" s="129"/>
      <c r="E1082" s="129"/>
      <c r="F1082" s="129"/>
    </row>
    <row r="1083" spans="1:6">
      <c r="A1083" s="129" t="s">
        <v>2951</v>
      </c>
      <c r="B1083" s="129" t="s">
        <v>4330</v>
      </c>
      <c r="C1083" s="129"/>
      <c r="D1083" s="129"/>
      <c r="E1083" s="129"/>
      <c r="F1083" s="129"/>
    </row>
    <row r="1084" spans="1:6">
      <c r="A1084" s="129" t="s">
        <v>4329</v>
      </c>
      <c r="B1084" s="129" t="s">
        <v>4332</v>
      </c>
      <c r="C1084" s="129"/>
      <c r="D1084" s="129"/>
      <c r="E1084" s="129"/>
      <c r="F1084" s="129"/>
    </row>
    <row r="1085" spans="1:6">
      <c r="A1085" s="129" t="s">
        <v>4331</v>
      </c>
      <c r="B1085" s="129" t="s">
        <v>4334</v>
      </c>
      <c r="C1085" s="129"/>
      <c r="D1085" s="129"/>
      <c r="E1085" s="129"/>
      <c r="F1085" s="129"/>
    </row>
    <row r="1086" spans="1:6">
      <c r="A1086" s="129" t="s">
        <v>4333</v>
      </c>
      <c r="B1086" s="129" t="s">
        <v>4336</v>
      </c>
      <c r="C1086" s="129"/>
      <c r="D1086" s="129"/>
      <c r="E1086" s="129"/>
      <c r="F1086" s="129"/>
    </row>
    <row r="1087" spans="1:6">
      <c r="A1087" s="129" t="s">
        <v>4335</v>
      </c>
      <c r="B1087" s="129" t="s">
        <v>4338</v>
      </c>
      <c r="C1087" s="129"/>
      <c r="D1087" s="129"/>
      <c r="E1087" s="129"/>
      <c r="F1087" s="129"/>
    </row>
    <row r="1088" spans="1:6">
      <c r="A1088" s="129" t="s">
        <v>4337</v>
      </c>
      <c r="B1088" s="129" t="s">
        <v>4340</v>
      </c>
      <c r="C1088" s="129"/>
      <c r="D1088" s="129"/>
      <c r="E1088" s="129"/>
      <c r="F1088" s="129"/>
    </row>
    <row r="1089" spans="1:6">
      <c r="A1089" s="129" t="s">
        <v>4339</v>
      </c>
      <c r="B1089" s="129" t="s">
        <v>4344</v>
      </c>
      <c r="C1089" s="129"/>
      <c r="D1089" s="129"/>
      <c r="E1089" s="129"/>
      <c r="F1089" s="129"/>
    </row>
    <row r="1090" spans="1:6">
      <c r="A1090" s="129" t="s">
        <v>4341</v>
      </c>
      <c r="B1090" s="129" t="s">
        <v>1052</v>
      </c>
      <c r="C1090" s="129"/>
      <c r="D1090" s="129"/>
      <c r="E1090" s="129"/>
      <c r="F1090" s="129"/>
    </row>
    <row r="1091" spans="1:6">
      <c r="A1091" s="129" t="s">
        <v>4343</v>
      </c>
      <c r="B1091" s="129" t="s">
        <v>4346</v>
      </c>
      <c r="C1091" s="129"/>
      <c r="D1091" s="129"/>
      <c r="E1091" s="129"/>
      <c r="F1091" s="129"/>
    </row>
    <row r="1092" spans="1:6">
      <c r="A1092" s="129" t="s">
        <v>4345</v>
      </c>
      <c r="B1092" s="129" t="s">
        <v>1036</v>
      </c>
      <c r="C1092" s="129"/>
      <c r="D1092" s="129"/>
      <c r="E1092" s="129"/>
      <c r="F1092" s="129"/>
    </row>
    <row r="1093" spans="1:6">
      <c r="A1093" s="129" t="s">
        <v>1035</v>
      </c>
      <c r="B1093" s="129" t="s">
        <v>1038</v>
      </c>
      <c r="C1093" s="129"/>
      <c r="D1093" s="129"/>
      <c r="E1093" s="129"/>
      <c r="F1093" s="129"/>
    </row>
    <row r="1094" spans="1:6">
      <c r="A1094" s="129" t="s">
        <v>1037</v>
      </c>
      <c r="B1094" s="129" t="s">
        <v>1040</v>
      </c>
      <c r="C1094" s="129"/>
      <c r="D1094" s="129"/>
      <c r="E1094" s="129"/>
      <c r="F1094" s="129"/>
    </row>
    <row r="1095" spans="1:6">
      <c r="A1095" s="129" t="s">
        <v>1039</v>
      </c>
      <c r="B1095" s="129" t="s">
        <v>1042</v>
      </c>
      <c r="C1095" s="129"/>
      <c r="D1095" s="129"/>
      <c r="E1095" s="129"/>
      <c r="F1095" s="129"/>
    </row>
    <row r="1096" spans="1:6">
      <c r="A1096" s="129" t="s">
        <v>1041</v>
      </c>
      <c r="B1096" s="129" t="s">
        <v>1044</v>
      </c>
      <c r="C1096" s="129"/>
      <c r="D1096" s="129"/>
      <c r="E1096" s="129"/>
      <c r="F1096" s="129"/>
    </row>
    <row r="1097" spans="1:6">
      <c r="A1097" s="129" t="s">
        <v>1043</v>
      </c>
      <c r="B1097" s="129" t="s">
        <v>1046</v>
      </c>
      <c r="C1097" s="129"/>
      <c r="D1097" s="129"/>
      <c r="E1097" s="129"/>
      <c r="F1097" s="129"/>
    </row>
    <row r="1098" spans="1:6">
      <c r="A1098" s="129" t="s">
        <v>1045</v>
      </c>
      <c r="B1098" s="129" t="s">
        <v>1048</v>
      </c>
      <c r="C1098" s="129"/>
      <c r="D1098" s="129"/>
      <c r="E1098" s="129"/>
      <c r="F1098" s="129"/>
    </row>
    <row r="1099" spans="1:6">
      <c r="A1099" s="129" t="s">
        <v>1047</v>
      </c>
      <c r="B1099" s="129" t="s">
        <v>1050</v>
      </c>
      <c r="C1099" s="129"/>
      <c r="D1099" s="129"/>
      <c r="E1099" s="129"/>
      <c r="F1099" s="129"/>
    </row>
    <row r="1100" spans="1:6">
      <c r="A1100" s="129" t="s">
        <v>1049</v>
      </c>
      <c r="B1100" s="129" t="s">
        <v>1054</v>
      </c>
      <c r="C1100" s="129"/>
      <c r="D1100" s="129"/>
      <c r="E1100" s="129"/>
      <c r="F1100" s="129"/>
    </row>
    <row r="1101" spans="1:6">
      <c r="A1101" s="129" t="s">
        <v>1051</v>
      </c>
      <c r="B1101" s="129" t="s">
        <v>1074</v>
      </c>
      <c r="C1101" s="129"/>
      <c r="D1101" s="129"/>
      <c r="E1101" s="129"/>
      <c r="F1101" s="129"/>
    </row>
    <row r="1102" spans="1:6">
      <c r="A1102" s="129" t="s">
        <v>1053</v>
      </c>
      <c r="B1102" s="129" t="s">
        <v>1056</v>
      </c>
      <c r="C1102" s="129"/>
      <c r="D1102" s="129"/>
      <c r="E1102" s="129"/>
      <c r="F1102" s="129"/>
    </row>
    <row r="1103" spans="1:6">
      <c r="A1103" s="129" t="s">
        <v>1055</v>
      </c>
      <c r="B1103" s="129" t="s">
        <v>1058</v>
      </c>
      <c r="C1103" s="129"/>
      <c r="D1103" s="129"/>
      <c r="E1103" s="129"/>
      <c r="F1103" s="129"/>
    </row>
    <row r="1104" spans="1:6">
      <c r="A1104" s="129" t="s">
        <v>1057</v>
      </c>
      <c r="B1104" s="129" t="s">
        <v>1060</v>
      </c>
      <c r="C1104" s="129"/>
      <c r="D1104" s="129"/>
      <c r="E1104" s="129"/>
      <c r="F1104" s="129"/>
    </row>
    <row r="1105" spans="1:6">
      <c r="A1105" s="129" t="s">
        <v>1059</v>
      </c>
      <c r="B1105" s="129" t="s">
        <v>1062</v>
      </c>
      <c r="C1105" s="129"/>
      <c r="D1105" s="129"/>
      <c r="E1105" s="129"/>
      <c r="F1105" s="129"/>
    </row>
    <row r="1106" spans="1:6">
      <c r="A1106" s="129" t="s">
        <v>1061</v>
      </c>
      <c r="B1106" s="129" t="s">
        <v>1064</v>
      </c>
      <c r="C1106" s="129"/>
      <c r="D1106" s="129"/>
      <c r="E1106" s="129"/>
      <c r="F1106" s="129"/>
    </row>
    <row r="1107" spans="1:6">
      <c r="A1107" s="129" t="s">
        <v>1063</v>
      </c>
      <c r="B1107" s="129" t="s">
        <v>1066</v>
      </c>
      <c r="C1107" s="129"/>
      <c r="D1107" s="129"/>
      <c r="E1107" s="129"/>
      <c r="F1107" s="129"/>
    </row>
    <row r="1108" spans="1:6">
      <c r="A1108" s="129" t="s">
        <v>1065</v>
      </c>
      <c r="B1108" s="129" t="s">
        <v>1068</v>
      </c>
      <c r="C1108" s="129"/>
      <c r="D1108" s="129"/>
      <c r="E1108" s="129"/>
      <c r="F1108" s="129"/>
    </row>
    <row r="1109" spans="1:6">
      <c r="A1109" s="129" t="s">
        <v>1067</v>
      </c>
      <c r="B1109" s="129" t="s">
        <v>1070</v>
      </c>
      <c r="C1109" s="129"/>
      <c r="D1109" s="129"/>
      <c r="E1109" s="129"/>
      <c r="F1109" s="129"/>
    </row>
    <row r="1110" spans="1:6">
      <c r="A1110" s="129" t="s">
        <v>1069</v>
      </c>
      <c r="B1110" s="129" t="s">
        <v>1072</v>
      </c>
      <c r="C1110" s="129"/>
      <c r="D1110" s="129"/>
      <c r="E1110" s="129"/>
      <c r="F1110" s="129"/>
    </row>
    <row r="1111" spans="1:6">
      <c r="A1111" s="129" t="s">
        <v>1071</v>
      </c>
      <c r="B1111" s="129" t="s">
        <v>1076</v>
      </c>
      <c r="C1111" s="129"/>
      <c r="D1111" s="129"/>
      <c r="E1111" s="129"/>
      <c r="F1111" s="129"/>
    </row>
    <row r="1112" spans="1:6">
      <c r="A1112" s="129" t="s">
        <v>1073</v>
      </c>
      <c r="B1112" s="129" t="s">
        <v>3202</v>
      </c>
      <c r="C1112" s="129"/>
      <c r="D1112" s="129"/>
      <c r="E1112" s="129"/>
      <c r="F1112" s="129"/>
    </row>
    <row r="1113" spans="1:6">
      <c r="A1113" s="129" t="s">
        <v>1075</v>
      </c>
      <c r="B1113" s="129" t="s">
        <v>1078</v>
      </c>
      <c r="C1113" s="129"/>
      <c r="D1113" s="129"/>
      <c r="E1113" s="129"/>
      <c r="F1113" s="129"/>
    </row>
    <row r="1114" spans="1:6">
      <c r="A1114" s="129" t="s">
        <v>1077</v>
      </c>
      <c r="B1114" s="129" t="s">
        <v>1080</v>
      </c>
      <c r="C1114" s="129"/>
      <c r="D1114" s="129"/>
      <c r="E1114" s="129"/>
      <c r="F1114" s="129"/>
    </row>
    <row r="1115" spans="1:6">
      <c r="A1115" s="129" t="s">
        <v>1079</v>
      </c>
      <c r="B1115" s="129" t="s">
        <v>1082</v>
      </c>
      <c r="C1115" s="129"/>
      <c r="D1115" s="129"/>
      <c r="E1115" s="129"/>
      <c r="F1115" s="129"/>
    </row>
    <row r="1116" spans="1:6">
      <c r="A1116" s="129" t="s">
        <v>1081</v>
      </c>
      <c r="B1116" s="129" t="s">
        <v>4938</v>
      </c>
      <c r="C1116" s="129"/>
      <c r="D1116" s="129"/>
      <c r="E1116" s="129"/>
      <c r="F1116" s="129"/>
    </row>
    <row r="1117" spans="1:6">
      <c r="A1117" s="129" t="s">
        <v>4937</v>
      </c>
      <c r="B1117" s="129" t="s">
        <v>4940</v>
      </c>
      <c r="C1117" s="129"/>
      <c r="D1117" s="129"/>
      <c r="E1117" s="129"/>
      <c r="F1117" s="129"/>
    </row>
    <row r="1118" spans="1:6">
      <c r="A1118" s="129" t="s">
        <v>4939</v>
      </c>
      <c r="B1118" s="129" t="s">
        <v>4942</v>
      </c>
      <c r="C1118" s="129"/>
      <c r="D1118" s="129"/>
      <c r="E1118" s="129"/>
      <c r="F1118" s="129"/>
    </row>
    <row r="1119" spans="1:6">
      <c r="A1119" s="129" t="s">
        <v>4941</v>
      </c>
      <c r="B1119" s="129" t="s">
        <v>4944</v>
      </c>
      <c r="C1119" s="129"/>
      <c r="D1119" s="129"/>
      <c r="E1119" s="129"/>
      <c r="F1119" s="129"/>
    </row>
    <row r="1120" spans="1:6">
      <c r="A1120" s="129" t="s">
        <v>4943</v>
      </c>
      <c r="B1120" s="129" t="s">
        <v>4946</v>
      </c>
      <c r="C1120" s="129"/>
      <c r="D1120" s="129"/>
      <c r="E1120" s="129"/>
      <c r="F1120" s="129"/>
    </row>
    <row r="1121" spans="1:6">
      <c r="A1121" s="129" t="s">
        <v>4945</v>
      </c>
      <c r="B1121" s="129" t="s">
        <v>4948</v>
      </c>
      <c r="C1121" s="129"/>
      <c r="D1121" s="129"/>
      <c r="E1121" s="129"/>
      <c r="F1121" s="129"/>
    </row>
    <row r="1122" spans="1:6">
      <c r="A1122" s="129" t="s">
        <v>4947</v>
      </c>
      <c r="B1122" s="129" t="s">
        <v>3204</v>
      </c>
      <c r="C1122" s="129"/>
      <c r="D1122" s="129"/>
      <c r="E1122" s="129"/>
      <c r="F1122" s="129"/>
    </row>
    <row r="1123" spans="1:6">
      <c r="A1123" s="129" t="s">
        <v>4949</v>
      </c>
      <c r="B1123" s="129" t="s">
        <v>2351</v>
      </c>
      <c r="C1123" s="129"/>
      <c r="D1123" s="129"/>
      <c r="E1123" s="129"/>
      <c r="F1123" s="129"/>
    </row>
    <row r="1124" spans="1:6">
      <c r="A1124" s="129" t="s">
        <v>3201</v>
      </c>
      <c r="B1124" s="129" t="s">
        <v>3206</v>
      </c>
      <c r="C1124" s="129"/>
      <c r="D1124" s="129"/>
      <c r="E1124" s="129"/>
      <c r="F1124" s="129"/>
    </row>
    <row r="1125" spans="1:6">
      <c r="A1125" s="129" t="s">
        <v>3203</v>
      </c>
      <c r="B1125" s="129" t="s">
        <v>519</v>
      </c>
      <c r="C1125" s="129"/>
      <c r="D1125" s="129"/>
      <c r="E1125" s="129"/>
      <c r="F1125" s="129"/>
    </row>
    <row r="1126" spans="1:6">
      <c r="A1126" s="129" t="s">
        <v>3205</v>
      </c>
      <c r="B1126" s="129" t="s">
        <v>3208</v>
      </c>
      <c r="C1126" s="129"/>
      <c r="D1126" s="129"/>
      <c r="E1126" s="129"/>
      <c r="F1126" s="129"/>
    </row>
    <row r="1127" spans="1:6">
      <c r="A1127" s="129" t="s">
        <v>3207</v>
      </c>
      <c r="B1127" s="129" t="s">
        <v>3210</v>
      </c>
      <c r="C1127" s="129"/>
      <c r="D1127" s="129"/>
      <c r="E1127" s="129"/>
      <c r="F1127" s="129"/>
    </row>
    <row r="1128" spans="1:6">
      <c r="A1128" s="129" t="s">
        <v>3209</v>
      </c>
      <c r="B1128" s="129" t="s">
        <v>3212</v>
      </c>
      <c r="C1128" s="129"/>
      <c r="D1128" s="129"/>
      <c r="E1128" s="129"/>
      <c r="F1128" s="129"/>
    </row>
    <row r="1129" spans="1:6">
      <c r="A1129" s="129" t="s">
        <v>3211</v>
      </c>
      <c r="B1129" s="129" t="s">
        <v>3214</v>
      </c>
      <c r="C1129" s="129"/>
      <c r="D1129" s="129"/>
      <c r="E1129" s="129"/>
      <c r="F1129" s="129"/>
    </row>
    <row r="1130" spans="1:6">
      <c r="A1130" s="129" t="s">
        <v>3213</v>
      </c>
      <c r="B1130" s="129" t="s">
        <v>3216</v>
      </c>
      <c r="C1130" s="129"/>
      <c r="D1130" s="129"/>
      <c r="E1130" s="129"/>
      <c r="F1130" s="129"/>
    </row>
    <row r="1131" spans="1:6">
      <c r="A1131" s="129" t="s">
        <v>3215</v>
      </c>
      <c r="B1131" s="129" t="s">
        <v>3218</v>
      </c>
      <c r="C1131" s="129"/>
      <c r="D1131" s="129"/>
      <c r="E1131" s="129"/>
      <c r="F1131" s="129"/>
    </row>
    <row r="1132" spans="1:6">
      <c r="A1132" s="129" t="s">
        <v>3217</v>
      </c>
      <c r="B1132" s="129" t="s">
        <v>3220</v>
      </c>
      <c r="C1132" s="129"/>
      <c r="D1132" s="129"/>
      <c r="E1132" s="129"/>
      <c r="F1132" s="129"/>
    </row>
    <row r="1133" spans="1:6">
      <c r="A1133" s="129" t="s">
        <v>3219</v>
      </c>
      <c r="B1133" s="129" t="s">
        <v>2349</v>
      </c>
      <c r="C1133" s="129"/>
      <c r="D1133" s="129"/>
      <c r="E1133" s="129"/>
      <c r="F1133" s="129"/>
    </row>
    <row r="1134" spans="1:6">
      <c r="A1134" s="129" t="s">
        <v>2348</v>
      </c>
      <c r="B1134" s="129" t="s">
        <v>2353</v>
      </c>
      <c r="C1134" s="129"/>
      <c r="D1134" s="129"/>
      <c r="E1134" s="129"/>
      <c r="F1134" s="129"/>
    </row>
    <row r="1135" spans="1:6">
      <c r="A1135" s="129" t="s">
        <v>2350</v>
      </c>
      <c r="B1135" s="129" t="s">
        <v>2373</v>
      </c>
      <c r="C1135" s="129"/>
      <c r="D1135" s="129"/>
      <c r="E1135" s="129"/>
      <c r="F1135" s="129"/>
    </row>
    <row r="1136" spans="1:6">
      <c r="A1136" s="129" t="s">
        <v>2352</v>
      </c>
      <c r="B1136" s="129" t="s">
        <v>2355</v>
      </c>
      <c r="C1136" s="129"/>
      <c r="D1136" s="129"/>
      <c r="E1136" s="129"/>
      <c r="F1136" s="129"/>
    </row>
    <row r="1137" spans="1:6">
      <c r="A1137" s="129" t="s">
        <v>2354</v>
      </c>
      <c r="B1137" s="129" t="s">
        <v>2357</v>
      </c>
      <c r="C1137" s="129"/>
      <c r="D1137" s="129"/>
      <c r="E1137" s="129"/>
      <c r="F1137" s="129"/>
    </row>
    <row r="1138" spans="1:6">
      <c r="A1138" s="129" t="s">
        <v>2356</v>
      </c>
      <c r="B1138" s="129" t="s">
        <v>2359</v>
      </c>
      <c r="C1138" s="129"/>
      <c r="D1138" s="129"/>
      <c r="E1138" s="129"/>
      <c r="F1138" s="129"/>
    </row>
    <row r="1139" spans="1:6">
      <c r="A1139" s="129" t="s">
        <v>2358</v>
      </c>
      <c r="B1139" s="129" t="s">
        <v>2361</v>
      </c>
      <c r="C1139" s="129"/>
      <c r="D1139" s="129"/>
      <c r="E1139" s="129"/>
      <c r="F1139" s="129"/>
    </row>
    <row r="1140" spans="1:6">
      <c r="A1140" s="129" t="s">
        <v>2360</v>
      </c>
      <c r="B1140" s="129" t="s">
        <v>2363</v>
      </c>
      <c r="C1140" s="129"/>
      <c r="D1140" s="129"/>
      <c r="E1140" s="129"/>
      <c r="F1140" s="129"/>
    </row>
    <row r="1141" spans="1:6">
      <c r="A1141" s="129" t="s">
        <v>2362</v>
      </c>
      <c r="B1141" s="129" t="s">
        <v>2365</v>
      </c>
      <c r="C1141" s="129"/>
      <c r="D1141" s="129"/>
      <c r="E1141" s="129"/>
      <c r="F1141" s="129"/>
    </row>
    <row r="1142" spans="1:6">
      <c r="A1142" s="129" t="s">
        <v>2364</v>
      </c>
      <c r="B1142" s="129" t="s">
        <v>2367</v>
      </c>
      <c r="C1142" s="129"/>
      <c r="D1142" s="129"/>
      <c r="E1142" s="129"/>
      <c r="F1142" s="129"/>
    </row>
    <row r="1143" spans="1:6">
      <c r="A1143" s="129" t="s">
        <v>2366</v>
      </c>
      <c r="B1143" s="129" t="s">
        <v>2369</v>
      </c>
      <c r="C1143" s="129"/>
      <c r="D1143" s="129"/>
      <c r="E1143" s="129"/>
      <c r="F1143" s="129"/>
    </row>
    <row r="1144" spans="1:6">
      <c r="A1144" s="129" t="s">
        <v>2368</v>
      </c>
      <c r="B1144" s="129" t="s">
        <v>2371</v>
      </c>
      <c r="C1144" s="129"/>
      <c r="D1144" s="129"/>
      <c r="E1144" s="129"/>
      <c r="F1144" s="129"/>
    </row>
    <row r="1145" spans="1:6">
      <c r="A1145" s="129" t="s">
        <v>2370</v>
      </c>
      <c r="B1145" s="129" t="s">
        <v>2375</v>
      </c>
      <c r="C1145" s="129"/>
      <c r="D1145" s="129"/>
      <c r="E1145" s="129"/>
      <c r="F1145" s="129"/>
    </row>
    <row r="1146" spans="1:6">
      <c r="A1146" s="129" t="s">
        <v>2372</v>
      </c>
      <c r="B1146" s="129" t="s">
        <v>2394</v>
      </c>
      <c r="C1146" s="129"/>
      <c r="D1146" s="129"/>
      <c r="E1146" s="129"/>
      <c r="F1146" s="129"/>
    </row>
    <row r="1147" spans="1:6">
      <c r="A1147" s="129" t="s">
        <v>2374</v>
      </c>
      <c r="B1147" s="129" t="s">
        <v>520</v>
      </c>
      <c r="C1147" s="129"/>
      <c r="D1147" s="129"/>
      <c r="E1147" s="129"/>
      <c r="F1147" s="129"/>
    </row>
    <row r="1148" spans="1:6">
      <c r="A1148" s="129" t="s">
        <v>2376</v>
      </c>
      <c r="B1148" s="129" t="s">
        <v>2378</v>
      </c>
      <c r="C1148" s="129"/>
      <c r="D1148" s="129"/>
      <c r="E1148" s="129"/>
      <c r="F1148" s="129"/>
    </row>
    <row r="1149" spans="1:6">
      <c r="A1149" s="129" t="s">
        <v>2377</v>
      </c>
      <c r="B1149" s="129" t="s">
        <v>2380</v>
      </c>
      <c r="C1149" s="129"/>
      <c r="D1149" s="129"/>
      <c r="E1149" s="129"/>
      <c r="F1149" s="129"/>
    </row>
    <row r="1150" spans="1:6">
      <c r="A1150" s="129" t="s">
        <v>2379</v>
      </c>
      <c r="B1150" s="129" t="s">
        <v>2382</v>
      </c>
      <c r="C1150" s="129"/>
      <c r="D1150" s="129"/>
      <c r="E1150" s="129"/>
      <c r="F1150" s="129"/>
    </row>
    <row r="1151" spans="1:6">
      <c r="A1151" s="129" t="s">
        <v>2381</v>
      </c>
      <c r="B1151" s="129" t="s">
        <v>2384</v>
      </c>
      <c r="C1151" s="129"/>
      <c r="D1151" s="129"/>
      <c r="E1151" s="129"/>
      <c r="F1151" s="129"/>
    </row>
    <row r="1152" spans="1:6">
      <c r="A1152" s="129" t="s">
        <v>2383</v>
      </c>
      <c r="B1152" s="129" t="s">
        <v>2386</v>
      </c>
      <c r="C1152" s="129"/>
      <c r="D1152" s="129"/>
      <c r="E1152" s="129"/>
      <c r="F1152" s="129"/>
    </row>
    <row r="1153" spans="1:6">
      <c r="A1153" s="129" t="s">
        <v>2385</v>
      </c>
      <c r="B1153" s="129" t="s">
        <v>2388</v>
      </c>
      <c r="C1153" s="129"/>
      <c r="D1153" s="129"/>
      <c r="E1153" s="129"/>
      <c r="F1153" s="129"/>
    </row>
    <row r="1154" spans="1:6">
      <c r="A1154" s="129" t="s">
        <v>2387</v>
      </c>
      <c r="B1154" s="129" t="s">
        <v>2390</v>
      </c>
      <c r="C1154" s="129"/>
      <c r="D1154" s="129"/>
      <c r="E1154" s="129"/>
      <c r="F1154" s="129"/>
    </row>
    <row r="1155" spans="1:6">
      <c r="A1155" s="129" t="s">
        <v>2389</v>
      </c>
      <c r="B1155" s="129" t="s">
        <v>2392</v>
      </c>
      <c r="C1155" s="129"/>
      <c r="D1155" s="129"/>
      <c r="E1155" s="129"/>
      <c r="F1155" s="129"/>
    </row>
    <row r="1156" spans="1:6">
      <c r="A1156" s="129" t="s">
        <v>2391</v>
      </c>
      <c r="B1156" s="129" t="s">
        <v>2396</v>
      </c>
      <c r="C1156" s="129"/>
      <c r="D1156" s="129"/>
      <c r="E1156" s="129"/>
      <c r="F1156" s="129"/>
    </row>
    <row r="1157" spans="1:6">
      <c r="A1157" s="129" t="s">
        <v>2393</v>
      </c>
      <c r="B1157" s="129" t="s">
        <v>2416</v>
      </c>
      <c r="C1157" s="129"/>
      <c r="D1157" s="129"/>
      <c r="E1157" s="129"/>
      <c r="F1157" s="129"/>
    </row>
    <row r="1158" spans="1:6">
      <c r="A1158" s="129" t="s">
        <v>2395</v>
      </c>
      <c r="B1158" s="129" t="s">
        <v>2398</v>
      </c>
      <c r="C1158" s="129"/>
      <c r="D1158" s="129"/>
      <c r="E1158" s="129"/>
      <c r="F1158" s="129"/>
    </row>
    <row r="1159" spans="1:6">
      <c r="A1159" s="129" t="s">
        <v>2397</v>
      </c>
      <c r="B1159" s="129" t="s">
        <v>2400</v>
      </c>
      <c r="C1159" s="129"/>
      <c r="D1159" s="129"/>
      <c r="E1159" s="129"/>
      <c r="F1159" s="129"/>
    </row>
    <row r="1160" spans="1:6">
      <c r="A1160" s="129" t="s">
        <v>2399</v>
      </c>
      <c r="B1160" s="129" t="s">
        <v>2402</v>
      </c>
      <c r="C1160" s="129"/>
      <c r="D1160" s="129"/>
      <c r="E1160" s="129"/>
      <c r="F1160" s="129"/>
    </row>
    <row r="1161" spans="1:6">
      <c r="A1161" s="129" t="s">
        <v>2401</v>
      </c>
      <c r="B1161" s="129" t="s">
        <v>2404</v>
      </c>
      <c r="C1161" s="129"/>
      <c r="D1161" s="129"/>
      <c r="E1161" s="129"/>
      <c r="F1161" s="129"/>
    </row>
    <row r="1162" spans="1:6">
      <c r="A1162" s="129" t="s">
        <v>2403</v>
      </c>
      <c r="B1162" s="129" t="s">
        <v>2406</v>
      </c>
      <c r="C1162" s="129"/>
      <c r="D1162" s="129"/>
      <c r="E1162" s="129"/>
      <c r="F1162" s="129"/>
    </row>
    <row r="1163" spans="1:6">
      <c r="A1163" s="129" t="s">
        <v>2405</v>
      </c>
      <c r="B1163" s="129" t="s">
        <v>2408</v>
      </c>
      <c r="C1163" s="129"/>
      <c r="D1163" s="129"/>
      <c r="E1163" s="129"/>
      <c r="F1163" s="129"/>
    </row>
    <row r="1164" spans="1:6">
      <c r="A1164" s="129" t="s">
        <v>2407</v>
      </c>
      <c r="B1164" s="129" t="s">
        <v>2410</v>
      </c>
      <c r="C1164" s="129"/>
      <c r="D1164" s="129"/>
      <c r="E1164" s="129"/>
      <c r="F1164" s="129"/>
    </row>
    <row r="1165" spans="1:6">
      <c r="A1165" s="129" t="s">
        <v>2409</v>
      </c>
      <c r="B1165" s="129" t="s">
        <v>2412</v>
      </c>
      <c r="C1165" s="129"/>
      <c r="D1165" s="129"/>
      <c r="E1165" s="129"/>
      <c r="F1165" s="129"/>
    </row>
    <row r="1166" spans="1:6">
      <c r="A1166" s="129" t="s">
        <v>2411</v>
      </c>
      <c r="B1166" s="129" t="s">
        <v>2414</v>
      </c>
      <c r="C1166" s="129"/>
      <c r="D1166" s="129"/>
      <c r="E1166" s="129"/>
      <c r="F1166" s="129"/>
    </row>
    <row r="1167" spans="1:6">
      <c r="A1167" s="129" t="s">
        <v>2413</v>
      </c>
      <c r="B1167" s="129" t="s">
        <v>2418</v>
      </c>
      <c r="C1167" s="129"/>
      <c r="D1167" s="129"/>
      <c r="E1167" s="129"/>
      <c r="F1167" s="129"/>
    </row>
    <row r="1168" spans="1:6">
      <c r="A1168" s="129" t="s">
        <v>2415</v>
      </c>
      <c r="B1168" s="129" t="s">
        <v>2438</v>
      </c>
      <c r="C1168" s="129"/>
      <c r="D1168" s="129"/>
      <c r="E1168" s="129"/>
      <c r="F1168" s="129"/>
    </row>
    <row r="1169" spans="1:6">
      <c r="A1169" s="129" t="s">
        <v>2417</v>
      </c>
      <c r="B1169" s="129" t="s">
        <v>2420</v>
      </c>
      <c r="C1169" s="129"/>
      <c r="D1169" s="129"/>
      <c r="E1169" s="129"/>
      <c r="F1169" s="129"/>
    </row>
    <row r="1170" spans="1:6">
      <c r="A1170" s="129" t="s">
        <v>2419</v>
      </c>
      <c r="B1170" s="129" t="s">
        <v>2422</v>
      </c>
      <c r="C1170" s="129"/>
      <c r="D1170" s="129"/>
      <c r="E1170" s="129"/>
      <c r="F1170" s="129"/>
    </row>
    <row r="1171" spans="1:6">
      <c r="A1171" s="129" t="s">
        <v>2421</v>
      </c>
      <c r="B1171" s="129" t="s">
        <v>2424</v>
      </c>
      <c r="C1171" s="129"/>
      <c r="D1171" s="129"/>
      <c r="E1171" s="129"/>
      <c r="F1171" s="129"/>
    </row>
    <row r="1172" spans="1:6">
      <c r="A1172" s="129" t="s">
        <v>2423</v>
      </c>
      <c r="B1172" s="129" t="s">
        <v>2426</v>
      </c>
      <c r="C1172" s="129"/>
      <c r="D1172" s="129"/>
      <c r="E1172" s="129"/>
      <c r="F1172" s="129"/>
    </row>
    <row r="1173" spans="1:6">
      <c r="A1173" s="129" t="s">
        <v>2425</v>
      </c>
      <c r="B1173" s="129" t="s">
        <v>2428</v>
      </c>
      <c r="C1173" s="129"/>
      <c r="D1173" s="129"/>
      <c r="E1173" s="129"/>
      <c r="F1173" s="129"/>
    </row>
    <row r="1174" spans="1:6">
      <c r="A1174" s="129" t="s">
        <v>2427</v>
      </c>
      <c r="B1174" s="129" t="s">
        <v>2430</v>
      </c>
      <c r="C1174" s="129"/>
      <c r="D1174" s="129"/>
      <c r="E1174" s="129"/>
      <c r="F1174" s="129"/>
    </row>
    <row r="1175" spans="1:6">
      <c r="A1175" s="129" t="s">
        <v>2429</v>
      </c>
      <c r="B1175" s="129" t="s">
        <v>2432</v>
      </c>
      <c r="C1175" s="129"/>
      <c r="D1175" s="129"/>
      <c r="E1175" s="129"/>
      <c r="F1175" s="129"/>
    </row>
    <row r="1176" spans="1:6">
      <c r="A1176" s="129" t="s">
        <v>2431</v>
      </c>
      <c r="B1176" s="129" t="s">
        <v>2434</v>
      </c>
      <c r="C1176" s="129"/>
      <c r="D1176" s="129"/>
      <c r="E1176" s="129"/>
      <c r="F1176" s="129"/>
    </row>
    <row r="1177" spans="1:6">
      <c r="A1177" s="129" t="s">
        <v>2433</v>
      </c>
      <c r="B1177" s="129" t="s">
        <v>2436</v>
      </c>
      <c r="C1177" s="129"/>
      <c r="D1177" s="129"/>
      <c r="E1177" s="129"/>
      <c r="F1177" s="129"/>
    </row>
    <row r="1178" spans="1:6">
      <c r="A1178" s="129" t="s">
        <v>2435</v>
      </c>
      <c r="B1178" s="129" t="s">
        <v>2440</v>
      </c>
      <c r="C1178" s="129"/>
      <c r="D1178" s="129"/>
      <c r="E1178" s="129"/>
      <c r="F1178" s="129"/>
    </row>
    <row r="1179" spans="1:6">
      <c r="A1179" s="129" t="s">
        <v>2437</v>
      </c>
      <c r="B1179" s="129" t="s">
        <v>2460</v>
      </c>
      <c r="C1179" s="129"/>
      <c r="D1179" s="129"/>
      <c r="E1179" s="129"/>
      <c r="F1179" s="129"/>
    </row>
    <row r="1180" spans="1:6">
      <c r="A1180" s="129" t="s">
        <v>2439</v>
      </c>
      <c r="B1180" s="129" t="s">
        <v>2442</v>
      </c>
      <c r="C1180" s="129"/>
      <c r="D1180" s="129"/>
      <c r="E1180" s="129"/>
      <c r="F1180" s="129"/>
    </row>
    <row r="1181" spans="1:6">
      <c r="A1181" s="129" t="s">
        <v>2441</v>
      </c>
      <c r="B1181" s="129" t="s">
        <v>2444</v>
      </c>
      <c r="C1181" s="129"/>
      <c r="D1181" s="129"/>
      <c r="E1181" s="129"/>
      <c r="F1181" s="129"/>
    </row>
    <row r="1182" spans="1:6">
      <c r="A1182" s="129" t="s">
        <v>2443</v>
      </c>
      <c r="B1182" s="129" t="s">
        <v>2446</v>
      </c>
      <c r="C1182" s="129"/>
      <c r="D1182" s="129"/>
      <c r="E1182" s="129"/>
      <c r="F1182" s="129"/>
    </row>
    <row r="1183" spans="1:6">
      <c r="A1183" s="129" t="s">
        <v>2445</v>
      </c>
      <c r="B1183" s="129" t="s">
        <v>2448</v>
      </c>
      <c r="C1183" s="129"/>
      <c r="D1183" s="129"/>
      <c r="E1183" s="129"/>
      <c r="F1183" s="129"/>
    </row>
    <row r="1184" spans="1:6">
      <c r="A1184" s="129" t="s">
        <v>2447</v>
      </c>
      <c r="B1184" s="129" t="s">
        <v>2450</v>
      </c>
      <c r="C1184" s="129"/>
      <c r="D1184" s="129"/>
      <c r="E1184" s="129"/>
      <c r="F1184" s="129"/>
    </row>
    <row r="1185" spans="1:6">
      <c r="A1185" s="129" t="s">
        <v>2449</v>
      </c>
      <c r="B1185" s="129" t="s">
        <v>2452</v>
      </c>
      <c r="C1185" s="129"/>
      <c r="D1185" s="129"/>
      <c r="E1185" s="129"/>
      <c r="F1185" s="129"/>
    </row>
    <row r="1186" spans="1:6">
      <c r="A1186" s="129" t="s">
        <v>2451</v>
      </c>
      <c r="B1186" s="129" t="s">
        <v>2454</v>
      </c>
      <c r="C1186" s="129"/>
      <c r="D1186" s="129"/>
      <c r="E1186" s="129"/>
      <c r="F1186" s="129"/>
    </row>
    <row r="1187" spans="1:6">
      <c r="A1187" s="129" t="s">
        <v>2453</v>
      </c>
      <c r="B1187" s="129" t="s">
        <v>2456</v>
      </c>
      <c r="C1187" s="129"/>
      <c r="D1187" s="129"/>
      <c r="E1187" s="129"/>
      <c r="F1187" s="129"/>
    </row>
    <row r="1188" spans="1:6">
      <c r="A1188" s="129" t="s">
        <v>2455</v>
      </c>
      <c r="B1188" s="129" t="s">
        <v>2458</v>
      </c>
      <c r="C1188" s="129"/>
      <c r="D1188" s="129"/>
      <c r="E1188" s="129"/>
      <c r="F1188" s="129"/>
    </row>
    <row r="1189" spans="1:6">
      <c r="A1189" s="129" t="s">
        <v>2457</v>
      </c>
      <c r="B1189" s="129" t="s">
        <v>2462</v>
      </c>
      <c r="C1189" s="129"/>
      <c r="D1189" s="129"/>
      <c r="E1189" s="129"/>
      <c r="F1189" s="129"/>
    </row>
    <row r="1190" spans="1:6">
      <c r="A1190" s="129" t="s">
        <v>2459</v>
      </c>
      <c r="B1190" s="129" t="s">
        <v>1265</v>
      </c>
      <c r="C1190" s="129"/>
      <c r="D1190" s="129"/>
      <c r="E1190" s="129"/>
      <c r="F1190" s="129"/>
    </row>
    <row r="1191" spans="1:6">
      <c r="A1191" s="129" t="s">
        <v>2461</v>
      </c>
      <c r="B1191" s="129" t="s">
        <v>2464</v>
      </c>
      <c r="C1191" s="129"/>
      <c r="D1191" s="129"/>
      <c r="E1191" s="129"/>
      <c r="F1191" s="129"/>
    </row>
    <row r="1192" spans="1:6">
      <c r="A1192" s="129" t="s">
        <v>2463</v>
      </c>
      <c r="B1192" s="129" t="s">
        <v>2466</v>
      </c>
      <c r="C1192" s="129"/>
      <c r="D1192" s="129"/>
      <c r="E1192" s="129"/>
      <c r="F1192" s="129"/>
    </row>
    <row r="1193" spans="1:6">
      <c r="A1193" s="129" t="s">
        <v>2465</v>
      </c>
      <c r="B1193" s="129" t="s">
        <v>2468</v>
      </c>
      <c r="C1193" s="129"/>
      <c r="D1193" s="129"/>
      <c r="E1193" s="129"/>
      <c r="F1193" s="129"/>
    </row>
    <row r="1194" spans="1:6">
      <c r="A1194" s="129" t="s">
        <v>2467</v>
      </c>
      <c r="B1194" s="129" t="s">
        <v>2470</v>
      </c>
      <c r="C1194" s="129"/>
      <c r="D1194" s="129"/>
      <c r="E1194" s="129"/>
      <c r="F1194" s="129"/>
    </row>
    <row r="1195" spans="1:6">
      <c r="A1195" s="129" t="s">
        <v>2469</v>
      </c>
      <c r="B1195" s="129" t="s">
        <v>2472</v>
      </c>
      <c r="C1195" s="129"/>
      <c r="D1195" s="129"/>
      <c r="E1195" s="129"/>
      <c r="F1195" s="129"/>
    </row>
    <row r="1196" spans="1:6">
      <c r="A1196" s="129" t="s">
        <v>2471</v>
      </c>
      <c r="B1196" s="129" t="s">
        <v>2474</v>
      </c>
      <c r="C1196" s="129"/>
      <c r="D1196" s="129"/>
      <c r="E1196" s="129"/>
      <c r="F1196" s="129"/>
    </row>
    <row r="1197" spans="1:6">
      <c r="A1197" s="129" t="s">
        <v>2473</v>
      </c>
      <c r="B1197" s="129" t="s">
        <v>2476</v>
      </c>
      <c r="C1197" s="129"/>
      <c r="D1197" s="129"/>
      <c r="E1197" s="129"/>
      <c r="F1197" s="129"/>
    </row>
    <row r="1198" spans="1:6">
      <c r="A1198" s="129" t="s">
        <v>2475</v>
      </c>
      <c r="B1198" s="129" t="s">
        <v>2478</v>
      </c>
      <c r="C1198" s="129"/>
      <c r="D1198" s="129"/>
      <c r="E1198" s="129"/>
      <c r="F1198" s="129"/>
    </row>
    <row r="1199" spans="1:6">
      <c r="A1199" s="129" t="s">
        <v>2477</v>
      </c>
      <c r="B1199" s="129" t="s">
        <v>2480</v>
      </c>
      <c r="C1199" s="129"/>
      <c r="D1199" s="129"/>
      <c r="E1199" s="129"/>
      <c r="F1199" s="129"/>
    </row>
    <row r="1200" spans="1:6">
      <c r="A1200" s="129" t="s">
        <v>2479</v>
      </c>
      <c r="B1200" s="129" t="s">
        <v>1267</v>
      </c>
      <c r="C1200" s="129"/>
      <c r="D1200" s="129"/>
      <c r="E1200" s="129"/>
      <c r="F1200" s="129"/>
    </row>
    <row r="1201" spans="1:6">
      <c r="A1201" s="129" t="s">
        <v>4951</v>
      </c>
      <c r="B1201" s="129" t="s">
        <v>1901</v>
      </c>
      <c r="C1201" s="129"/>
      <c r="D1201" s="129"/>
      <c r="E1201" s="129"/>
      <c r="F1201" s="129"/>
    </row>
    <row r="1202" spans="1:6">
      <c r="A1202" s="129" t="s">
        <v>4952</v>
      </c>
      <c r="B1202" s="129" t="s">
        <v>1655</v>
      </c>
      <c r="C1202" s="129"/>
      <c r="D1202" s="129"/>
      <c r="E1202" s="129"/>
      <c r="F1202" s="129"/>
    </row>
    <row r="1203" spans="1:6">
      <c r="A1203" s="129" t="s">
        <v>4953</v>
      </c>
      <c r="B1203" s="129" t="s">
        <v>521</v>
      </c>
      <c r="C1203" s="129"/>
      <c r="D1203" s="129"/>
      <c r="E1203" s="129"/>
      <c r="F1203" s="129"/>
    </row>
    <row r="1204" spans="1:6">
      <c r="A1204" s="129" t="s">
        <v>4954</v>
      </c>
      <c r="B1204" s="129" t="s">
        <v>1639</v>
      </c>
      <c r="C1204" s="129"/>
      <c r="D1204" s="129"/>
      <c r="E1204" s="129"/>
      <c r="F1204" s="129"/>
    </row>
    <row r="1205" spans="1:6">
      <c r="A1205" s="129" t="s">
        <v>4955</v>
      </c>
      <c r="B1205" s="129" t="s">
        <v>1641</v>
      </c>
      <c r="C1205" s="129"/>
      <c r="D1205" s="129"/>
      <c r="E1205" s="129"/>
      <c r="F1205" s="129"/>
    </row>
    <row r="1206" spans="1:6">
      <c r="A1206" s="129" t="s">
        <v>4956</v>
      </c>
      <c r="B1206" s="129" t="s">
        <v>1643</v>
      </c>
      <c r="C1206" s="129"/>
      <c r="D1206" s="129"/>
      <c r="E1206" s="129"/>
      <c r="F1206" s="129"/>
    </row>
    <row r="1207" spans="1:6">
      <c r="A1207" s="129" t="s">
        <v>4957</v>
      </c>
      <c r="B1207" s="129" t="s">
        <v>1645</v>
      </c>
      <c r="C1207" s="129"/>
      <c r="D1207" s="129"/>
      <c r="E1207" s="129"/>
      <c r="F1207" s="129"/>
    </row>
    <row r="1208" spans="1:6">
      <c r="A1208" s="129" t="s">
        <v>4958</v>
      </c>
      <c r="B1208" s="129" t="s">
        <v>1647</v>
      </c>
      <c r="C1208" s="129"/>
      <c r="D1208" s="129"/>
      <c r="E1208" s="129"/>
      <c r="F1208" s="129"/>
    </row>
    <row r="1209" spans="1:6">
      <c r="A1209" s="129" t="s">
        <v>4959</v>
      </c>
      <c r="B1209" s="129" t="s">
        <v>1649</v>
      </c>
      <c r="C1209" s="129"/>
      <c r="D1209" s="129"/>
      <c r="E1209" s="129"/>
      <c r="F1209" s="129"/>
    </row>
    <row r="1210" spans="1:6">
      <c r="A1210" s="129" t="s">
        <v>4960</v>
      </c>
      <c r="B1210" s="129" t="s">
        <v>1651</v>
      </c>
      <c r="C1210" s="129"/>
      <c r="D1210" s="129"/>
      <c r="E1210" s="129"/>
      <c r="F1210" s="129"/>
    </row>
    <row r="1211" spans="1:6">
      <c r="A1211" s="129" t="s">
        <v>4961</v>
      </c>
      <c r="B1211" s="129" t="s">
        <v>1653</v>
      </c>
      <c r="C1211" s="129"/>
      <c r="D1211" s="129"/>
      <c r="E1211" s="129"/>
      <c r="F1211" s="129"/>
    </row>
    <row r="1212" spans="1:6">
      <c r="A1212" s="129" t="s">
        <v>4962</v>
      </c>
      <c r="B1212" s="129" t="s">
        <v>1657</v>
      </c>
      <c r="C1212" s="129"/>
      <c r="D1212" s="129"/>
      <c r="E1212" s="129"/>
      <c r="F1212" s="129"/>
    </row>
    <row r="1213" spans="1:6">
      <c r="A1213" s="129" t="s">
        <v>4963</v>
      </c>
      <c r="B1213" s="129" t="s">
        <v>2175</v>
      </c>
      <c r="C1213" s="129"/>
      <c r="D1213" s="129"/>
      <c r="E1213" s="129"/>
      <c r="F1213" s="129"/>
    </row>
    <row r="1214" spans="1:6">
      <c r="A1214" s="129" t="s">
        <v>4964</v>
      </c>
      <c r="B1214" s="129" t="s">
        <v>1659</v>
      </c>
      <c r="C1214" s="129"/>
      <c r="D1214" s="129"/>
      <c r="E1214" s="129"/>
      <c r="F1214" s="129"/>
    </row>
    <row r="1215" spans="1:6">
      <c r="A1215" s="129" t="s">
        <v>4965</v>
      </c>
      <c r="B1215" s="129" t="s">
        <v>1661</v>
      </c>
      <c r="C1215" s="129"/>
      <c r="D1215" s="129"/>
      <c r="E1215" s="129"/>
      <c r="F1215" s="129"/>
    </row>
    <row r="1216" spans="1:6">
      <c r="A1216" s="129" t="s">
        <v>4966</v>
      </c>
      <c r="B1216" s="129" t="s">
        <v>1663</v>
      </c>
      <c r="C1216" s="129"/>
      <c r="D1216" s="129"/>
      <c r="E1216" s="129"/>
      <c r="F1216" s="129"/>
    </row>
    <row r="1217" spans="1:6">
      <c r="A1217" s="129" t="s">
        <v>4967</v>
      </c>
      <c r="B1217" s="129" t="s">
        <v>1665</v>
      </c>
      <c r="C1217" s="129"/>
      <c r="D1217" s="129"/>
      <c r="E1217" s="129"/>
      <c r="F1217" s="129"/>
    </row>
    <row r="1218" spans="1:6">
      <c r="A1218" s="129" t="s">
        <v>4968</v>
      </c>
      <c r="B1218" s="129" t="s">
        <v>2165</v>
      </c>
      <c r="C1218" s="129"/>
      <c r="D1218" s="129"/>
      <c r="E1218" s="129"/>
      <c r="F1218" s="129"/>
    </row>
    <row r="1219" spans="1:6">
      <c r="A1219" s="129" t="s">
        <v>4969</v>
      </c>
      <c r="B1219" s="129" t="s">
        <v>2167</v>
      </c>
      <c r="C1219" s="129"/>
      <c r="D1219" s="129"/>
      <c r="E1219" s="129"/>
      <c r="F1219" s="129"/>
    </row>
    <row r="1220" spans="1:6">
      <c r="A1220" s="129" t="s">
        <v>4970</v>
      </c>
      <c r="B1220" s="129" t="s">
        <v>2169</v>
      </c>
      <c r="C1220" s="129"/>
      <c r="D1220" s="129"/>
      <c r="E1220" s="129"/>
      <c r="F1220" s="129"/>
    </row>
    <row r="1221" spans="1:6">
      <c r="A1221" s="129" t="s">
        <v>4971</v>
      </c>
      <c r="B1221" s="129" t="s">
        <v>2171</v>
      </c>
      <c r="C1221" s="129"/>
      <c r="D1221" s="129"/>
      <c r="E1221" s="129"/>
      <c r="F1221" s="129"/>
    </row>
    <row r="1222" spans="1:6">
      <c r="A1222" s="129" t="s">
        <v>4972</v>
      </c>
      <c r="B1222" s="129" t="s">
        <v>2173</v>
      </c>
      <c r="C1222" s="129"/>
      <c r="D1222" s="129"/>
      <c r="E1222" s="129"/>
      <c r="F1222" s="129"/>
    </row>
    <row r="1223" spans="1:6">
      <c r="A1223" s="129" t="s">
        <v>4973</v>
      </c>
      <c r="B1223" s="129" t="s">
        <v>2177</v>
      </c>
      <c r="C1223" s="129"/>
      <c r="D1223" s="129"/>
      <c r="E1223" s="129"/>
      <c r="F1223" s="129"/>
    </row>
    <row r="1224" spans="1:6">
      <c r="A1224" s="129" t="s">
        <v>4974</v>
      </c>
      <c r="B1224" s="129" t="s">
        <v>2197</v>
      </c>
      <c r="C1224" s="129"/>
      <c r="D1224" s="129"/>
      <c r="E1224" s="129"/>
      <c r="F1224" s="129"/>
    </row>
    <row r="1225" spans="1:6">
      <c r="A1225" s="129" t="s">
        <v>4975</v>
      </c>
      <c r="B1225" s="129" t="s">
        <v>2179</v>
      </c>
      <c r="C1225" s="129"/>
      <c r="D1225" s="129"/>
      <c r="E1225" s="129"/>
      <c r="F1225" s="129"/>
    </row>
    <row r="1226" spans="1:6">
      <c r="A1226" s="129" t="s">
        <v>4976</v>
      </c>
      <c r="B1226" s="129" t="s">
        <v>2181</v>
      </c>
      <c r="C1226" s="129"/>
      <c r="D1226" s="129"/>
      <c r="E1226" s="129"/>
      <c r="F1226" s="129"/>
    </row>
    <row r="1227" spans="1:6">
      <c r="A1227" s="129" t="s">
        <v>4977</v>
      </c>
      <c r="B1227" s="129" t="s">
        <v>2183</v>
      </c>
      <c r="C1227" s="129"/>
      <c r="D1227" s="129"/>
      <c r="E1227" s="129"/>
      <c r="F1227" s="129"/>
    </row>
    <row r="1228" spans="1:6">
      <c r="A1228" s="129" t="s">
        <v>4978</v>
      </c>
      <c r="B1228" s="129" t="s">
        <v>2185</v>
      </c>
      <c r="C1228" s="129"/>
      <c r="D1228" s="129"/>
      <c r="E1228" s="129"/>
      <c r="F1228" s="129"/>
    </row>
    <row r="1229" spans="1:6">
      <c r="A1229" s="129" t="s">
        <v>4979</v>
      </c>
      <c r="B1229" s="129" t="s">
        <v>2187</v>
      </c>
      <c r="C1229" s="129"/>
      <c r="D1229" s="129"/>
      <c r="E1229" s="129"/>
      <c r="F1229" s="129"/>
    </row>
    <row r="1230" spans="1:6">
      <c r="A1230" s="129" t="s">
        <v>4980</v>
      </c>
      <c r="B1230" s="129" t="s">
        <v>2189</v>
      </c>
      <c r="C1230" s="129"/>
      <c r="D1230" s="129"/>
      <c r="E1230" s="129"/>
      <c r="F1230" s="129"/>
    </row>
    <row r="1231" spans="1:6">
      <c r="A1231" s="129" t="s">
        <v>4981</v>
      </c>
      <c r="B1231" s="129" t="s">
        <v>2191</v>
      </c>
      <c r="C1231" s="129"/>
      <c r="D1231" s="129"/>
      <c r="E1231" s="129"/>
      <c r="F1231" s="129"/>
    </row>
    <row r="1232" spans="1:6">
      <c r="A1232" s="129" t="s">
        <v>4982</v>
      </c>
      <c r="B1232" s="129" t="s">
        <v>2193</v>
      </c>
      <c r="C1232" s="129"/>
      <c r="D1232" s="129"/>
      <c r="E1232" s="129"/>
      <c r="F1232" s="129"/>
    </row>
    <row r="1233" spans="1:6">
      <c r="A1233" s="129" t="s">
        <v>4983</v>
      </c>
      <c r="B1233" s="129" t="s">
        <v>2195</v>
      </c>
      <c r="C1233" s="129"/>
      <c r="D1233" s="129"/>
      <c r="E1233" s="129"/>
      <c r="F1233" s="129"/>
    </row>
    <row r="1234" spans="1:6">
      <c r="A1234" s="129" t="s">
        <v>4984</v>
      </c>
      <c r="B1234" s="129" t="s">
        <v>2199</v>
      </c>
      <c r="C1234" s="129"/>
      <c r="D1234" s="129"/>
      <c r="E1234" s="129"/>
      <c r="F1234" s="129"/>
    </row>
    <row r="1235" spans="1:6">
      <c r="A1235" s="129" t="s">
        <v>4985</v>
      </c>
      <c r="B1235" s="129" t="s">
        <v>2219</v>
      </c>
      <c r="C1235" s="129"/>
      <c r="D1235" s="129"/>
      <c r="E1235" s="129"/>
      <c r="F1235" s="129"/>
    </row>
    <row r="1236" spans="1:6">
      <c r="A1236" s="129" t="s">
        <v>4986</v>
      </c>
      <c r="B1236" s="129" t="s">
        <v>2201</v>
      </c>
      <c r="C1236" s="129"/>
      <c r="D1236" s="129"/>
      <c r="E1236" s="129"/>
      <c r="F1236" s="129"/>
    </row>
    <row r="1237" spans="1:6">
      <c r="A1237" s="129" t="s">
        <v>4987</v>
      </c>
      <c r="B1237" s="129" t="s">
        <v>2203</v>
      </c>
      <c r="C1237" s="129"/>
      <c r="D1237" s="129"/>
      <c r="E1237" s="129"/>
      <c r="F1237" s="129"/>
    </row>
    <row r="1238" spans="1:6">
      <c r="A1238" s="129" t="s">
        <v>4988</v>
      </c>
      <c r="B1238" s="129" t="s">
        <v>2205</v>
      </c>
      <c r="C1238" s="129"/>
      <c r="D1238" s="129"/>
      <c r="E1238" s="129"/>
      <c r="F1238" s="129"/>
    </row>
    <row r="1239" spans="1:6">
      <c r="A1239" s="129" t="s">
        <v>4989</v>
      </c>
      <c r="B1239" s="129" t="s">
        <v>2207</v>
      </c>
      <c r="C1239" s="129"/>
      <c r="D1239" s="129"/>
      <c r="E1239" s="129"/>
      <c r="F1239" s="129"/>
    </row>
    <row r="1240" spans="1:6">
      <c r="A1240" s="129" t="s">
        <v>4990</v>
      </c>
      <c r="B1240" s="129" t="s">
        <v>2209</v>
      </c>
      <c r="C1240" s="129"/>
      <c r="D1240" s="129"/>
      <c r="E1240" s="129"/>
      <c r="F1240" s="129"/>
    </row>
    <row r="1241" spans="1:6">
      <c r="A1241" s="129" t="s">
        <v>4991</v>
      </c>
      <c r="B1241" s="129" t="s">
        <v>2211</v>
      </c>
      <c r="C1241" s="129"/>
      <c r="D1241" s="129"/>
      <c r="E1241" s="129"/>
      <c r="F1241" s="129"/>
    </row>
    <row r="1242" spans="1:6">
      <c r="A1242" s="129" t="s">
        <v>4992</v>
      </c>
      <c r="B1242" s="129" t="s">
        <v>2213</v>
      </c>
      <c r="C1242" s="129"/>
      <c r="D1242" s="129"/>
      <c r="E1242" s="129"/>
      <c r="F1242" s="129"/>
    </row>
    <row r="1243" spans="1:6">
      <c r="A1243" s="129" t="s">
        <v>4993</v>
      </c>
      <c r="B1243" s="129" t="s">
        <v>2215</v>
      </c>
      <c r="C1243" s="129"/>
      <c r="D1243" s="129"/>
      <c r="E1243" s="129"/>
      <c r="F1243" s="129"/>
    </row>
    <row r="1244" spans="1:6">
      <c r="A1244" s="129" t="s">
        <v>4994</v>
      </c>
      <c r="B1244" s="129" t="s">
        <v>2217</v>
      </c>
      <c r="C1244" s="129"/>
      <c r="D1244" s="129"/>
      <c r="E1244" s="129"/>
      <c r="F1244" s="129"/>
    </row>
    <row r="1245" spans="1:6">
      <c r="A1245" s="129" t="s">
        <v>4995</v>
      </c>
      <c r="B1245" s="129" t="s">
        <v>2221</v>
      </c>
      <c r="C1245" s="129"/>
      <c r="D1245" s="129"/>
      <c r="E1245" s="129"/>
      <c r="F1245" s="129"/>
    </row>
    <row r="1246" spans="1:6">
      <c r="A1246" s="129" t="s">
        <v>4996</v>
      </c>
      <c r="B1246" s="129" t="s">
        <v>2241</v>
      </c>
      <c r="C1246" s="129"/>
      <c r="D1246" s="129"/>
      <c r="E1246" s="129"/>
      <c r="F1246" s="129"/>
    </row>
    <row r="1247" spans="1:6">
      <c r="A1247" s="129" t="s">
        <v>4997</v>
      </c>
      <c r="B1247" s="129" t="s">
        <v>2223</v>
      </c>
      <c r="C1247" s="129"/>
      <c r="D1247" s="129"/>
      <c r="E1247" s="129"/>
      <c r="F1247" s="129"/>
    </row>
    <row r="1248" spans="1:6">
      <c r="A1248" s="129" t="s">
        <v>4998</v>
      </c>
      <c r="B1248" s="129" t="s">
        <v>2225</v>
      </c>
      <c r="C1248" s="129"/>
      <c r="D1248" s="129"/>
      <c r="E1248" s="129"/>
      <c r="F1248" s="129"/>
    </row>
    <row r="1249" spans="1:6">
      <c r="A1249" s="129" t="s">
        <v>4999</v>
      </c>
      <c r="B1249" s="129" t="s">
        <v>2227</v>
      </c>
      <c r="C1249" s="129"/>
      <c r="D1249" s="129"/>
      <c r="E1249" s="129"/>
      <c r="F1249" s="129"/>
    </row>
    <row r="1250" spans="1:6">
      <c r="A1250" s="129" t="s">
        <v>5000</v>
      </c>
      <c r="B1250" s="129" t="s">
        <v>2229</v>
      </c>
      <c r="C1250" s="129"/>
      <c r="D1250" s="129"/>
      <c r="E1250" s="129"/>
      <c r="F1250" s="129"/>
    </row>
    <row r="1251" spans="1:6">
      <c r="A1251" s="129" t="s">
        <v>5001</v>
      </c>
      <c r="B1251" s="129" t="s">
        <v>2231</v>
      </c>
      <c r="C1251" s="129"/>
      <c r="D1251" s="129"/>
      <c r="E1251" s="129"/>
      <c r="F1251" s="129"/>
    </row>
    <row r="1252" spans="1:6">
      <c r="A1252" s="129" t="s">
        <v>5002</v>
      </c>
      <c r="B1252" s="129" t="s">
        <v>2233</v>
      </c>
      <c r="C1252" s="129"/>
      <c r="D1252" s="129"/>
      <c r="E1252" s="129"/>
      <c r="F1252" s="129"/>
    </row>
    <row r="1253" spans="1:6">
      <c r="A1253" s="129" t="s">
        <v>5003</v>
      </c>
      <c r="B1253" s="129" t="s">
        <v>2235</v>
      </c>
      <c r="C1253" s="129"/>
      <c r="D1253" s="129"/>
      <c r="E1253" s="129"/>
      <c r="F1253" s="129"/>
    </row>
    <row r="1254" spans="1:6">
      <c r="A1254" s="129" t="s">
        <v>5004</v>
      </c>
      <c r="B1254" s="129" t="s">
        <v>2237</v>
      </c>
      <c r="C1254" s="129"/>
      <c r="D1254" s="129"/>
      <c r="E1254" s="129"/>
      <c r="F1254" s="129"/>
    </row>
    <row r="1255" spans="1:6">
      <c r="A1255" s="129" t="s">
        <v>5005</v>
      </c>
      <c r="B1255" s="129" t="s">
        <v>2239</v>
      </c>
      <c r="C1255" s="129"/>
      <c r="D1255" s="129"/>
      <c r="E1255" s="129"/>
      <c r="F1255" s="129"/>
    </row>
    <row r="1256" spans="1:6">
      <c r="A1256" s="129" t="s">
        <v>5006</v>
      </c>
      <c r="B1256" s="129" t="s">
        <v>2243</v>
      </c>
      <c r="C1256" s="129"/>
      <c r="D1256" s="129"/>
      <c r="E1256" s="129"/>
      <c r="F1256" s="129"/>
    </row>
    <row r="1257" spans="1:6">
      <c r="A1257" s="129" t="s">
        <v>5007</v>
      </c>
      <c r="B1257" s="129" t="s">
        <v>2262</v>
      </c>
      <c r="C1257" s="129"/>
      <c r="D1257" s="129"/>
      <c r="E1257" s="129"/>
      <c r="F1257" s="129"/>
    </row>
    <row r="1258" spans="1:6">
      <c r="A1258" s="129" t="s">
        <v>5008</v>
      </c>
      <c r="B1258" s="129" t="s">
        <v>522</v>
      </c>
      <c r="C1258" s="129"/>
      <c r="D1258" s="129"/>
      <c r="E1258" s="129"/>
      <c r="F1258" s="129"/>
    </row>
    <row r="1259" spans="1:6">
      <c r="A1259" s="129" t="s">
        <v>5009</v>
      </c>
      <c r="B1259" s="129" t="s">
        <v>2246</v>
      </c>
      <c r="C1259" s="129"/>
      <c r="D1259" s="129"/>
      <c r="E1259" s="129"/>
      <c r="F1259" s="129"/>
    </row>
    <row r="1260" spans="1:6">
      <c r="A1260" s="129" t="s">
        <v>5010</v>
      </c>
      <c r="B1260" s="129" t="s">
        <v>2248</v>
      </c>
      <c r="C1260" s="129"/>
      <c r="D1260" s="129"/>
      <c r="E1260" s="129"/>
      <c r="F1260" s="129"/>
    </row>
    <row r="1261" spans="1:6">
      <c r="A1261" s="129" t="s">
        <v>5011</v>
      </c>
      <c r="B1261" s="129" t="s">
        <v>2250</v>
      </c>
      <c r="C1261" s="129"/>
      <c r="D1261" s="129"/>
      <c r="E1261" s="129"/>
      <c r="F1261" s="129"/>
    </row>
    <row r="1262" spans="1:6">
      <c r="A1262" s="129" t="s">
        <v>5012</v>
      </c>
      <c r="B1262" s="129" t="s">
        <v>2252</v>
      </c>
      <c r="C1262" s="129"/>
      <c r="D1262" s="129"/>
      <c r="E1262" s="129"/>
      <c r="F1262" s="129"/>
    </row>
    <row r="1263" spans="1:6">
      <c r="A1263" s="129" t="s">
        <v>5013</v>
      </c>
      <c r="B1263" s="129" t="s">
        <v>2254</v>
      </c>
      <c r="C1263" s="129"/>
      <c r="D1263" s="129"/>
      <c r="E1263" s="129"/>
      <c r="F1263" s="129"/>
    </row>
    <row r="1264" spans="1:6">
      <c r="A1264" s="129" t="s">
        <v>5014</v>
      </c>
      <c r="B1264" s="129" t="s">
        <v>2256</v>
      </c>
      <c r="C1264" s="129"/>
      <c r="D1264" s="129"/>
      <c r="E1264" s="129"/>
      <c r="F1264" s="129"/>
    </row>
    <row r="1265" spans="1:6">
      <c r="A1265" s="129" t="s">
        <v>5015</v>
      </c>
      <c r="B1265" s="129" t="s">
        <v>2258</v>
      </c>
      <c r="C1265" s="129"/>
      <c r="D1265" s="129"/>
      <c r="E1265" s="129"/>
      <c r="F1265" s="129"/>
    </row>
    <row r="1266" spans="1:6">
      <c r="A1266" s="129" t="s">
        <v>5016</v>
      </c>
      <c r="B1266" s="129" t="s">
        <v>2260</v>
      </c>
      <c r="C1266" s="129"/>
      <c r="D1266" s="129"/>
      <c r="E1266" s="129"/>
      <c r="F1266" s="129"/>
    </row>
    <row r="1267" spans="1:6">
      <c r="A1267" s="129" t="s">
        <v>5017</v>
      </c>
      <c r="B1267" s="129" t="s">
        <v>2264</v>
      </c>
      <c r="C1267" s="129"/>
      <c r="D1267" s="129"/>
      <c r="E1267" s="129"/>
      <c r="F1267" s="129"/>
    </row>
    <row r="1268" spans="1:6">
      <c r="A1268" s="129" t="s">
        <v>5018</v>
      </c>
      <c r="B1268" s="129" t="s">
        <v>2284</v>
      </c>
      <c r="C1268" s="129"/>
      <c r="D1268" s="129"/>
      <c r="E1268" s="129"/>
      <c r="F1268" s="129"/>
    </row>
    <row r="1269" spans="1:6">
      <c r="A1269" s="129" t="s">
        <v>5019</v>
      </c>
      <c r="B1269" s="129" t="s">
        <v>2266</v>
      </c>
      <c r="C1269" s="129"/>
      <c r="D1269" s="129"/>
      <c r="E1269" s="129"/>
      <c r="F1269" s="129"/>
    </row>
    <row r="1270" spans="1:6">
      <c r="A1270" s="129" t="s">
        <v>5020</v>
      </c>
      <c r="B1270" s="129" t="s">
        <v>2268</v>
      </c>
      <c r="C1270" s="129"/>
      <c r="D1270" s="129"/>
      <c r="E1270" s="129"/>
      <c r="F1270" s="129"/>
    </row>
    <row r="1271" spans="1:6">
      <c r="A1271" s="129" t="s">
        <v>5021</v>
      </c>
      <c r="B1271" s="129" t="s">
        <v>2270</v>
      </c>
      <c r="C1271" s="129"/>
      <c r="D1271" s="129"/>
      <c r="E1271" s="129"/>
      <c r="F1271" s="129"/>
    </row>
    <row r="1272" spans="1:6">
      <c r="A1272" s="129" t="s">
        <v>5022</v>
      </c>
      <c r="B1272" s="129" t="s">
        <v>2272</v>
      </c>
      <c r="C1272" s="129"/>
      <c r="D1272" s="129"/>
      <c r="E1272" s="129"/>
      <c r="F1272" s="129"/>
    </row>
    <row r="1273" spans="1:6">
      <c r="A1273" s="129" t="s">
        <v>5023</v>
      </c>
      <c r="B1273" s="129" t="s">
        <v>2274</v>
      </c>
      <c r="C1273" s="129"/>
      <c r="D1273" s="129"/>
      <c r="E1273" s="129"/>
      <c r="F1273" s="129"/>
    </row>
    <row r="1274" spans="1:6">
      <c r="A1274" s="129" t="s">
        <v>5024</v>
      </c>
      <c r="B1274" s="129" t="s">
        <v>2276</v>
      </c>
      <c r="C1274" s="129"/>
      <c r="D1274" s="129"/>
      <c r="E1274" s="129"/>
      <c r="F1274" s="129"/>
    </row>
    <row r="1275" spans="1:6">
      <c r="A1275" s="129" t="s">
        <v>5025</v>
      </c>
      <c r="B1275" s="129" t="s">
        <v>2278</v>
      </c>
      <c r="C1275" s="129"/>
      <c r="D1275" s="129"/>
      <c r="E1275" s="129"/>
      <c r="F1275" s="129"/>
    </row>
    <row r="1276" spans="1:6">
      <c r="A1276" s="129" t="s">
        <v>5026</v>
      </c>
      <c r="B1276" s="129" t="s">
        <v>2280</v>
      </c>
      <c r="C1276" s="129"/>
      <c r="D1276" s="129"/>
      <c r="E1276" s="129"/>
      <c r="F1276" s="129"/>
    </row>
    <row r="1277" spans="1:6">
      <c r="A1277" s="129" t="s">
        <v>5027</v>
      </c>
      <c r="B1277" s="129" t="s">
        <v>2282</v>
      </c>
      <c r="C1277" s="129"/>
      <c r="D1277" s="129"/>
      <c r="E1277" s="129"/>
      <c r="F1277" s="129"/>
    </row>
    <row r="1278" spans="1:6">
      <c r="A1278" s="129" t="s">
        <v>5028</v>
      </c>
      <c r="B1278" s="129" t="s">
        <v>2286</v>
      </c>
      <c r="C1278" s="129"/>
      <c r="D1278" s="129"/>
      <c r="E1278" s="129"/>
      <c r="F1278" s="129"/>
    </row>
    <row r="1279" spans="1:6">
      <c r="A1279" s="129" t="s">
        <v>5029</v>
      </c>
      <c r="B1279" s="129" t="s">
        <v>2306</v>
      </c>
      <c r="C1279" s="129"/>
      <c r="D1279" s="129"/>
      <c r="E1279" s="129"/>
      <c r="F1279" s="129"/>
    </row>
    <row r="1280" spans="1:6">
      <c r="A1280" s="129" t="s">
        <v>5030</v>
      </c>
      <c r="B1280" s="129" t="s">
        <v>2288</v>
      </c>
      <c r="C1280" s="129"/>
      <c r="D1280" s="129"/>
      <c r="E1280" s="129"/>
      <c r="F1280" s="129"/>
    </row>
    <row r="1281" spans="1:6">
      <c r="A1281" s="129" t="s">
        <v>5031</v>
      </c>
      <c r="B1281" s="129" t="s">
        <v>2290</v>
      </c>
      <c r="C1281" s="129"/>
      <c r="D1281" s="129"/>
      <c r="E1281" s="129"/>
      <c r="F1281" s="129"/>
    </row>
    <row r="1282" spans="1:6">
      <c r="A1282" s="129" t="s">
        <v>5032</v>
      </c>
      <c r="B1282" s="129" t="s">
        <v>2292</v>
      </c>
      <c r="C1282" s="129"/>
      <c r="D1282" s="129"/>
      <c r="E1282" s="129"/>
      <c r="F1282" s="129"/>
    </row>
    <row r="1283" spans="1:6">
      <c r="A1283" s="129" t="s">
        <v>5033</v>
      </c>
      <c r="B1283" s="129" t="s">
        <v>2294</v>
      </c>
      <c r="C1283" s="129"/>
      <c r="D1283" s="129"/>
      <c r="E1283" s="129"/>
      <c r="F1283" s="129"/>
    </row>
    <row r="1284" spans="1:6">
      <c r="A1284" s="129" t="s">
        <v>5034</v>
      </c>
      <c r="B1284" s="129" t="s">
        <v>2296</v>
      </c>
      <c r="C1284" s="129"/>
      <c r="D1284" s="129"/>
      <c r="E1284" s="129"/>
      <c r="F1284" s="129"/>
    </row>
    <row r="1285" spans="1:6">
      <c r="A1285" s="129" t="s">
        <v>5035</v>
      </c>
      <c r="B1285" s="129" t="s">
        <v>2298</v>
      </c>
      <c r="C1285" s="129"/>
      <c r="D1285" s="129"/>
      <c r="E1285" s="129"/>
      <c r="F1285" s="129"/>
    </row>
    <row r="1286" spans="1:6">
      <c r="A1286" s="129" t="s">
        <v>5036</v>
      </c>
      <c r="B1286" s="129" t="s">
        <v>2300</v>
      </c>
      <c r="C1286" s="129"/>
      <c r="D1286" s="129"/>
      <c r="E1286" s="129"/>
      <c r="F1286" s="129"/>
    </row>
    <row r="1287" spans="1:6">
      <c r="A1287" s="129" t="s">
        <v>5037</v>
      </c>
      <c r="B1287" s="129" t="s">
        <v>2302</v>
      </c>
      <c r="C1287" s="129"/>
      <c r="D1287" s="129"/>
      <c r="E1287" s="129"/>
      <c r="F1287" s="129"/>
    </row>
    <row r="1288" spans="1:6">
      <c r="A1288" s="129" t="s">
        <v>5038</v>
      </c>
      <c r="B1288" s="129" t="s">
        <v>2304</v>
      </c>
      <c r="C1288" s="129"/>
      <c r="D1288" s="129"/>
      <c r="E1288" s="129"/>
      <c r="F1288" s="129"/>
    </row>
    <row r="1289" spans="1:6">
      <c r="A1289" s="129" t="s">
        <v>5039</v>
      </c>
      <c r="B1289" s="129" t="s">
        <v>2308</v>
      </c>
      <c r="C1289" s="129"/>
      <c r="D1289" s="129"/>
      <c r="E1289" s="129"/>
      <c r="F1289" s="129"/>
    </row>
    <row r="1290" spans="1:6">
      <c r="A1290" s="129" t="s">
        <v>5040</v>
      </c>
      <c r="B1290" s="129" t="s">
        <v>1879</v>
      </c>
      <c r="C1290" s="129"/>
      <c r="D1290" s="129"/>
      <c r="E1290" s="129"/>
      <c r="F1290" s="129"/>
    </row>
    <row r="1291" spans="1:6">
      <c r="A1291" s="129" t="s">
        <v>5041</v>
      </c>
      <c r="B1291" s="129" t="s">
        <v>2310</v>
      </c>
      <c r="C1291" s="129"/>
      <c r="D1291" s="129"/>
      <c r="E1291" s="129"/>
      <c r="F1291" s="129"/>
    </row>
    <row r="1292" spans="1:6">
      <c r="A1292" s="129" t="s">
        <v>5042</v>
      </c>
      <c r="B1292" s="129" t="s">
        <v>2312</v>
      </c>
      <c r="C1292" s="129"/>
      <c r="D1292" s="129"/>
      <c r="E1292" s="129"/>
      <c r="F1292" s="129"/>
    </row>
    <row r="1293" spans="1:6">
      <c r="A1293" s="129" t="s">
        <v>5043</v>
      </c>
      <c r="B1293" s="129" t="s">
        <v>2314</v>
      </c>
      <c r="C1293" s="129"/>
      <c r="D1293" s="129"/>
      <c r="E1293" s="129"/>
      <c r="F1293" s="129"/>
    </row>
    <row r="1294" spans="1:6">
      <c r="A1294" s="129" t="s">
        <v>5044</v>
      </c>
      <c r="B1294" s="129" t="s">
        <v>2316</v>
      </c>
      <c r="C1294" s="129"/>
      <c r="D1294" s="129"/>
      <c r="E1294" s="129"/>
      <c r="F1294" s="129"/>
    </row>
    <row r="1295" spans="1:6">
      <c r="A1295" s="129" t="s">
        <v>5045</v>
      </c>
      <c r="B1295" s="129" t="s">
        <v>2318</v>
      </c>
      <c r="C1295" s="129"/>
      <c r="D1295" s="129"/>
      <c r="E1295" s="129"/>
      <c r="F1295" s="129"/>
    </row>
    <row r="1296" spans="1:6">
      <c r="A1296" s="129" t="s">
        <v>5046</v>
      </c>
      <c r="B1296" s="129" t="s">
        <v>2320</v>
      </c>
      <c r="C1296" s="129"/>
      <c r="D1296" s="129"/>
      <c r="E1296" s="129"/>
      <c r="F1296" s="129"/>
    </row>
    <row r="1297" spans="1:6">
      <c r="A1297" s="129" t="s">
        <v>5047</v>
      </c>
      <c r="B1297" s="129" t="s">
        <v>2322</v>
      </c>
      <c r="C1297" s="129"/>
      <c r="D1297" s="129"/>
      <c r="E1297" s="129"/>
      <c r="F1297" s="129"/>
    </row>
    <row r="1298" spans="1:6">
      <c r="A1298" s="129" t="s">
        <v>5048</v>
      </c>
      <c r="B1298" s="129" t="s">
        <v>1875</v>
      </c>
      <c r="C1298" s="129"/>
      <c r="D1298" s="129"/>
      <c r="E1298" s="129"/>
      <c r="F1298" s="129"/>
    </row>
    <row r="1299" spans="1:6">
      <c r="A1299" s="129" t="s">
        <v>5049</v>
      </c>
      <c r="B1299" s="129" t="s">
        <v>1877</v>
      </c>
      <c r="C1299" s="129"/>
      <c r="D1299" s="129"/>
      <c r="E1299" s="129"/>
      <c r="F1299" s="129"/>
    </row>
    <row r="1300" spans="1:6">
      <c r="A1300" s="129" t="s">
        <v>5050</v>
      </c>
      <c r="B1300" s="129" t="s">
        <v>1881</v>
      </c>
      <c r="C1300" s="129"/>
      <c r="D1300" s="129"/>
      <c r="E1300" s="129"/>
      <c r="F1300" s="129"/>
    </row>
    <row r="1301" spans="1:6">
      <c r="A1301" s="129" t="s">
        <v>5051</v>
      </c>
      <c r="B1301" s="129" t="s">
        <v>1903</v>
      </c>
      <c r="C1301" s="129"/>
      <c r="D1301" s="129"/>
      <c r="E1301" s="129"/>
      <c r="F1301" s="129"/>
    </row>
    <row r="1302" spans="1:6">
      <c r="A1302" s="129" t="s">
        <v>5052</v>
      </c>
      <c r="B1302" s="129" t="s">
        <v>1883</v>
      </c>
      <c r="C1302" s="129"/>
      <c r="D1302" s="129"/>
      <c r="E1302" s="129"/>
      <c r="F1302" s="129"/>
    </row>
    <row r="1303" spans="1:6">
      <c r="A1303" s="129" t="s">
        <v>5053</v>
      </c>
      <c r="B1303" s="129" t="s">
        <v>1885</v>
      </c>
      <c r="C1303" s="129"/>
      <c r="D1303" s="129"/>
      <c r="E1303" s="129"/>
      <c r="F1303" s="129"/>
    </row>
    <row r="1304" spans="1:6">
      <c r="A1304" s="129" t="s">
        <v>5054</v>
      </c>
      <c r="B1304" s="129" t="s">
        <v>1887</v>
      </c>
      <c r="C1304" s="129"/>
      <c r="D1304" s="129"/>
      <c r="E1304" s="129"/>
      <c r="F1304" s="129"/>
    </row>
    <row r="1305" spans="1:6">
      <c r="A1305" s="129" t="s">
        <v>5055</v>
      </c>
      <c r="B1305" s="129" t="s">
        <v>1889</v>
      </c>
      <c r="C1305" s="129"/>
      <c r="D1305" s="129"/>
      <c r="E1305" s="129"/>
      <c r="F1305" s="129"/>
    </row>
    <row r="1306" spans="1:6">
      <c r="A1306" s="129" t="s">
        <v>5056</v>
      </c>
      <c r="B1306" s="129" t="s">
        <v>1891</v>
      </c>
      <c r="C1306" s="129"/>
      <c r="D1306" s="129"/>
      <c r="E1306" s="129"/>
      <c r="F1306" s="129"/>
    </row>
    <row r="1307" spans="1:6">
      <c r="A1307" s="129" t="s">
        <v>5057</v>
      </c>
      <c r="B1307" s="129" t="s">
        <v>1893</v>
      </c>
      <c r="C1307" s="129"/>
      <c r="D1307" s="129"/>
      <c r="E1307" s="129"/>
      <c r="F1307" s="129"/>
    </row>
    <row r="1308" spans="1:6">
      <c r="A1308" s="129" t="s">
        <v>5058</v>
      </c>
      <c r="B1308" s="129" t="s">
        <v>1895</v>
      </c>
      <c r="C1308" s="129"/>
      <c r="D1308" s="129"/>
      <c r="E1308" s="129"/>
      <c r="F1308" s="129"/>
    </row>
    <row r="1309" spans="1:6">
      <c r="A1309" s="129" t="s">
        <v>5059</v>
      </c>
      <c r="B1309" s="129" t="s">
        <v>1897</v>
      </c>
      <c r="C1309" s="129"/>
      <c r="D1309" s="129"/>
      <c r="E1309" s="129"/>
      <c r="F1309" s="129"/>
    </row>
    <row r="1310" spans="1:6">
      <c r="A1310" s="129" t="s">
        <v>5060</v>
      </c>
      <c r="B1310" s="129" t="s">
        <v>1899</v>
      </c>
      <c r="C1310" s="129"/>
      <c r="D1310" s="129"/>
      <c r="E1310" s="129"/>
      <c r="F1310" s="129"/>
    </row>
    <row r="1311" spans="1:6">
      <c r="A1311" s="129" t="s">
        <v>5061</v>
      </c>
      <c r="B1311" s="129" t="s">
        <v>1905</v>
      </c>
      <c r="C1311" s="129"/>
      <c r="D1311" s="129"/>
      <c r="E1311" s="129"/>
      <c r="F1311" s="129"/>
    </row>
    <row r="1312" spans="1:6">
      <c r="A1312" s="129" t="s">
        <v>5062</v>
      </c>
      <c r="B1312" s="129" t="s">
        <v>1444</v>
      </c>
      <c r="C1312" s="129"/>
      <c r="D1312" s="129"/>
      <c r="E1312" s="129"/>
      <c r="F1312" s="129"/>
    </row>
    <row r="1313" spans="1:6">
      <c r="A1313" s="129" t="s">
        <v>5063</v>
      </c>
      <c r="B1313" s="129" t="s">
        <v>1924</v>
      </c>
      <c r="C1313" s="129"/>
      <c r="D1313" s="129"/>
      <c r="E1313" s="129"/>
      <c r="F1313" s="129"/>
    </row>
    <row r="1314" spans="1:6">
      <c r="A1314" s="129" t="s">
        <v>5064</v>
      </c>
      <c r="B1314" s="129" t="s">
        <v>523</v>
      </c>
      <c r="C1314" s="129"/>
      <c r="D1314" s="129"/>
      <c r="E1314" s="129"/>
      <c r="F1314" s="129"/>
    </row>
    <row r="1315" spans="1:6">
      <c r="A1315" s="129" t="s">
        <v>5065</v>
      </c>
      <c r="B1315" s="129" t="s">
        <v>1908</v>
      </c>
      <c r="C1315" s="129"/>
      <c r="D1315" s="129"/>
      <c r="E1315" s="129"/>
      <c r="F1315" s="129"/>
    </row>
    <row r="1316" spans="1:6">
      <c r="A1316" s="129" t="s">
        <v>5066</v>
      </c>
      <c r="B1316" s="129" t="s">
        <v>1910</v>
      </c>
      <c r="C1316" s="129"/>
      <c r="D1316" s="129"/>
      <c r="E1316" s="129"/>
      <c r="F1316" s="129"/>
    </row>
    <row r="1317" spans="1:6">
      <c r="A1317" s="129" t="s">
        <v>5067</v>
      </c>
      <c r="B1317" s="129" t="s">
        <v>1912</v>
      </c>
      <c r="C1317" s="129"/>
      <c r="D1317" s="129"/>
      <c r="E1317" s="129"/>
      <c r="F1317" s="129"/>
    </row>
    <row r="1318" spans="1:6">
      <c r="A1318" s="129" t="s">
        <v>5068</v>
      </c>
      <c r="B1318" s="129" t="s">
        <v>1914</v>
      </c>
      <c r="C1318" s="129"/>
      <c r="D1318" s="129"/>
      <c r="E1318" s="129"/>
      <c r="F1318" s="129"/>
    </row>
    <row r="1319" spans="1:6">
      <c r="A1319" s="129" t="s">
        <v>5069</v>
      </c>
      <c r="B1319" s="129" t="s">
        <v>1916</v>
      </c>
      <c r="C1319" s="129"/>
      <c r="D1319" s="129"/>
      <c r="E1319" s="129"/>
      <c r="F1319" s="129"/>
    </row>
    <row r="1320" spans="1:6">
      <c r="A1320" s="129" t="s">
        <v>5070</v>
      </c>
      <c r="B1320" s="129" t="s">
        <v>1918</v>
      </c>
      <c r="C1320" s="129"/>
      <c r="D1320" s="129"/>
      <c r="E1320" s="129"/>
      <c r="F1320" s="129"/>
    </row>
    <row r="1321" spans="1:6">
      <c r="A1321" s="129" t="s">
        <v>5071</v>
      </c>
      <c r="B1321" s="129" t="s">
        <v>1920</v>
      </c>
      <c r="C1321" s="129"/>
      <c r="D1321" s="129"/>
      <c r="E1321" s="129"/>
      <c r="F1321" s="129"/>
    </row>
    <row r="1322" spans="1:6">
      <c r="A1322" s="129" t="s">
        <v>5072</v>
      </c>
      <c r="B1322" s="129" t="s">
        <v>1922</v>
      </c>
      <c r="C1322" s="129"/>
      <c r="D1322" s="129"/>
      <c r="E1322" s="129"/>
      <c r="F1322" s="129"/>
    </row>
    <row r="1323" spans="1:6">
      <c r="A1323" s="129" t="s">
        <v>5073</v>
      </c>
      <c r="B1323" s="129" t="s">
        <v>1926</v>
      </c>
      <c r="C1323" s="129"/>
      <c r="D1323" s="129"/>
      <c r="E1323" s="129"/>
      <c r="F1323" s="129"/>
    </row>
    <row r="1324" spans="1:6">
      <c r="A1324" s="129" t="s">
        <v>5074</v>
      </c>
      <c r="B1324" s="129" t="s">
        <v>1946</v>
      </c>
      <c r="C1324" s="129"/>
      <c r="D1324" s="129"/>
      <c r="E1324" s="129"/>
      <c r="F1324" s="129"/>
    </row>
    <row r="1325" spans="1:6">
      <c r="A1325" s="129" t="s">
        <v>5075</v>
      </c>
      <c r="B1325" s="129" t="s">
        <v>1928</v>
      </c>
      <c r="C1325" s="129"/>
      <c r="D1325" s="129"/>
      <c r="E1325" s="129"/>
      <c r="F1325" s="129"/>
    </row>
    <row r="1326" spans="1:6">
      <c r="A1326" s="129" t="s">
        <v>3344</v>
      </c>
      <c r="B1326" s="129" t="s">
        <v>1930</v>
      </c>
      <c r="C1326" s="129"/>
      <c r="D1326" s="129"/>
      <c r="E1326" s="129"/>
      <c r="F1326" s="129"/>
    </row>
    <row r="1327" spans="1:6">
      <c r="A1327" s="129" t="s">
        <v>3345</v>
      </c>
      <c r="B1327" s="129" t="s">
        <v>1932</v>
      </c>
      <c r="C1327" s="129"/>
      <c r="D1327" s="129"/>
      <c r="E1327" s="129"/>
      <c r="F1327" s="129"/>
    </row>
    <row r="1328" spans="1:6">
      <c r="A1328" s="129" t="s">
        <v>3346</v>
      </c>
      <c r="B1328" s="129" t="s">
        <v>1934</v>
      </c>
      <c r="C1328" s="129"/>
      <c r="D1328" s="129"/>
      <c r="E1328" s="129"/>
      <c r="F1328" s="129"/>
    </row>
    <row r="1329" spans="1:6">
      <c r="A1329" s="129" t="s">
        <v>3347</v>
      </c>
      <c r="B1329" s="129" t="s">
        <v>1936</v>
      </c>
      <c r="C1329" s="129"/>
      <c r="D1329" s="129"/>
      <c r="E1329" s="129"/>
      <c r="F1329" s="129"/>
    </row>
    <row r="1330" spans="1:6">
      <c r="A1330" s="129" t="s">
        <v>3348</v>
      </c>
      <c r="B1330" s="129" t="s">
        <v>1938</v>
      </c>
      <c r="C1330" s="129"/>
      <c r="D1330" s="129"/>
      <c r="E1330" s="129"/>
      <c r="F1330" s="129"/>
    </row>
    <row r="1331" spans="1:6">
      <c r="A1331" s="129" t="s">
        <v>3349</v>
      </c>
      <c r="B1331" s="129" t="s">
        <v>1940</v>
      </c>
      <c r="C1331" s="129"/>
      <c r="D1331" s="129"/>
      <c r="E1331" s="129"/>
      <c r="F1331" s="129"/>
    </row>
    <row r="1332" spans="1:6">
      <c r="A1332" s="129" t="s">
        <v>3350</v>
      </c>
      <c r="B1332" s="129" t="s">
        <v>1942</v>
      </c>
      <c r="C1332" s="129"/>
      <c r="D1332" s="129"/>
      <c r="E1332" s="129"/>
      <c r="F1332" s="129"/>
    </row>
    <row r="1333" spans="1:6">
      <c r="A1333" s="129" t="s">
        <v>3351</v>
      </c>
      <c r="B1333" s="129" t="s">
        <v>1944</v>
      </c>
      <c r="C1333" s="129"/>
      <c r="D1333" s="129"/>
      <c r="E1333" s="129"/>
      <c r="F1333" s="129"/>
    </row>
    <row r="1334" spans="1:6">
      <c r="A1334" s="129" t="s">
        <v>3352</v>
      </c>
      <c r="B1334" s="129" t="s">
        <v>1948</v>
      </c>
      <c r="C1334" s="129"/>
      <c r="D1334" s="129"/>
      <c r="E1334" s="129"/>
      <c r="F1334" s="129"/>
    </row>
    <row r="1335" spans="1:6">
      <c r="A1335" s="129" t="s">
        <v>3353</v>
      </c>
      <c r="B1335" s="129" t="s">
        <v>5120</v>
      </c>
      <c r="C1335" s="129"/>
      <c r="D1335" s="129"/>
      <c r="E1335" s="129"/>
      <c r="F1335" s="129"/>
    </row>
    <row r="1336" spans="1:6">
      <c r="A1336" s="129" t="s">
        <v>3354</v>
      </c>
      <c r="B1336" s="129" t="s">
        <v>1950</v>
      </c>
      <c r="C1336" s="129"/>
      <c r="D1336" s="129"/>
      <c r="E1336" s="129"/>
      <c r="F1336" s="129"/>
    </row>
    <row r="1337" spans="1:6">
      <c r="A1337" s="129" t="s">
        <v>3355</v>
      </c>
      <c r="B1337" s="129" t="s">
        <v>5104</v>
      </c>
      <c r="C1337" s="129"/>
      <c r="D1337" s="129"/>
      <c r="E1337" s="129"/>
      <c r="F1337" s="129"/>
    </row>
    <row r="1338" spans="1:6">
      <c r="A1338" s="129" t="s">
        <v>3356</v>
      </c>
      <c r="B1338" s="129" t="s">
        <v>5106</v>
      </c>
      <c r="C1338" s="129"/>
      <c r="D1338" s="129"/>
      <c r="E1338" s="129"/>
      <c r="F1338" s="129"/>
    </row>
    <row r="1339" spans="1:6">
      <c r="A1339" s="129" t="s">
        <v>3357</v>
      </c>
      <c r="B1339" s="129" t="s">
        <v>5108</v>
      </c>
      <c r="C1339" s="129"/>
      <c r="D1339" s="129"/>
      <c r="E1339" s="129"/>
      <c r="F1339" s="129"/>
    </row>
    <row r="1340" spans="1:6">
      <c r="A1340" s="129" t="s">
        <v>3358</v>
      </c>
      <c r="B1340" s="129" t="s">
        <v>5110</v>
      </c>
      <c r="C1340" s="129"/>
      <c r="D1340" s="129"/>
      <c r="E1340" s="129"/>
      <c r="F1340" s="129"/>
    </row>
    <row r="1341" spans="1:6">
      <c r="A1341" s="129" t="s">
        <v>3359</v>
      </c>
      <c r="B1341" s="129" t="s">
        <v>5112</v>
      </c>
      <c r="C1341" s="129"/>
      <c r="D1341" s="129"/>
      <c r="E1341" s="129"/>
      <c r="F1341" s="129"/>
    </row>
    <row r="1342" spans="1:6">
      <c r="A1342" s="129" t="s">
        <v>3360</v>
      </c>
      <c r="B1342" s="129" t="s">
        <v>5114</v>
      </c>
      <c r="C1342" s="129"/>
      <c r="D1342" s="129"/>
      <c r="E1342" s="129"/>
      <c r="F1342" s="129"/>
    </row>
    <row r="1343" spans="1:6">
      <c r="A1343" s="129" t="s">
        <v>3361</v>
      </c>
      <c r="B1343" s="129" t="s">
        <v>5116</v>
      </c>
      <c r="C1343" s="129"/>
      <c r="D1343" s="129"/>
      <c r="E1343" s="129"/>
      <c r="F1343" s="129"/>
    </row>
    <row r="1344" spans="1:6">
      <c r="A1344" s="129" t="s">
        <v>3362</v>
      </c>
      <c r="B1344" s="129" t="s">
        <v>5118</v>
      </c>
      <c r="C1344" s="129"/>
      <c r="D1344" s="129"/>
      <c r="E1344" s="129"/>
      <c r="F1344" s="129"/>
    </row>
    <row r="1345" spans="1:6">
      <c r="A1345" s="129" t="s">
        <v>3363</v>
      </c>
      <c r="B1345" s="129" t="s">
        <v>5122</v>
      </c>
      <c r="C1345" s="129"/>
      <c r="D1345" s="129"/>
      <c r="E1345" s="129"/>
      <c r="F1345" s="129"/>
    </row>
    <row r="1346" spans="1:6">
      <c r="A1346" s="129" t="s">
        <v>3364</v>
      </c>
      <c r="B1346" s="129" t="s">
        <v>5142</v>
      </c>
      <c r="C1346" s="129"/>
      <c r="D1346" s="129"/>
      <c r="E1346" s="129"/>
      <c r="F1346" s="129"/>
    </row>
    <row r="1347" spans="1:6">
      <c r="A1347" s="129" t="s">
        <v>3365</v>
      </c>
      <c r="B1347" s="129" t="s">
        <v>5124</v>
      </c>
      <c r="C1347" s="129"/>
      <c r="D1347" s="129"/>
      <c r="E1347" s="129"/>
      <c r="F1347" s="129"/>
    </row>
    <row r="1348" spans="1:6">
      <c r="A1348" s="129" t="s">
        <v>3366</v>
      </c>
      <c r="B1348" s="129" t="s">
        <v>5126</v>
      </c>
      <c r="C1348" s="129"/>
      <c r="D1348" s="129"/>
      <c r="E1348" s="129"/>
      <c r="F1348" s="129"/>
    </row>
    <row r="1349" spans="1:6">
      <c r="A1349" s="129" t="s">
        <v>3367</v>
      </c>
      <c r="B1349" s="129" t="s">
        <v>5128</v>
      </c>
      <c r="C1349" s="129"/>
      <c r="D1349" s="129"/>
      <c r="E1349" s="129"/>
      <c r="F1349" s="129"/>
    </row>
    <row r="1350" spans="1:6">
      <c r="A1350" s="129" t="s">
        <v>3368</v>
      </c>
      <c r="B1350" s="129" t="s">
        <v>5130</v>
      </c>
      <c r="C1350" s="129"/>
      <c r="D1350" s="129"/>
      <c r="E1350" s="129"/>
      <c r="F1350" s="129"/>
    </row>
    <row r="1351" spans="1:6">
      <c r="A1351" s="129" t="s">
        <v>3369</v>
      </c>
      <c r="B1351" s="129" t="s">
        <v>5132</v>
      </c>
      <c r="C1351" s="129"/>
      <c r="D1351" s="129"/>
      <c r="E1351" s="129"/>
      <c r="F1351" s="129"/>
    </row>
    <row r="1352" spans="1:6">
      <c r="A1352" s="129" t="s">
        <v>3370</v>
      </c>
      <c r="B1352" s="129" t="s">
        <v>5134</v>
      </c>
      <c r="C1352" s="129"/>
      <c r="D1352" s="129"/>
      <c r="E1352" s="129"/>
      <c r="F1352" s="129"/>
    </row>
    <row r="1353" spans="1:6">
      <c r="A1353" s="129" t="s">
        <v>3371</v>
      </c>
      <c r="B1353" s="129" t="s">
        <v>5136</v>
      </c>
      <c r="C1353" s="129"/>
      <c r="D1353" s="129"/>
      <c r="E1353" s="129"/>
      <c r="F1353" s="129"/>
    </row>
    <row r="1354" spans="1:6">
      <c r="A1354" s="129" t="s">
        <v>3372</v>
      </c>
      <c r="B1354" s="129" t="s">
        <v>5138</v>
      </c>
      <c r="C1354" s="129"/>
      <c r="D1354" s="129"/>
      <c r="E1354" s="129"/>
      <c r="F1354" s="129"/>
    </row>
    <row r="1355" spans="1:6">
      <c r="A1355" s="129" t="s">
        <v>3373</v>
      </c>
      <c r="B1355" s="129" t="s">
        <v>5140</v>
      </c>
      <c r="C1355" s="129"/>
      <c r="D1355" s="129"/>
      <c r="E1355" s="129"/>
      <c r="F1355" s="129"/>
    </row>
    <row r="1356" spans="1:6">
      <c r="A1356" s="129" t="s">
        <v>3374</v>
      </c>
      <c r="B1356" s="129" t="s">
        <v>5144</v>
      </c>
      <c r="C1356" s="129"/>
      <c r="D1356" s="129"/>
      <c r="E1356" s="129"/>
      <c r="F1356" s="129"/>
    </row>
    <row r="1357" spans="1:6">
      <c r="A1357" s="129" t="s">
        <v>3375</v>
      </c>
      <c r="B1357" s="129" t="s">
        <v>5164</v>
      </c>
      <c r="C1357" s="129"/>
      <c r="D1357" s="129"/>
      <c r="E1357" s="129"/>
      <c r="F1357" s="129"/>
    </row>
    <row r="1358" spans="1:6">
      <c r="A1358" s="129" t="s">
        <v>3376</v>
      </c>
      <c r="B1358" s="129" t="s">
        <v>5146</v>
      </c>
      <c r="C1358" s="129"/>
      <c r="D1358" s="129"/>
      <c r="E1358" s="129"/>
      <c r="F1358" s="129"/>
    </row>
    <row r="1359" spans="1:6">
      <c r="A1359" s="129" t="s">
        <v>3377</v>
      </c>
      <c r="B1359" s="129" t="s">
        <v>5148</v>
      </c>
      <c r="C1359" s="129"/>
      <c r="D1359" s="129"/>
      <c r="E1359" s="129"/>
      <c r="F1359" s="129"/>
    </row>
    <row r="1360" spans="1:6">
      <c r="A1360" s="129" t="s">
        <v>3378</v>
      </c>
      <c r="B1360" s="129" t="s">
        <v>5150</v>
      </c>
      <c r="C1360" s="129"/>
      <c r="D1360" s="129"/>
      <c r="E1360" s="129"/>
      <c r="F1360" s="129"/>
    </row>
    <row r="1361" spans="1:6">
      <c r="A1361" s="129" t="s">
        <v>3379</v>
      </c>
      <c r="B1361" s="129" t="s">
        <v>5152</v>
      </c>
      <c r="C1361" s="129"/>
      <c r="D1361" s="129"/>
      <c r="E1361" s="129"/>
      <c r="F1361" s="129"/>
    </row>
    <row r="1362" spans="1:6">
      <c r="A1362" s="129" t="s">
        <v>3380</v>
      </c>
      <c r="B1362" s="129" t="s">
        <v>5154</v>
      </c>
      <c r="C1362" s="129"/>
      <c r="D1362" s="129"/>
      <c r="E1362" s="129"/>
      <c r="F1362" s="129"/>
    </row>
    <row r="1363" spans="1:6">
      <c r="A1363" s="129" t="s">
        <v>3381</v>
      </c>
      <c r="B1363" s="129" t="s">
        <v>5156</v>
      </c>
      <c r="C1363" s="129"/>
      <c r="D1363" s="129"/>
      <c r="E1363" s="129"/>
      <c r="F1363" s="129"/>
    </row>
    <row r="1364" spans="1:6">
      <c r="A1364" s="129" t="s">
        <v>3382</v>
      </c>
      <c r="B1364" s="129" t="s">
        <v>5158</v>
      </c>
      <c r="C1364" s="129"/>
      <c r="D1364" s="129"/>
      <c r="E1364" s="129"/>
      <c r="F1364" s="129"/>
    </row>
    <row r="1365" spans="1:6">
      <c r="A1365" s="129" t="s">
        <v>3383</v>
      </c>
      <c r="B1365" s="129" t="s">
        <v>5160</v>
      </c>
      <c r="C1365" s="129"/>
      <c r="D1365" s="129"/>
      <c r="E1365" s="129"/>
      <c r="F1365" s="129"/>
    </row>
    <row r="1366" spans="1:6">
      <c r="A1366" s="129" t="s">
        <v>3384</v>
      </c>
      <c r="B1366" s="129" t="s">
        <v>5162</v>
      </c>
      <c r="C1366" s="129"/>
      <c r="D1366" s="129"/>
      <c r="E1366" s="129"/>
      <c r="F1366" s="129"/>
    </row>
    <row r="1367" spans="1:6">
      <c r="A1367" s="129" t="s">
        <v>3385</v>
      </c>
      <c r="B1367" s="129" t="s">
        <v>5166</v>
      </c>
      <c r="C1367" s="129"/>
      <c r="D1367" s="129"/>
      <c r="E1367" s="129"/>
      <c r="F1367" s="129"/>
    </row>
    <row r="1368" spans="1:6">
      <c r="A1368" s="129" t="s">
        <v>3386</v>
      </c>
      <c r="B1368" s="129" t="s">
        <v>4516</v>
      </c>
      <c r="C1368" s="129"/>
      <c r="D1368" s="129"/>
      <c r="E1368" s="129"/>
      <c r="F1368" s="129"/>
    </row>
    <row r="1369" spans="1:6">
      <c r="A1369" s="129" t="s">
        <v>3387</v>
      </c>
      <c r="B1369" s="129" t="s">
        <v>524</v>
      </c>
      <c r="C1369" s="129"/>
      <c r="D1369" s="129"/>
      <c r="E1369" s="129"/>
      <c r="F1369" s="129"/>
    </row>
    <row r="1370" spans="1:6">
      <c r="A1370" s="129" t="s">
        <v>3388</v>
      </c>
      <c r="B1370" s="129" t="s">
        <v>4500</v>
      </c>
      <c r="C1370" s="129"/>
      <c r="D1370" s="129"/>
      <c r="E1370" s="129"/>
      <c r="F1370" s="129"/>
    </row>
    <row r="1371" spans="1:6">
      <c r="A1371" s="129" t="s">
        <v>3389</v>
      </c>
      <c r="B1371" s="129" t="s">
        <v>4502</v>
      </c>
      <c r="C1371" s="129"/>
      <c r="D1371" s="129"/>
      <c r="E1371" s="129"/>
      <c r="F1371" s="129"/>
    </row>
    <row r="1372" spans="1:6">
      <c r="A1372" s="129" t="s">
        <v>3390</v>
      </c>
      <c r="B1372" s="129" t="s">
        <v>4504</v>
      </c>
      <c r="C1372" s="129"/>
      <c r="D1372" s="129"/>
      <c r="E1372" s="129"/>
      <c r="F1372" s="129"/>
    </row>
    <row r="1373" spans="1:6">
      <c r="A1373" s="129" t="s">
        <v>3391</v>
      </c>
      <c r="B1373" s="129" t="s">
        <v>4506</v>
      </c>
      <c r="C1373" s="129"/>
      <c r="D1373" s="129"/>
      <c r="E1373" s="129"/>
      <c r="F1373" s="129"/>
    </row>
    <row r="1374" spans="1:6">
      <c r="A1374" s="129" t="s">
        <v>3392</v>
      </c>
      <c r="B1374" s="129" t="s">
        <v>4508</v>
      </c>
      <c r="C1374" s="129"/>
      <c r="D1374" s="129"/>
      <c r="E1374" s="129"/>
      <c r="F1374" s="129"/>
    </row>
    <row r="1375" spans="1:6">
      <c r="A1375" s="129" t="s">
        <v>3393</v>
      </c>
      <c r="B1375" s="129" t="s">
        <v>4510</v>
      </c>
      <c r="C1375" s="129"/>
      <c r="D1375" s="129"/>
      <c r="E1375" s="129"/>
      <c r="F1375" s="129"/>
    </row>
    <row r="1376" spans="1:6">
      <c r="A1376" s="129" t="s">
        <v>3394</v>
      </c>
      <c r="B1376" s="129" t="s">
        <v>4512</v>
      </c>
      <c r="C1376" s="129"/>
      <c r="D1376" s="129"/>
      <c r="E1376" s="129"/>
      <c r="F1376" s="129"/>
    </row>
    <row r="1377" spans="1:6">
      <c r="A1377" s="129" t="s">
        <v>3395</v>
      </c>
      <c r="B1377" s="129" t="s">
        <v>4514</v>
      </c>
      <c r="C1377" s="129"/>
      <c r="D1377" s="129"/>
      <c r="E1377" s="129"/>
      <c r="F1377" s="129"/>
    </row>
    <row r="1378" spans="1:6">
      <c r="A1378" s="129" t="s">
        <v>3396</v>
      </c>
      <c r="B1378" s="129" t="s">
        <v>4518</v>
      </c>
      <c r="C1378" s="129"/>
      <c r="D1378" s="129"/>
      <c r="E1378" s="129"/>
      <c r="F1378" s="129"/>
    </row>
    <row r="1379" spans="1:6">
      <c r="A1379" s="129" t="s">
        <v>3397</v>
      </c>
      <c r="B1379" s="129" t="s">
        <v>4538</v>
      </c>
      <c r="C1379" s="129"/>
      <c r="D1379" s="129"/>
      <c r="E1379" s="129"/>
      <c r="F1379" s="129"/>
    </row>
    <row r="1380" spans="1:6">
      <c r="A1380" s="129" t="s">
        <v>3398</v>
      </c>
      <c r="B1380" s="129" t="s">
        <v>4520</v>
      </c>
      <c r="C1380" s="129"/>
      <c r="D1380" s="129"/>
      <c r="E1380" s="129"/>
      <c r="F1380" s="129"/>
    </row>
    <row r="1381" spans="1:6">
      <c r="A1381" s="129" t="s">
        <v>3399</v>
      </c>
      <c r="B1381" s="129" t="s">
        <v>4522</v>
      </c>
      <c r="C1381" s="129"/>
      <c r="D1381" s="129"/>
      <c r="E1381" s="129"/>
      <c r="F1381" s="129"/>
    </row>
    <row r="1382" spans="1:6">
      <c r="A1382" s="129" t="s">
        <v>3400</v>
      </c>
      <c r="B1382" s="129" t="s">
        <v>4524</v>
      </c>
      <c r="C1382" s="129"/>
      <c r="D1382" s="129"/>
      <c r="E1382" s="129"/>
      <c r="F1382" s="129"/>
    </row>
    <row r="1383" spans="1:6">
      <c r="A1383" s="129" t="s">
        <v>3401</v>
      </c>
      <c r="B1383" s="129" t="s">
        <v>4526</v>
      </c>
      <c r="C1383" s="129"/>
      <c r="D1383" s="129"/>
      <c r="E1383" s="129"/>
      <c r="F1383" s="129"/>
    </row>
    <row r="1384" spans="1:6">
      <c r="A1384" s="129" t="s">
        <v>3402</v>
      </c>
      <c r="B1384" s="129" t="s">
        <v>4528</v>
      </c>
      <c r="C1384" s="129"/>
      <c r="D1384" s="129"/>
      <c r="E1384" s="129"/>
      <c r="F1384" s="129"/>
    </row>
    <row r="1385" spans="1:6">
      <c r="A1385" s="129" t="s">
        <v>3403</v>
      </c>
      <c r="B1385" s="129" t="s">
        <v>4530</v>
      </c>
      <c r="C1385" s="129"/>
      <c r="D1385" s="129"/>
      <c r="E1385" s="129"/>
      <c r="F1385" s="129"/>
    </row>
    <row r="1386" spans="1:6">
      <c r="A1386" s="129" t="s">
        <v>3404</v>
      </c>
      <c r="B1386" s="129" t="s">
        <v>4532</v>
      </c>
      <c r="C1386" s="129"/>
      <c r="D1386" s="129"/>
      <c r="E1386" s="129"/>
      <c r="F1386" s="129"/>
    </row>
    <row r="1387" spans="1:6">
      <c r="A1387" s="129" t="s">
        <v>3405</v>
      </c>
      <c r="B1387" s="129" t="s">
        <v>4534</v>
      </c>
      <c r="C1387" s="129"/>
      <c r="D1387" s="129"/>
      <c r="E1387" s="129"/>
      <c r="F1387" s="129"/>
    </row>
    <row r="1388" spans="1:6">
      <c r="A1388" s="129" t="s">
        <v>3406</v>
      </c>
      <c r="B1388" s="129" t="s">
        <v>4536</v>
      </c>
      <c r="C1388" s="129"/>
      <c r="D1388" s="129"/>
      <c r="E1388" s="129"/>
      <c r="F1388" s="129"/>
    </row>
    <row r="1389" spans="1:6">
      <c r="A1389" s="129" t="s">
        <v>3407</v>
      </c>
      <c r="B1389" s="129" t="s">
        <v>4540</v>
      </c>
      <c r="C1389" s="129"/>
      <c r="D1389" s="129"/>
      <c r="E1389" s="129"/>
      <c r="F1389" s="129"/>
    </row>
    <row r="1390" spans="1:6">
      <c r="A1390" s="129" t="s">
        <v>466</v>
      </c>
      <c r="B1390" s="129" t="s">
        <v>4286</v>
      </c>
      <c r="C1390" s="129"/>
      <c r="D1390" s="129"/>
      <c r="E1390" s="129"/>
      <c r="F1390" s="129"/>
    </row>
    <row r="1391" spans="1:6">
      <c r="A1391" s="129" t="s">
        <v>467</v>
      </c>
      <c r="B1391" s="129" t="s">
        <v>4542</v>
      </c>
      <c r="C1391" s="129"/>
      <c r="D1391" s="129"/>
      <c r="E1391" s="129"/>
      <c r="F1391" s="129"/>
    </row>
    <row r="1392" spans="1:6">
      <c r="A1392" s="129" t="s">
        <v>468</v>
      </c>
      <c r="B1392" s="129" t="s">
        <v>4544</v>
      </c>
      <c r="C1392" s="129"/>
      <c r="D1392" s="129"/>
      <c r="E1392" s="129"/>
      <c r="F1392" s="129"/>
    </row>
    <row r="1393" spans="1:6">
      <c r="A1393" s="129" t="s">
        <v>469</v>
      </c>
      <c r="B1393" s="129" t="s">
        <v>4546</v>
      </c>
      <c r="C1393" s="129"/>
      <c r="D1393" s="129"/>
      <c r="E1393" s="129"/>
      <c r="F1393" s="129"/>
    </row>
    <row r="1394" spans="1:6">
      <c r="A1394" s="129" t="s">
        <v>470</v>
      </c>
      <c r="B1394" s="129" t="s">
        <v>4548</v>
      </c>
      <c r="C1394" s="129"/>
      <c r="D1394" s="129"/>
      <c r="E1394" s="129"/>
      <c r="F1394" s="129"/>
    </row>
    <row r="1395" spans="1:6">
      <c r="A1395" s="129" t="s">
        <v>471</v>
      </c>
      <c r="B1395" s="129" t="s">
        <v>4550</v>
      </c>
      <c r="C1395" s="129"/>
      <c r="D1395" s="129"/>
      <c r="E1395" s="129"/>
      <c r="F1395" s="129"/>
    </row>
    <row r="1396" spans="1:6">
      <c r="A1396" s="129" t="s">
        <v>472</v>
      </c>
      <c r="B1396" s="129" t="s">
        <v>4552</v>
      </c>
      <c r="C1396" s="129"/>
      <c r="D1396" s="129"/>
      <c r="E1396" s="129"/>
      <c r="F1396" s="129"/>
    </row>
    <row r="1397" spans="1:6">
      <c r="A1397" s="129" t="s">
        <v>473</v>
      </c>
      <c r="B1397" s="129" t="s">
        <v>4554</v>
      </c>
      <c r="C1397" s="129"/>
      <c r="D1397" s="129"/>
      <c r="E1397" s="129"/>
      <c r="F1397" s="129"/>
    </row>
    <row r="1398" spans="1:6">
      <c r="A1398" s="129" t="s">
        <v>474</v>
      </c>
      <c r="B1398" s="129" t="s">
        <v>4282</v>
      </c>
      <c r="C1398" s="129"/>
      <c r="D1398" s="129"/>
      <c r="E1398" s="129"/>
      <c r="F1398" s="129"/>
    </row>
    <row r="1399" spans="1:6">
      <c r="A1399" s="129" t="s">
        <v>475</v>
      </c>
      <c r="B1399" s="129" t="s">
        <v>4284</v>
      </c>
      <c r="C1399" s="129"/>
      <c r="D1399" s="129"/>
      <c r="E1399" s="129"/>
      <c r="F1399" s="129"/>
    </row>
    <row r="1400" spans="1:6">
      <c r="A1400" s="129" t="s">
        <v>476</v>
      </c>
      <c r="B1400" s="129" t="s">
        <v>4288</v>
      </c>
      <c r="C1400" s="129"/>
      <c r="D1400" s="129"/>
      <c r="E1400" s="129"/>
      <c r="F1400" s="129"/>
    </row>
    <row r="1401" spans="1:6">
      <c r="A1401" s="129" t="s">
        <v>477</v>
      </c>
      <c r="B1401" s="129" t="s">
        <v>2693</v>
      </c>
      <c r="C1401" s="129"/>
      <c r="D1401" s="129"/>
      <c r="E1401" s="129"/>
      <c r="F1401" s="129"/>
    </row>
    <row r="1402" spans="1:6">
      <c r="A1402" s="129" t="s">
        <v>478</v>
      </c>
      <c r="B1402" s="129" t="s">
        <v>4290</v>
      </c>
      <c r="C1402" s="129"/>
      <c r="D1402" s="129"/>
      <c r="E1402" s="129"/>
      <c r="F1402" s="129"/>
    </row>
    <row r="1403" spans="1:6">
      <c r="A1403" s="129" t="s">
        <v>479</v>
      </c>
      <c r="B1403" s="129" t="s">
        <v>4292</v>
      </c>
      <c r="C1403" s="129"/>
      <c r="D1403" s="129"/>
      <c r="E1403" s="129"/>
      <c r="F1403" s="129"/>
    </row>
    <row r="1404" spans="1:6">
      <c r="A1404" s="129" t="s">
        <v>480</v>
      </c>
      <c r="B1404" s="129" t="s">
        <v>4294</v>
      </c>
      <c r="C1404" s="129"/>
      <c r="D1404" s="129"/>
      <c r="E1404" s="129"/>
      <c r="F1404" s="129"/>
    </row>
    <row r="1405" spans="1:6">
      <c r="A1405" s="129" t="s">
        <v>481</v>
      </c>
      <c r="B1405" s="129" t="s">
        <v>2681</v>
      </c>
      <c r="C1405" s="129"/>
      <c r="D1405" s="129"/>
      <c r="E1405" s="129"/>
      <c r="F1405" s="129"/>
    </row>
    <row r="1406" spans="1:6">
      <c r="A1406" s="129" t="s">
        <v>482</v>
      </c>
      <c r="B1406" s="129" t="s">
        <v>2683</v>
      </c>
      <c r="C1406" s="129"/>
      <c r="D1406" s="129"/>
      <c r="E1406" s="129"/>
      <c r="F1406" s="129"/>
    </row>
    <row r="1407" spans="1:6">
      <c r="A1407" s="129" t="s">
        <v>483</v>
      </c>
      <c r="B1407" s="129" t="s">
        <v>2685</v>
      </c>
      <c r="C1407" s="129"/>
      <c r="D1407" s="129"/>
      <c r="E1407" s="129"/>
      <c r="F1407" s="129"/>
    </row>
    <row r="1408" spans="1:6">
      <c r="A1408" s="129" t="s">
        <v>484</v>
      </c>
      <c r="B1408" s="129" t="s">
        <v>2687</v>
      </c>
      <c r="C1408" s="129"/>
      <c r="D1408" s="129"/>
      <c r="E1408" s="129"/>
      <c r="F1408" s="129"/>
    </row>
    <row r="1409" spans="1:6">
      <c r="A1409" s="129" t="s">
        <v>485</v>
      </c>
      <c r="B1409" s="129" t="s">
        <v>2689</v>
      </c>
      <c r="C1409" s="129"/>
      <c r="D1409" s="129"/>
      <c r="E1409" s="129"/>
      <c r="F1409" s="129"/>
    </row>
    <row r="1410" spans="1:6">
      <c r="A1410" s="129" t="s">
        <v>486</v>
      </c>
      <c r="B1410" s="129" t="s">
        <v>2691</v>
      </c>
      <c r="C1410" s="129"/>
      <c r="D1410" s="129"/>
      <c r="E1410" s="129"/>
      <c r="F1410" s="129"/>
    </row>
    <row r="1411" spans="1:6">
      <c r="A1411" s="129" t="s">
        <v>487</v>
      </c>
      <c r="B1411" s="129" t="s">
        <v>2695</v>
      </c>
      <c r="C1411" s="129"/>
      <c r="D1411" s="129"/>
      <c r="E1411" s="129"/>
      <c r="F1411" s="129"/>
    </row>
    <row r="1412" spans="1:6">
      <c r="A1412" s="129" t="s">
        <v>488</v>
      </c>
      <c r="B1412" s="129" t="s">
        <v>1446</v>
      </c>
      <c r="C1412" s="129"/>
      <c r="D1412" s="129"/>
      <c r="E1412" s="129"/>
      <c r="F1412" s="129"/>
    </row>
    <row r="1413" spans="1:6">
      <c r="A1413" s="129" t="s">
        <v>489</v>
      </c>
      <c r="B1413" s="129" t="s">
        <v>2697</v>
      </c>
      <c r="C1413" s="129"/>
      <c r="D1413" s="129"/>
      <c r="E1413" s="129"/>
      <c r="F1413" s="129"/>
    </row>
    <row r="1414" spans="1:6">
      <c r="A1414" s="129" t="s">
        <v>490</v>
      </c>
      <c r="B1414" s="129" t="s">
        <v>2699</v>
      </c>
      <c r="C1414" s="129"/>
      <c r="D1414" s="129"/>
      <c r="E1414" s="129"/>
      <c r="F1414" s="129"/>
    </row>
    <row r="1415" spans="1:6">
      <c r="A1415" s="129" t="s">
        <v>491</v>
      </c>
      <c r="B1415" s="129" t="s">
        <v>2701</v>
      </c>
      <c r="C1415" s="129"/>
      <c r="D1415" s="129"/>
      <c r="E1415" s="129"/>
      <c r="F1415" s="129"/>
    </row>
    <row r="1416" spans="1:6">
      <c r="A1416" s="129" t="s">
        <v>492</v>
      </c>
      <c r="B1416" s="129" t="s">
        <v>2703</v>
      </c>
      <c r="C1416" s="129"/>
      <c r="D1416" s="129"/>
      <c r="E1416" s="129"/>
      <c r="F1416" s="129"/>
    </row>
    <row r="1417" spans="1:6">
      <c r="A1417" s="129" t="s">
        <v>493</v>
      </c>
      <c r="B1417" s="129" t="s">
        <v>2705</v>
      </c>
      <c r="C1417" s="129"/>
      <c r="D1417" s="129"/>
      <c r="E1417" s="129"/>
      <c r="F1417" s="129"/>
    </row>
    <row r="1418" spans="1:6">
      <c r="A1418" s="129" t="s">
        <v>494</v>
      </c>
      <c r="B1418" s="129" t="s">
        <v>2707</v>
      </c>
      <c r="C1418" s="129"/>
      <c r="D1418" s="129"/>
      <c r="E1418" s="129"/>
      <c r="F1418" s="129"/>
    </row>
    <row r="1419" spans="1:6">
      <c r="A1419" s="129" t="s">
        <v>495</v>
      </c>
      <c r="B1419" s="129" t="s">
        <v>2709</v>
      </c>
      <c r="C1419" s="129"/>
      <c r="D1419" s="129"/>
      <c r="E1419" s="129"/>
      <c r="F1419" s="129"/>
    </row>
    <row r="1420" spans="1:6">
      <c r="A1420" s="129" t="s">
        <v>496</v>
      </c>
      <c r="B1420" s="129" t="s">
        <v>2711</v>
      </c>
      <c r="C1420" s="129"/>
      <c r="D1420" s="129"/>
      <c r="E1420" s="129"/>
      <c r="F1420" s="129"/>
    </row>
    <row r="1421" spans="1:6">
      <c r="A1421" s="129" t="s">
        <v>3973</v>
      </c>
      <c r="B1421" s="129" t="s">
        <v>2713</v>
      </c>
      <c r="C1421" s="129"/>
      <c r="D1421" s="129"/>
      <c r="E1421" s="129"/>
      <c r="F1421" s="129"/>
    </row>
    <row r="1422" spans="1:6">
      <c r="A1422" s="129" t="s">
        <v>3974</v>
      </c>
      <c r="B1422" s="129" t="s">
        <v>1448</v>
      </c>
      <c r="C1422" s="129"/>
      <c r="D1422" s="129"/>
      <c r="E1422" s="129"/>
      <c r="F1422" s="129"/>
    </row>
    <row r="1423" spans="1:6">
      <c r="A1423" s="129" t="s">
        <v>3975</v>
      </c>
      <c r="B1423" s="129" t="s">
        <v>1468</v>
      </c>
      <c r="C1423" s="129"/>
      <c r="D1423" s="129"/>
      <c r="E1423" s="129"/>
      <c r="F1423" s="129"/>
    </row>
    <row r="1424" spans="1:6">
      <c r="A1424" s="129" t="s">
        <v>3976</v>
      </c>
      <c r="B1424" s="129" t="s">
        <v>1450</v>
      </c>
      <c r="C1424" s="129"/>
      <c r="D1424" s="129"/>
      <c r="E1424" s="129"/>
      <c r="F1424" s="129"/>
    </row>
    <row r="1425" spans="1:6">
      <c r="A1425" s="129" t="s">
        <v>3977</v>
      </c>
      <c r="B1425" s="129" t="s">
        <v>525</v>
      </c>
      <c r="C1425" s="129"/>
      <c r="D1425" s="129"/>
      <c r="E1425" s="129"/>
      <c r="F1425" s="129"/>
    </row>
    <row r="1426" spans="1:6">
      <c r="A1426" s="129" t="s">
        <v>3978</v>
      </c>
      <c r="B1426" s="129" t="s">
        <v>1452</v>
      </c>
      <c r="C1426" s="129"/>
      <c r="D1426" s="129"/>
      <c r="E1426" s="129"/>
      <c r="F1426" s="129"/>
    </row>
    <row r="1427" spans="1:6">
      <c r="A1427" s="129" t="s">
        <v>3979</v>
      </c>
      <c r="B1427" s="129" t="s">
        <v>1454</v>
      </c>
      <c r="C1427" s="129"/>
      <c r="D1427" s="129"/>
      <c r="E1427" s="129"/>
      <c r="F1427" s="129"/>
    </row>
    <row r="1428" spans="1:6">
      <c r="A1428" s="129" t="s">
        <v>3980</v>
      </c>
      <c r="B1428" s="129" t="s">
        <v>1456</v>
      </c>
      <c r="C1428" s="129"/>
      <c r="D1428" s="129"/>
      <c r="E1428" s="129"/>
      <c r="F1428" s="129"/>
    </row>
    <row r="1429" spans="1:6">
      <c r="A1429" s="129" t="s">
        <v>3981</v>
      </c>
      <c r="B1429" s="129" t="s">
        <v>1458</v>
      </c>
      <c r="C1429" s="129"/>
      <c r="D1429" s="129"/>
      <c r="E1429" s="129"/>
      <c r="F1429" s="129"/>
    </row>
    <row r="1430" spans="1:6">
      <c r="A1430" s="129" t="s">
        <v>3982</v>
      </c>
      <c r="B1430" s="129" t="s">
        <v>1460</v>
      </c>
      <c r="C1430" s="129"/>
      <c r="D1430" s="129"/>
      <c r="E1430" s="129"/>
      <c r="F1430" s="129"/>
    </row>
    <row r="1431" spans="1:6">
      <c r="A1431" s="129" t="s">
        <v>3983</v>
      </c>
      <c r="B1431" s="129" t="s">
        <v>1462</v>
      </c>
      <c r="C1431" s="129"/>
      <c r="D1431" s="129"/>
      <c r="E1431" s="129"/>
      <c r="F1431" s="129"/>
    </row>
    <row r="1432" spans="1:6">
      <c r="A1432" s="129" t="s">
        <v>3984</v>
      </c>
      <c r="B1432" s="129" t="s">
        <v>1464</v>
      </c>
      <c r="C1432" s="129"/>
      <c r="D1432" s="129"/>
      <c r="E1432" s="129"/>
      <c r="F1432" s="129"/>
    </row>
    <row r="1433" spans="1:6">
      <c r="A1433" s="129" t="s">
        <v>3985</v>
      </c>
      <c r="B1433" s="129" t="s">
        <v>1466</v>
      </c>
      <c r="C1433" s="129"/>
      <c r="D1433" s="129"/>
      <c r="E1433" s="129"/>
      <c r="F1433" s="129"/>
    </row>
    <row r="1434" spans="1:6">
      <c r="A1434" s="129" t="s">
        <v>3986</v>
      </c>
      <c r="B1434" s="129" t="s">
        <v>1470</v>
      </c>
      <c r="C1434" s="129"/>
      <c r="D1434" s="129"/>
      <c r="E1434" s="129"/>
      <c r="F1434" s="129"/>
    </row>
    <row r="1435" spans="1:6">
      <c r="A1435" s="129" t="s">
        <v>3987</v>
      </c>
      <c r="B1435" s="129" t="s">
        <v>373</v>
      </c>
      <c r="C1435" s="129"/>
      <c r="D1435" s="129"/>
      <c r="E1435" s="129"/>
      <c r="F1435" s="129"/>
    </row>
    <row r="1436" spans="1:6">
      <c r="A1436" s="129" t="s">
        <v>3988</v>
      </c>
      <c r="B1436" s="129" t="s">
        <v>1472</v>
      </c>
      <c r="C1436" s="129"/>
      <c r="D1436" s="129"/>
      <c r="E1436" s="129"/>
      <c r="F1436" s="129"/>
    </row>
    <row r="1437" spans="1:6">
      <c r="A1437" s="129" t="s">
        <v>3989</v>
      </c>
      <c r="B1437" s="129" t="s">
        <v>1474</v>
      </c>
      <c r="C1437" s="129"/>
      <c r="D1437" s="129"/>
      <c r="E1437" s="129"/>
      <c r="F1437" s="129"/>
    </row>
    <row r="1438" spans="1:6">
      <c r="A1438" s="129" t="s">
        <v>3990</v>
      </c>
      <c r="B1438" s="129" t="s">
        <v>1476</v>
      </c>
      <c r="C1438" s="129"/>
      <c r="D1438" s="129"/>
      <c r="E1438" s="129"/>
      <c r="F1438" s="129"/>
    </row>
    <row r="1439" spans="1:6">
      <c r="A1439" s="129" t="s">
        <v>3991</v>
      </c>
      <c r="B1439" s="129" t="s">
        <v>1478</v>
      </c>
      <c r="C1439" s="129"/>
      <c r="D1439" s="129"/>
      <c r="E1439" s="129"/>
      <c r="F1439" s="129"/>
    </row>
    <row r="1440" spans="1:6">
      <c r="A1440" s="129" t="s">
        <v>3992</v>
      </c>
      <c r="B1440" s="129" t="s">
        <v>1480</v>
      </c>
      <c r="C1440" s="129"/>
      <c r="D1440" s="129"/>
      <c r="E1440" s="129"/>
      <c r="F1440" s="129"/>
    </row>
    <row r="1441" spans="1:6">
      <c r="A1441" s="129" t="s">
        <v>3993</v>
      </c>
      <c r="B1441" s="129" t="s">
        <v>1482</v>
      </c>
      <c r="C1441" s="129"/>
      <c r="D1441" s="129"/>
      <c r="E1441" s="129"/>
      <c r="F1441" s="129"/>
    </row>
    <row r="1442" spans="1:6">
      <c r="A1442" s="129" t="s">
        <v>3994</v>
      </c>
      <c r="B1442" s="129" t="s">
        <v>1484</v>
      </c>
      <c r="C1442" s="129"/>
      <c r="D1442" s="129"/>
      <c r="E1442" s="129"/>
      <c r="F1442" s="129"/>
    </row>
    <row r="1443" spans="1:6">
      <c r="A1443" s="129" t="s">
        <v>3995</v>
      </c>
      <c r="B1443" s="129" t="s">
        <v>1486</v>
      </c>
      <c r="C1443" s="129"/>
      <c r="D1443" s="129"/>
      <c r="E1443" s="129"/>
      <c r="F1443" s="129"/>
    </row>
    <row r="1444" spans="1:6">
      <c r="A1444" s="129" t="s">
        <v>3996</v>
      </c>
      <c r="B1444" s="129" t="s">
        <v>1488</v>
      </c>
      <c r="C1444" s="129"/>
      <c r="D1444" s="129"/>
      <c r="E1444" s="129"/>
      <c r="F1444" s="129"/>
    </row>
    <row r="1445" spans="1:6">
      <c r="A1445" s="129" t="s">
        <v>3997</v>
      </c>
      <c r="B1445" s="129" t="s">
        <v>375</v>
      </c>
      <c r="C1445" s="129"/>
      <c r="D1445" s="129"/>
      <c r="E1445" s="129"/>
      <c r="F1445" s="129"/>
    </row>
    <row r="1446" spans="1:6">
      <c r="A1446" s="129" t="s">
        <v>3998</v>
      </c>
      <c r="B1446" s="129" t="s">
        <v>394</v>
      </c>
      <c r="C1446" s="129"/>
      <c r="D1446" s="129"/>
      <c r="E1446" s="129"/>
      <c r="F1446" s="129"/>
    </row>
    <row r="1447" spans="1:6">
      <c r="A1447" s="129" t="s">
        <v>3999</v>
      </c>
      <c r="B1447" s="129" t="s">
        <v>526</v>
      </c>
      <c r="C1447" s="129"/>
      <c r="D1447" s="129"/>
      <c r="E1447" s="129"/>
      <c r="F1447" s="129"/>
    </row>
    <row r="1448" spans="1:6">
      <c r="A1448" s="129" t="s">
        <v>4000</v>
      </c>
      <c r="B1448" s="129" t="s">
        <v>378</v>
      </c>
      <c r="C1448" s="129"/>
      <c r="D1448" s="129"/>
      <c r="E1448" s="129"/>
      <c r="F1448" s="129"/>
    </row>
    <row r="1449" spans="1:6">
      <c r="A1449" s="129" t="s">
        <v>4001</v>
      </c>
      <c r="B1449" s="129" t="s">
        <v>380</v>
      </c>
      <c r="C1449" s="129"/>
      <c r="D1449" s="129"/>
      <c r="E1449" s="129"/>
      <c r="F1449" s="129"/>
    </row>
    <row r="1450" spans="1:6">
      <c r="A1450" s="129" t="s">
        <v>4002</v>
      </c>
      <c r="B1450" s="129" t="s">
        <v>382</v>
      </c>
      <c r="C1450" s="129"/>
      <c r="D1450" s="129"/>
      <c r="E1450" s="129"/>
      <c r="F1450" s="129"/>
    </row>
    <row r="1451" spans="1:6">
      <c r="A1451" s="129" t="s">
        <v>4003</v>
      </c>
      <c r="B1451" s="129" t="s">
        <v>384</v>
      </c>
      <c r="C1451" s="129"/>
      <c r="D1451" s="129"/>
      <c r="E1451" s="129"/>
      <c r="F1451" s="129"/>
    </row>
    <row r="1452" spans="1:6">
      <c r="A1452" s="129" t="s">
        <v>4004</v>
      </c>
      <c r="B1452" s="129" t="s">
        <v>386</v>
      </c>
      <c r="C1452" s="129"/>
      <c r="D1452" s="129"/>
      <c r="E1452" s="129"/>
      <c r="F1452" s="129"/>
    </row>
    <row r="1453" spans="1:6">
      <c r="A1453" s="129" t="s">
        <v>120</v>
      </c>
      <c r="B1453" s="129" t="s">
        <v>388</v>
      </c>
      <c r="C1453" s="129"/>
      <c r="D1453" s="129"/>
      <c r="E1453" s="129"/>
      <c r="F1453" s="129"/>
    </row>
    <row r="1454" spans="1:6">
      <c r="A1454" s="129" t="s">
        <v>121</v>
      </c>
      <c r="B1454" s="129" t="s">
        <v>390</v>
      </c>
      <c r="C1454" s="129"/>
      <c r="D1454" s="129"/>
      <c r="E1454" s="129"/>
      <c r="F1454" s="129"/>
    </row>
    <row r="1455" spans="1:6">
      <c r="A1455" s="129" t="s">
        <v>122</v>
      </c>
      <c r="B1455" s="129" t="s">
        <v>392</v>
      </c>
      <c r="C1455" s="129"/>
      <c r="D1455" s="129"/>
      <c r="E1455" s="129"/>
      <c r="F1455" s="129"/>
    </row>
    <row r="1456" spans="1:6">
      <c r="A1456" s="129" t="s">
        <v>123</v>
      </c>
      <c r="B1456" s="129" t="s">
        <v>396</v>
      </c>
      <c r="C1456" s="129"/>
      <c r="D1456" s="129"/>
      <c r="E1456" s="129"/>
      <c r="F1456" s="129"/>
    </row>
    <row r="1457" spans="1:6">
      <c r="A1457" s="129" t="s">
        <v>124</v>
      </c>
      <c r="B1457" s="129" t="s">
        <v>416</v>
      </c>
      <c r="C1457" s="129"/>
      <c r="D1457" s="129"/>
      <c r="E1457" s="129"/>
      <c r="F1457" s="129"/>
    </row>
    <row r="1458" spans="1:6">
      <c r="A1458" s="129" t="s">
        <v>125</v>
      </c>
      <c r="B1458" s="129" t="s">
        <v>398</v>
      </c>
      <c r="C1458" s="129"/>
      <c r="D1458" s="129"/>
      <c r="E1458" s="129"/>
      <c r="F1458" s="129"/>
    </row>
    <row r="1459" spans="1:6">
      <c r="A1459" s="129" t="s">
        <v>126</v>
      </c>
      <c r="B1459" s="129" t="s">
        <v>400</v>
      </c>
      <c r="C1459" s="129"/>
      <c r="D1459" s="129"/>
      <c r="E1459" s="129"/>
      <c r="F1459" s="129"/>
    </row>
    <row r="1460" spans="1:6">
      <c r="A1460" s="129" t="s">
        <v>127</v>
      </c>
      <c r="B1460" s="129" t="s">
        <v>402</v>
      </c>
      <c r="C1460" s="129"/>
      <c r="D1460" s="129"/>
      <c r="E1460" s="129"/>
      <c r="F1460" s="129"/>
    </row>
    <row r="1461" spans="1:6">
      <c r="A1461" s="129" t="s">
        <v>128</v>
      </c>
      <c r="B1461" s="129" t="s">
        <v>404</v>
      </c>
      <c r="C1461" s="129"/>
      <c r="D1461" s="129"/>
      <c r="E1461" s="129"/>
      <c r="F1461" s="129"/>
    </row>
    <row r="1462" spans="1:6">
      <c r="A1462" s="129" t="s">
        <v>129</v>
      </c>
      <c r="B1462" s="129" t="s">
        <v>406</v>
      </c>
      <c r="C1462" s="129"/>
      <c r="D1462" s="129"/>
      <c r="E1462" s="129"/>
      <c r="F1462" s="129"/>
    </row>
    <row r="1463" spans="1:6">
      <c r="A1463" s="129" t="s">
        <v>130</v>
      </c>
      <c r="B1463" s="129" t="s">
        <v>408</v>
      </c>
      <c r="C1463" s="129"/>
      <c r="D1463" s="129"/>
      <c r="E1463" s="129"/>
      <c r="F1463" s="129"/>
    </row>
    <row r="1464" spans="1:6">
      <c r="A1464" s="129" t="s">
        <v>131</v>
      </c>
      <c r="B1464" s="129" t="s">
        <v>410</v>
      </c>
      <c r="C1464" s="129"/>
      <c r="D1464" s="129"/>
      <c r="E1464" s="129"/>
      <c r="F1464" s="129"/>
    </row>
    <row r="1465" spans="1:6">
      <c r="A1465" s="129" t="s">
        <v>132</v>
      </c>
      <c r="B1465" s="129" t="s">
        <v>412</v>
      </c>
      <c r="C1465" s="129"/>
      <c r="D1465" s="129"/>
      <c r="E1465" s="129"/>
      <c r="F1465" s="129"/>
    </row>
    <row r="1466" spans="1:6">
      <c r="A1466" s="129" t="s">
        <v>133</v>
      </c>
      <c r="B1466" s="129" t="s">
        <v>414</v>
      </c>
      <c r="C1466" s="129"/>
      <c r="D1466" s="129"/>
      <c r="E1466" s="129"/>
      <c r="F1466" s="129"/>
    </row>
    <row r="1467" spans="1:6">
      <c r="A1467" s="129" t="s">
        <v>134</v>
      </c>
      <c r="B1467" s="129" t="s">
        <v>418</v>
      </c>
      <c r="C1467" s="129"/>
      <c r="D1467" s="129"/>
      <c r="E1467" s="129"/>
      <c r="F1467" s="129"/>
    </row>
    <row r="1468" spans="1:6">
      <c r="A1468" s="129" t="s">
        <v>135</v>
      </c>
      <c r="B1468" s="129" t="s">
        <v>438</v>
      </c>
      <c r="C1468" s="129"/>
      <c r="D1468" s="129"/>
      <c r="E1468" s="129"/>
      <c r="F1468" s="129"/>
    </row>
    <row r="1469" spans="1:6">
      <c r="A1469" s="129" t="s">
        <v>136</v>
      </c>
      <c r="B1469" s="129" t="s">
        <v>420</v>
      </c>
      <c r="C1469" s="129"/>
      <c r="D1469" s="129"/>
      <c r="E1469" s="129"/>
      <c r="F1469" s="129"/>
    </row>
    <row r="1470" spans="1:6">
      <c r="A1470" s="129" t="s">
        <v>137</v>
      </c>
      <c r="B1470" s="129" t="s">
        <v>422</v>
      </c>
      <c r="C1470" s="129"/>
      <c r="D1470" s="129"/>
      <c r="E1470" s="129"/>
      <c r="F1470" s="129"/>
    </row>
    <row r="1471" spans="1:6">
      <c r="A1471" s="129" t="s">
        <v>138</v>
      </c>
      <c r="B1471" s="129" t="s">
        <v>424</v>
      </c>
      <c r="C1471" s="129"/>
      <c r="D1471" s="129"/>
      <c r="E1471" s="129"/>
      <c r="F1471" s="129"/>
    </row>
    <row r="1472" spans="1:6">
      <c r="A1472" s="129" t="s">
        <v>139</v>
      </c>
      <c r="B1472" s="129" t="s">
        <v>426</v>
      </c>
      <c r="C1472" s="129"/>
      <c r="D1472" s="129"/>
      <c r="E1472" s="129"/>
      <c r="F1472" s="129"/>
    </row>
    <row r="1473" spans="1:6">
      <c r="A1473" s="129" t="s">
        <v>140</v>
      </c>
      <c r="B1473" s="129" t="s">
        <v>428</v>
      </c>
      <c r="C1473" s="129"/>
      <c r="D1473" s="129"/>
      <c r="E1473" s="129"/>
      <c r="F1473" s="129"/>
    </row>
    <row r="1474" spans="1:6">
      <c r="A1474" s="129" t="s">
        <v>141</v>
      </c>
      <c r="B1474" s="129" t="s">
        <v>430</v>
      </c>
      <c r="C1474" s="129"/>
      <c r="D1474" s="129"/>
      <c r="E1474" s="129"/>
      <c r="F1474" s="129"/>
    </row>
    <row r="1475" spans="1:6">
      <c r="A1475" s="129" t="s">
        <v>142</v>
      </c>
      <c r="B1475" s="129" t="s">
        <v>432</v>
      </c>
      <c r="C1475" s="129"/>
      <c r="D1475" s="129"/>
      <c r="E1475" s="129"/>
      <c r="F1475" s="129"/>
    </row>
    <row r="1476" spans="1:6">
      <c r="A1476" s="129" t="s">
        <v>143</v>
      </c>
      <c r="B1476" s="129" t="s">
        <v>434</v>
      </c>
      <c r="C1476" s="129"/>
      <c r="D1476" s="129"/>
      <c r="E1476" s="129"/>
      <c r="F1476" s="129"/>
    </row>
    <row r="1477" spans="1:6">
      <c r="A1477" s="129" t="s">
        <v>144</v>
      </c>
      <c r="B1477" s="129" t="s">
        <v>436</v>
      </c>
      <c r="C1477" s="129"/>
      <c r="D1477" s="129"/>
      <c r="E1477" s="129"/>
      <c r="F1477" s="129"/>
    </row>
    <row r="1478" spans="1:6">
      <c r="A1478" s="129" t="s">
        <v>145</v>
      </c>
      <c r="B1478" s="129" t="s">
        <v>440</v>
      </c>
      <c r="C1478" s="129"/>
      <c r="D1478" s="129"/>
      <c r="E1478" s="129"/>
      <c r="F1478" s="129"/>
    </row>
    <row r="1479" spans="1:6">
      <c r="A1479" s="129" t="s">
        <v>146</v>
      </c>
      <c r="B1479" s="129" t="s">
        <v>460</v>
      </c>
      <c r="C1479" s="129"/>
      <c r="D1479" s="129"/>
      <c r="E1479" s="129"/>
      <c r="F1479" s="129"/>
    </row>
    <row r="1480" spans="1:6">
      <c r="A1480" s="129" t="s">
        <v>2481</v>
      </c>
      <c r="B1480" s="129" t="s">
        <v>442</v>
      </c>
      <c r="C1480" s="129"/>
      <c r="D1480" s="129"/>
      <c r="E1480" s="129"/>
      <c r="F1480" s="129"/>
    </row>
    <row r="1481" spans="1:6">
      <c r="A1481" s="129" t="s">
        <v>2482</v>
      </c>
      <c r="B1481" s="129" t="s">
        <v>444</v>
      </c>
      <c r="C1481" s="129"/>
      <c r="D1481" s="129"/>
      <c r="E1481" s="129"/>
      <c r="F1481" s="129"/>
    </row>
    <row r="1482" spans="1:6">
      <c r="A1482" s="129" t="s">
        <v>2483</v>
      </c>
      <c r="B1482" s="129" t="s">
        <v>446</v>
      </c>
      <c r="C1482" s="129"/>
      <c r="D1482" s="129"/>
      <c r="E1482" s="129"/>
      <c r="F1482" s="129"/>
    </row>
    <row r="1483" spans="1:6">
      <c r="A1483" s="129" t="s">
        <v>2484</v>
      </c>
      <c r="B1483" s="129" t="s">
        <v>448</v>
      </c>
      <c r="C1483" s="129"/>
      <c r="D1483" s="129"/>
      <c r="E1483" s="129"/>
      <c r="F1483" s="129"/>
    </row>
    <row r="1484" spans="1:6">
      <c r="A1484" s="129" t="s">
        <v>2485</v>
      </c>
      <c r="B1484" s="129" t="s">
        <v>450</v>
      </c>
      <c r="C1484" s="129"/>
      <c r="D1484" s="129"/>
      <c r="E1484" s="129"/>
      <c r="F1484" s="129"/>
    </row>
    <row r="1485" spans="1:6">
      <c r="A1485" s="129" t="s">
        <v>2486</v>
      </c>
      <c r="B1485" s="129" t="s">
        <v>452</v>
      </c>
      <c r="C1485" s="129"/>
      <c r="D1485" s="129"/>
      <c r="E1485" s="129"/>
      <c r="F1485" s="129"/>
    </row>
    <row r="1486" spans="1:6">
      <c r="A1486" s="129" t="s">
        <v>2487</v>
      </c>
      <c r="B1486" s="129" t="s">
        <v>454</v>
      </c>
      <c r="C1486" s="129"/>
      <c r="D1486" s="129"/>
      <c r="E1486" s="129"/>
      <c r="F1486" s="129"/>
    </row>
    <row r="1487" spans="1:6">
      <c r="A1487" s="129" t="s">
        <v>2488</v>
      </c>
      <c r="B1487" s="129" t="s">
        <v>456</v>
      </c>
      <c r="C1487" s="129"/>
      <c r="D1487" s="129"/>
      <c r="E1487" s="129"/>
      <c r="F1487" s="129"/>
    </row>
    <row r="1488" spans="1:6">
      <c r="A1488" s="129" t="s">
        <v>2489</v>
      </c>
      <c r="B1488" s="129" t="s">
        <v>458</v>
      </c>
      <c r="C1488" s="129"/>
      <c r="D1488" s="129"/>
      <c r="E1488" s="129"/>
      <c r="F1488" s="129"/>
    </row>
    <row r="1489" spans="1:6">
      <c r="A1489" s="129" t="s">
        <v>2490</v>
      </c>
      <c r="B1489" s="129" t="s">
        <v>462</v>
      </c>
      <c r="C1489" s="129"/>
      <c r="D1489" s="129"/>
      <c r="E1489" s="129"/>
      <c r="F1489" s="129"/>
    </row>
    <row r="1490" spans="1:6">
      <c r="A1490" s="129" t="s">
        <v>2491</v>
      </c>
      <c r="B1490" s="129" t="s">
        <v>3289</v>
      </c>
      <c r="C1490" s="129"/>
      <c r="D1490" s="129"/>
      <c r="E1490" s="129"/>
      <c r="F1490" s="129"/>
    </row>
    <row r="1491" spans="1:6">
      <c r="A1491" s="129" t="s">
        <v>2492</v>
      </c>
      <c r="B1491" s="129" t="s">
        <v>464</v>
      </c>
      <c r="C1491" s="129"/>
      <c r="D1491" s="129"/>
      <c r="E1491" s="129"/>
      <c r="F1491" s="129"/>
    </row>
    <row r="1492" spans="1:6">
      <c r="A1492" s="129" t="s">
        <v>2493</v>
      </c>
      <c r="B1492" s="129" t="s">
        <v>1248</v>
      </c>
      <c r="C1492" s="129"/>
      <c r="D1492" s="129"/>
      <c r="E1492" s="129"/>
      <c r="F1492" s="129"/>
    </row>
    <row r="1493" spans="1:6">
      <c r="A1493" s="129" t="s">
        <v>2494</v>
      </c>
      <c r="B1493" s="129" t="s">
        <v>1250</v>
      </c>
      <c r="C1493" s="129"/>
      <c r="D1493" s="129"/>
      <c r="E1493" s="129"/>
      <c r="F1493" s="129"/>
    </row>
    <row r="1494" spans="1:6">
      <c r="A1494" s="129" t="s">
        <v>2495</v>
      </c>
      <c r="B1494" s="129" t="s">
        <v>1252</v>
      </c>
      <c r="C1494" s="129"/>
      <c r="D1494" s="129"/>
      <c r="E1494" s="129"/>
      <c r="F1494" s="129"/>
    </row>
    <row r="1495" spans="1:6">
      <c r="A1495" s="129" t="s">
        <v>2496</v>
      </c>
      <c r="B1495" s="129" t="s">
        <v>1254</v>
      </c>
      <c r="C1495" s="129"/>
      <c r="D1495" s="129"/>
      <c r="E1495" s="129"/>
      <c r="F1495" s="129"/>
    </row>
    <row r="1496" spans="1:6">
      <c r="A1496" s="129" t="s">
        <v>2497</v>
      </c>
      <c r="B1496" s="129" t="s">
        <v>1256</v>
      </c>
      <c r="C1496" s="129"/>
      <c r="D1496" s="129"/>
      <c r="E1496" s="129"/>
      <c r="F1496" s="129"/>
    </row>
    <row r="1497" spans="1:6">
      <c r="A1497" s="129" t="s">
        <v>2498</v>
      </c>
      <c r="B1497" s="129" t="s">
        <v>1258</v>
      </c>
      <c r="C1497" s="129"/>
      <c r="D1497" s="129"/>
      <c r="E1497" s="129"/>
      <c r="F1497" s="129"/>
    </row>
    <row r="1498" spans="1:6">
      <c r="A1498" s="129" t="s">
        <v>2499</v>
      </c>
      <c r="B1498" s="129" t="s">
        <v>1260</v>
      </c>
      <c r="C1498" s="129"/>
      <c r="D1498" s="129"/>
      <c r="E1498" s="129"/>
      <c r="F1498" s="129"/>
    </row>
    <row r="1499" spans="1:6">
      <c r="A1499" s="129" t="s">
        <v>2500</v>
      </c>
      <c r="B1499" s="129" t="s">
        <v>1262</v>
      </c>
      <c r="C1499" s="129"/>
      <c r="D1499" s="129"/>
      <c r="E1499" s="129"/>
      <c r="F1499" s="129"/>
    </row>
    <row r="1500" spans="1:6">
      <c r="A1500" s="129" t="s">
        <v>2501</v>
      </c>
      <c r="B1500" s="129" t="s">
        <v>3291</v>
      </c>
      <c r="C1500" s="129"/>
      <c r="D1500" s="129"/>
      <c r="E1500" s="129"/>
      <c r="F1500" s="129"/>
    </row>
    <row r="1501" spans="1:6">
      <c r="A1501" s="129" t="s">
        <v>3743</v>
      </c>
      <c r="B1501" s="129" t="s">
        <v>2034</v>
      </c>
      <c r="C1501" s="129"/>
      <c r="D1501" s="129"/>
      <c r="E1501" s="129"/>
      <c r="F1501" s="129"/>
    </row>
    <row r="1502" spans="1:6">
      <c r="A1502" s="129" t="s">
        <v>2502</v>
      </c>
      <c r="B1502" s="129" t="s">
        <v>2739</v>
      </c>
      <c r="C1502" s="129"/>
      <c r="D1502" s="129"/>
      <c r="E1502" s="129"/>
      <c r="F1502" s="129"/>
    </row>
    <row r="1503" spans="1:6">
      <c r="A1503" s="129" t="s">
        <v>2503</v>
      </c>
      <c r="B1503" s="129" t="s">
        <v>5086</v>
      </c>
      <c r="C1503" s="129"/>
      <c r="D1503" s="129"/>
      <c r="E1503" s="129"/>
      <c r="F1503" s="129"/>
    </row>
    <row r="1504" spans="1:6">
      <c r="A1504" s="129" t="s">
        <v>2504</v>
      </c>
      <c r="B1504" s="129" t="s">
        <v>527</v>
      </c>
      <c r="C1504" s="129"/>
      <c r="D1504" s="129"/>
      <c r="E1504" s="129"/>
      <c r="F1504" s="129"/>
    </row>
    <row r="1505" spans="1:6">
      <c r="A1505" s="129" t="s">
        <v>2505</v>
      </c>
      <c r="B1505" s="129" t="s">
        <v>5078</v>
      </c>
      <c r="C1505" s="129"/>
      <c r="D1505" s="129"/>
      <c r="E1505" s="129"/>
      <c r="F1505" s="129"/>
    </row>
    <row r="1506" spans="1:6">
      <c r="A1506" s="129" t="s">
        <v>2506</v>
      </c>
      <c r="B1506" s="129" t="s">
        <v>5079</v>
      </c>
      <c r="C1506" s="129"/>
      <c r="D1506" s="129"/>
      <c r="E1506" s="129"/>
      <c r="F1506" s="129"/>
    </row>
    <row r="1507" spans="1:6">
      <c r="A1507" s="129" t="s">
        <v>2507</v>
      </c>
      <c r="B1507" s="129" t="s">
        <v>5080</v>
      </c>
      <c r="C1507" s="129"/>
      <c r="D1507" s="129"/>
      <c r="E1507" s="129"/>
      <c r="F1507" s="129"/>
    </row>
    <row r="1508" spans="1:6">
      <c r="A1508" s="129" t="s">
        <v>2508</v>
      </c>
      <c r="B1508" s="129" t="s">
        <v>5081</v>
      </c>
      <c r="C1508" s="129"/>
      <c r="D1508" s="129"/>
      <c r="E1508" s="129"/>
      <c r="F1508" s="129"/>
    </row>
    <row r="1509" spans="1:6">
      <c r="A1509" s="129" t="s">
        <v>2509</v>
      </c>
      <c r="B1509" s="129" t="s">
        <v>5082</v>
      </c>
      <c r="C1509" s="129"/>
      <c r="D1509" s="129"/>
      <c r="E1509" s="129"/>
      <c r="F1509" s="129"/>
    </row>
    <row r="1510" spans="1:6">
      <c r="A1510" s="129" t="s">
        <v>2510</v>
      </c>
      <c r="B1510" s="129" t="s">
        <v>5083</v>
      </c>
      <c r="C1510" s="129"/>
      <c r="D1510" s="129"/>
      <c r="E1510" s="129"/>
      <c r="F1510" s="129"/>
    </row>
    <row r="1511" spans="1:6">
      <c r="A1511" s="129" t="s">
        <v>2511</v>
      </c>
      <c r="B1511" s="129" t="s">
        <v>5084</v>
      </c>
      <c r="C1511" s="129"/>
      <c r="D1511" s="129"/>
      <c r="E1511" s="129"/>
      <c r="F1511" s="129"/>
    </row>
    <row r="1512" spans="1:6">
      <c r="A1512" s="129" t="s">
        <v>3632</v>
      </c>
      <c r="B1512" s="129" t="s">
        <v>5085</v>
      </c>
      <c r="C1512" s="129"/>
      <c r="D1512" s="129"/>
      <c r="E1512" s="129"/>
      <c r="F1512" s="129"/>
    </row>
    <row r="1513" spans="1:6">
      <c r="A1513" s="129" t="s">
        <v>3633</v>
      </c>
      <c r="B1513" s="129" t="s">
        <v>5087</v>
      </c>
      <c r="C1513" s="129"/>
      <c r="D1513" s="129"/>
      <c r="E1513" s="129"/>
      <c r="F1513" s="129"/>
    </row>
    <row r="1514" spans="1:6">
      <c r="A1514" s="129" t="s">
        <v>3634</v>
      </c>
      <c r="B1514" s="129" t="s">
        <v>1229</v>
      </c>
      <c r="C1514" s="129"/>
      <c r="D1514" s="129"/>
      <c r="E1514" s="129"/>
      <c r="F1514" s="129"/>
    </row>
    <row r="1515" spans="1:6">
      <c r="A1515" s="129" t="s">
        <v>3635</v>
      </c>
      <c r="B1515" s="129" t="s">
        <v>5088</v>
      </c>
      <c r="C1515" s="129"/>
      <c r="D1515" s="129"/>
      <c r="E1515" s="129"/>
      <c r="F1515" s="129"/>
    </row>
    <row r="1516" spans="1:6">
      <c r="A1516" s="129" t="s">
        <v>3636</v>
      </c>
      <c r="B1516" s="129" t="s">
        <v>5089</v>
      </c>
      <c r="C1516" s="129"/>
      <c r="D1516" s="129"/>
      <c r="E1516" s="129"/>
      <c r="F1516" s="129"/>
    </row>
    <row r="1517" spans="1:6">
      <c r="A1517" s="129" t="s">
        <v>3637</v>
      </c>
      <c r="B1517" s="129" t="s">
        <v>5090</v>
      </c>
      <c r="C1517" s="129"/>
      <c r="D1517" s="129"/>
      <c r="E1517" s="129"/>
      <c r="F1517" s="129"/>
    </row>
    <row r="1518" spans="1:6">
      <c r="A1518" s="129" t="s">
        <v>3638</v>
      </c>
      <c r="B1518" s="129" t="s">
        <v>5091</v>
      </c>
      <c r="C1518" s="129"/>
      <c r="D1518" s="129"/>
      <c r="E1518" s="129"/>
      <c r="F1518" s="129"/>
    </row>
    <row r="1519" spans="1:6">
      <c r="A1519" s="129" t="s">
        <v>3639</v>
      </c>
      <c r="B1519" s="129" t="s">
        <v>5092</v>
      </c>
      <c r="C1519" s="129"/>
      <c r="D1519" s="129"/>
      <c r="E1519" s="129"/>
      <c r="F1519" s="129"/>
    </row>
    <row r="1520" spans="1:6">
      <c r="A1520" s="129" t="s">
        <v>3640</v>
      </c>
      <c r="B1520" s="129" t="s">
        <v>5093</v>
      </c>
      <c r="C1520" s="129"/>
      <c r="D1520" s="129"/>
      <c r="E1520" s="129"/>
      <c r="F1520" s="129"/>
    </row>
    <row r="1521" spans="1:6">
      <c r="A1521" s="129" t="s">
        <v>3641</v>
      </c>
      <c r="B1521" s="129" t="s">
        <v>1226</v>
      </c>
      <c r="C1521" s="129"/>
      <c r="D1521" s="129"/>
      <c r="E1521" s="129"/>
      <c r="F1521" s="129"/>
    </row>
    <row r="1522" spans="1:6">
      <c r="A1522" s="129" t="s">
        <v>3642</v>
      </c>
      <c r="B1522" s="129" t="s">
        <v>1227</v>
      </c>
      <c r="C1522" s="129"/>
      <c r="D1522" s="129"/>
      <c r="E1522" s="129"/>
      <c r="F1522" s="129"/>
    </row>
    <row r="1523" spans="1:6">
      <c r="A1523" s="129" t="s">
        <v>3643</v>
      </c>
      <c r="B1523" s="129" t="s">
        <v>1228</v>
      </c>
      <c r="C1523" s="129"/>
      <c r="D1523" s="129"/>
      <c r="E1523" s="129"/>
      <c r="F1523" s="129"/>
    </row>
    <row r="1524" spans="1:6">
      <c r="A1524" s="129" t="s">
        <v>3644</v>
      </c>
      <c r="B1524" s="129" t="s">
        <v>1230</v>
      </c>
      <c r="C1524" s="129"/>
      <c r="D1524" s="129"/>
      <c r="E1524" s="129"/>
      <c r="F1524" s="129"/>
    </row>
    <row r="1525" spans="1:6">
      <c r="A1525" s="129" t="s">
        <v>3645</v>
      </c>
      <c r="B1525" s="129" t="s">
        <v>3293</v>
      </c>
      <c r="C1525" s="129"/>
      <c r="D1525" s="129"/>
      <c r="E1525" s="129"/>
      <c r="F1525" s="129"/>
    </row>
    <row r="1526" spans="1:6">
      <c r="A1526" s="129" t="s">
        <v>3646</v>
      </c>
      <c r="B1526" s="129" t="s">
        <v>1231</v>
      </c>
      <c r="C1526" s="129"/>
      <c r="D1526" s="129"/>
      <c r="E1526" s="129"/>
      <c r="F1526" s="129"/>
    </row>
    <row r="1527" spans="1:6">
      <c r="A1527" s="129" t="s">
        <v>3647</v>
      </c>
      <c r="B1527" s="129" t="s">
        <v>1232</v>
      </c>
      <c r="C1527" s="129"/>
      <c r="D1527" s="129"/>
      <c r="E1527" s="129"/>
      <c r="F1527" s="129"/>
    </row>
    <row r="1528" spans="1:6">
      <c r="A1528" s="129" t="s">
        <v>3648</v>
      </c>
      <c r="B1528" s="129" t="s">
        <v>1233</v>
      </c>
      <c r="C1528" s="129"/>
      <c r="D1528" s="129"/>
      <c r="E1528" s="129"/>
      <c r="F1528" s="129"/>
    </row>
    <row r="1529" spans="1:6">
      <c r="A1529" s="129" t="s">
        <v>3649</v>
      </c>
      <c r="B1529" s="129" t="s">
        <v>1234</v>
      </c>
      <c r="C1529" s="129"/>
      <c r="D1529" s="129"/>
      <c r="E1529" s="129"/>
      <c r="F1529" s="129"/>
    </row>
    <row r="1530" spans="1:6">
      <c r="A1530" s="129" t="s">
        <v>3650</v>
      </c>
      <c r="B1530" s="129" t="s">
        <v>1235</v>
      </c>
      <c r="C1530" s="129"/>
      <c r="D1530" s="129"/>
      <c r="E1530" s="129"/>
      <c r="F1530" s="129"/>
    </row>
    <row r="1531" spans="1:6">
      <c r="A1531" s="129" t="s">
        <v>3651</v>
      </c>
      <c r="B1531" s="129" t="s">
        <v>1236</v>
      </c>
      <c r="C1531" s="129"/>
      <c r="D1531" s="129"/>
      <c r="E1531" s="129"/>
      <c r="F1531" s="129"/>
    </row>
    <row r="1532" spans="1:6">
      <c r="A1532" s="129" t="s">
        <v>3652</v>
      </c>
      <c r="B1532" s="129" t="s">
        <v>1237</v>
      </c>
      <c r="C1532" s="129"/>
      <c r="D1532" s="129"/>
      <c r="E1532" s="129"/>
      <c r="F1532" s="129"/>
    </row>
    <row r="1533" spans="1:6">
      <c r="A1533" s="129" t="s">
        <v>3653</v>
      </c>
      <c r="B1533" s="129" t="s">
        <v>1238</v>
      </c>
      <c r="C1533" s="129"/>
      <c r="D1533" s="129"/>
      <c r="E1533" s="129"/>
      <c r="F1533" s="129"/>
    </row>
    <row r="1534" spans="1:6">
      <c r="A1534" s="129" t="s">
        <v>3654</v>
      </c>
      <c r="B1534" s="129" t="s">
        <v>3292</v>
      </c>
      <c r="C1534" s="129"/>
      <c r="D1534" s="129"/>
      <c r="E1534" s="129"/>
      <c r="F1534" s="129"/>
    </row>
    <row r="1535" spans="1:6">
      <c r="A1535" s="129" t="s">
        <v>3655</v>
      </c>
      <c r="B1535" s="129" t="s">
        <v>3294</v>
      </c>
      <c r="C1535" s="129"/>
      <c r="D1535" s="129"/>
      <c r="E1535" s="129"/>
      <c r="F1535" s="129"/>
    </row>
    <row r="1536" spans="1:6">
      <c r="A1536" s="129" t="s">
        <v>3656</v>
      </c>
      <c r="B1536" s="129" t="s">
        <v>3304</v>
      </c>
      <c r="C1536" s="129"/>
      <c r="D1536" s="129"/>
      <c r="E1536" s="129"/>
      <c r="F1536" s="129"/>
    </row>
    <row r="1537" spans="1:6">
      <c r="A1537" s="129" t="s">
        <v>3657</v>
      </c>
      <c r="B1537" s="129" t="s">
        <v>3295</v>
      </c>
      <c r="C1537" s="129"/>
      <c r="D1537" s="129"/>
      <c r="E1537" s="129"/>
      <c r="F1537" s="129"/>
    </row>
    <row r="1538" spans="1:6">
      <c r="A1538" s="129" t="s">
        <v>3658</v>
      </c>
      <c r="B1538" s="129" t="s">
        <v>3296</v>
      </c>
      <c r="C1538" s="129"/>
      <c r="D1538" s="129"/>
      <c r="E1538" s="129"/>
      <c r="F1538" s="129"/>
    </row>
    <row r="1539" spans="1:6">
      <c r="A1539" s="129" t="s">
        <v>3659</v>
      </c>
      <c r="B1539" s="129" t="s">
        <v>3297</v>
      </c>
      <c r="C1539" s="129"/>
      <c r="D1539" s="129"/>
      <c r="E1539" s="129"/>
      <c r="F1539" s="129"/>
    </row>
    <row r="1540" spans="1:6">
      <c r="A1540" s="129" t="s">
        <v>3660</v>
      </c>
      <c r="B1540" s="129" t="s">
        <v>3298</v>
      </c>
      <c r="C1540" s="129"/>
      <c r="D1540" s="129"/>
      <c r="E1540" s="129"/>
      <c r="F1540" s="129"/>
    </row>
    <row r="1541" spans="1:6">
      <c r="A1541" s="129" t="s">
        <v>3661</v>
      </c>
      <c r="B1541" s="129" t="s">
        <v>3299</v>
      </c>
      <c r="C1541" s="129"/>
      <c r="D1541" s="129"/>
      <c r="E1541" s="129"/>
      <c r="F1541" s="129"/>
    </row>
    <row r="1542" spans="1:6">
      <c r="A1542" s="129" t="s">
        <v>3662</v>
      </c>
      <c r="B1542" s="129" t="s">
        <v>3300</v>
      </c>
      <c r="C1542" s="129"/>
      <c r="D1542" s="129"/>
      <c r="E1542" s="129"/>
      <c r="F1542" s="129"/>
    </row>
    <row r="1543" spans="1:6">
      <c r="A1543" s="129" t="s">
        <v>3663</v>
      </c>
      <c r="B1543" s="129" t="s">
        <v>3301</v>
      </c>
      <c r="C1543" s="129"/>
      <c r="D1543" s="129"/>
      <c r="E1543" s="129"/>
      <c r="F1543" s="129"/>
    </row>
    <row r="1544" spans="1:6">
      <c r="A1544" s="129" t="s">
        <v>3664</v>
      </c>
      <c r="B1544" s="129" t="s">
        <v>3302</v>
      </c>
      <c r="C1544" s="129"/>
      <c r="D1544" s="129"/>
      <c r="E1544" s="129"/>
      <c r="F1544" s="129"/>
    </row>
    <row r="1545" spans="1:6">
      <c r="A1545" s="129" t="s">
        <v>3665</v>
      </c>
      <c r="B1545" s="129" t="s">
        <v>3303</v>
      </c>
      <c r="C1545" s="129"/>
      <c r="D1545" s="129"/>
      <c r="E1545" s="129"/>
      <c r="F1545" s="129"/>
    </row>
    <row r="1546" spans="1:6">
      <c r="A1546" s="129" t="s">
        <v>3666</v>
      </c>
      <c r="B1546" s="129" t="s">
        <v>3305</v>
      </c>
      <c r="C1546" s="129"/>
      <c r="D1546" s="129"/>
      <c r="E1546" s="129"/>
      <c r="F1546" s="129"/>
    </row>
    <row r="1547" spans="1:6">
      <c r="A1547" s="129" t="s">
        <v>3667</v>
      </c>
      <c r="B1547" s="129" t="s">
        <v>3315</v>
      </c>
      <c r="C1547" s="129"/>
      <c r="D1547" s="129"/>
      <c r="E1547" s="129"/>
      <c r="F1547" s="129"/>
    </row>
    <row r="1548" spans="1:6">
      <c r="A1548" s="129" t="s">
        <v>3668</v>
      </c>
      <c r="B1548" s="129" t="s">
        <v>3306</v>
      </c>
      <c r="C1548" s="129"/>
      <c r="D1548" s="129"/>
      <c r="E1548" s="129"/>
      <c r="F1548" s="129"/>
    </row>
    <row r="1549" spans="1:6">
      <c r="A1549" s="129" t="s">
        <v>3669</v>
      </c>
      <c r="B1549" s="129" t="s">
        <v>3307</v>
      </c>
      <c r="C1549" s="129"/>
      <c r="D1549" s="129"/>
      <c r="E1549" s="129"/>
      <c r="F1549" s="129"/>
    </row>
    <row r="1550" spans="1:6">
      <c r="A1550" s="129" t="s">
        <v>3670</v>
      </c>
      <c r="B1550" s="129" t="s">
        <v>3308</v>
      </c>
      <c r="C1550" s="129"/>
      <c r="D1550" s="129"/>
      <c r="E1550" s="129"/>
      <c r="F1550" s="129"/>
    </row>
    <row r="1551" spans="1:6">
      <c r="A1551" s="129" t="s">
        <v>3671</v>
      </c>
      <c r="B1551" s="129" t="s">
        <v>3309</v>
      </c>
      <c r="C1551" s="129"/>
      <c r="D1551" s="129"/>
      <c r="E1551" s="129"/>
      <c r="F1551" s="129"/>
    </row>
    <row r="1552" spans="1:6">
      <c r="A1552" s="129" t="s">
        <v>3672</v>
      </c>
      <c r="B1552" s="129" t="s">
        <v>3310</v>
      </c>
      <c r="C1552" s="129"/>
      <c r="D1552" s="129"/>
      <c r="E1552" s="129"/>
      <c r="F1552" s="129"/>
    </row>
    <row r="1553" spans="1:6">
      <c r="A1553" s="129" t="s">
        <v>3673</v>
      </c>
      <c r="B1553" s="129" t="s">
        <v>3311</v>
      </c>
      <c r="C1553" s="129"/>
      <c r="D1553" s="129"/>
      <c r="E1553" s="129"/>
      <c r="F1553" s="129"/>
    </row>
    <row r="1554" spans="1:6">
      <c r="A1554" s="129" t="s">
        <v>3674</v>
      </c>
      <c r="B1554" s="129" t="s">
        <v>3312</v>
      </c>
      <c r="C1554" s="129"/>
      <c r="D1554" s="129"/>
      <c r="E1554" s="129"/>
      <c r="F1554" s="129"/>
    </row>
    <row r="1555" spans="1:6">
      <c r="A1555" s="129" t="s">
        <v>3675</v>
      </c>
      <c r="B1555" s="129" t="s">
        <v>3313</v>
      </c>
      <c r="C1555" s="129"/>
      <c r="D1555" s="129"/>
      <c r="E1555" s="129"/>
      <c r="F1555" s="129"/>
    </row>
    <row r="1556" spans="1:6">
      <c r="A1556" s="129" t="s">
        <v>3676</v>
      </c>
      <c r="B1556" s="129" t="s">
        <v>3314</v>
      </c>
      <c r="C1556" s="129"/>
      <c r="D1556" s="129"/>
      <c r="E1556" s="129"/>
      <c r="F1556" s="129"/>
    </row>
    <row r="1557" spans="1:6">
      <c r="A1557" s="129" t="s">
        <v>3677</v>
      </c>
      <c r="B1557" s="129" t="s">
        <v>3316</v>
      </c>
      <c r="C1557" s="129"/>
      <c r="D1557" s="129"/>
      <c r="E1557" s="129"/>
      <c r="F1557" s="129"/>
    </row>
    <row r="1558" spans="1:6">
      <c r="A1558" s="129" t="s">
        <v>3678</v>
      </c>
      <c r="B1558" s="129" t="s">
        <v>3325</v>
      </c>
      <c r="C1558" s="129"/>
      <c r="D1558" s="129"/>
      <c r="E1558" s="129"/>
      <c r="F1558" s="129"/>
    </row>
    <row r="1559" spans="1:6">
      <c r="A1559" s="129" t="s">
        <v>3679</v>
      </c>
      <c r="B1559" s="129" t="s">
        <v>528</v>
      </c>
      <c r="C1559" s="129"/>
      <c r="D1559" s="129"/>
      <c r="E1559" s="129"/>
      <c r="F1559" s="129"/>
    </row>
    <row r="1560" spans="1:6">
      <c r="A1560" s="129" t="s">
        <v>3680</v>
      </c>
      <c r="B1560" s="129" t="s">
        <v>3317</v>
      </c>
      <c r="C1560" s="129"/>
      <c r="D1560" s="129"/>
      <c r="E1560" s="129"/>
      <c r="F1560" s="129"/>
    </row>
    <row r="1561" spans="1:6">
      <c r="A1561" s="129" t="s">
        <v>3681</v>
      </c>
      <c r="B1561" s="129" t="s">
        <v>3318</v>
      </c>
      <c r="C1561" s="129"/>
      <c r="D1561" s="129"/>
      <c r="E1561" s="129"/>
      <c r="F1561" s="129"/>
    </row>
    <row r="1562" spans="1:6">
      <c r="A1562" s="129" t="s">
        <v>3682</v>
      </c>
      <c r="B1562" s="129" t="s">
        <v>3319</v>
      </c>
      <c r="C1562" s="129"/>
      <c r="D1562" s="129"/>
      <c r="E1562" s="129"/>
      <c r="F1562" s="129"/>
    </row>
    <row r="1563" spans="1:6">
      <c r="A1563" s="129" t="s">
        <v>3683</v>
      </c>
      <c r="B1563" s="129" t="s">
        <v>3320</v>
      </c>
      <c r="C1563" s="129"/>
      <c r="D1563" s="129"/>
      <c r="E1563" s="129"/>
      <c r="F1563" s="129"/>
    </row>
    <row r="1564" spans="1:6">
      <c r="A1564" s="129" t="s">
        <v>3684</v>
      </c>
      <c r="B1564" s="129" t="s">
        <v>3321</v>
      </c>
      <c r="C1564" s="129"/>
      <c r="D1564" s="129"/>
      <c r="E1564" s="129"/>
      <c r="F1564" s="129"/>
    </row>
    <row r="1565" spans="1:6">
      <c r="A1565" s="129" t="s">
        <v>3685</v>
      </c>
      <c r="B1565" s="129" t="s">
        <v>3322</v>
      </c>
      <c r="C1565" s="129"/>
      <c r="D1565" s="129"/>
      <c r="E1565" s="129"/>
      <c r="F1565" s="129"/>
    </row>
    <row r="1566" spans="1:6">
      <c r="A1566" s="129" t="s">
        <v>3686</v>
      </c>
      <c r="B1566" s="129" t="s">
        <v>3323</v>
      </c>
      <c r="C1566" s="129"/>
      <c r="D1566" s="129"/>
      <c r="E1566" s="129"/>
      <c r="F1566" s="129"/>
    </row>
    <row r="1567" spans="1:6">
      <c r="A1567" s="129" t="s">
        <v>3687</v>
      </c>
      <c r="B1567" s="129" t="s">
        <v>3324</v>
      </c>
      <c r="C1567" s="129"/>
      <c r="D1567" s="129"/>
      <c r="E1567" s="129"/>
      <c r="F1567" s="129"/>
    </row>
    <row r="1568" spans="1:6">
      <c r="A1568" s="129" t="s">
        <v>3688</v>
      </c>
      <c r="B1568" s="129" t="s">
        <v>3326</v>
      </c>
      <c r="C1568" s="129"/>
      <c r="D1568" s="129"/>
      <c r="E1568" s="129"/>
      <c r="F1568" s="129"/>
    </row>
    <row r="1569" spans="1:6">
      <c r="A1569" s="129" t="s">
        <v>3689</v>
      </c>
      <c r="B1569" s="129" t="s">
        <v>3336</v>
      </c>
      <c r="C1569" s="129"/>
      <c r="D1569" s="129"/>
      <c r="E1569" s="129"/>
      <c r="F1569" s="129"/>
    </row>
    <row r="1570" spans="1:6">
      <c r="A1570" s="129" t="s">
        <v>3690</v>
      </c>
      <c r="B1570" s="129" t="s">
        <v>3327</v>
      </c>
      <c r="C1570" s="129"/>
      <c r="D1570" s="129"/>
      <c r="E1570" s="129"/>
      <c r="F1570" s="129"/>
    </row>
    <row r="1571" spans="1:6">
      <c r="A1571" s="129" t="s">
        <v>3691</v>
      </c>
      <c r="B1571" s="129" t="s">
        <v>3328</v>
      </c>
      <c r="C1571" s="129"/>
      <c r="D1571" s="129"/>
      <c r="E1571" s="129"/>
      <c r="F1571" s="129"/>
    </row>
    <row r="1572" spans="1:6">
      <c r="A1572" s="129" t="s">
        <v>3692</v>
      </c>
      <c r="B1572" s="129" t="s">
        <v>3329</v>
      </c>
      <c r="C1572" s="129"/>
      <c r="D1572" s="129"/>
      <c r="E1572" s="129"/>
      <c r="F1572" s="129"/>
    </row>
    <row r="1573" spans="1:6">
      <c r="A1573" s="129" t="s">
        <v>3693</v>
      </c>
      <c r="B1573" s="129" t="s">
        <v>3330</v>
      </c>
      <c r="C1573" s="129"/>
      <c r="D1573" s="129"/>
      <c r="E1573" s="129"/>
      <c r="F1573" s="129"/>
    </row>
    <row r="1574" spans="1:6">
      <c r="A1574" s="129" t="s">
        <v>3694</v>
      </c>
      <c r="B1574" s="129" t="s">
        <v>3331</v>
      </c>
      <c r="C1574" s="129"/>
      <c r="D1574" s="129"/>
      <c r="E1574" s="129"/>
      <c r="F1574" s="129"/>
    </row>
    <row r="1575" spans="1:6">
      <c r="A1575" s="129" t="s">
        <v>3695</v>
      </c>
      <c r="B1575" s="129" t="s">
        <v>3332</v>
      </c>
      <c r="C1575" s="129"/>
      <c r="D1575" s="129"/>
      <c r="E1575" s="129"/>
      <c r="F1575" s="129"/>
    </row>
    <row r="1576" spans="1:6">
      <c r="A1576" s="129" t="s">
        <v>3696</v>
      </c>
      <c r="B1576" s="129" t="s">
        <v>3333</v>
      </c>
      <c r="C1576" s="129"/>
      <c r="D1576" s="129"/>
      <c r="E1576" s="129"/>
      <c r="F1576" s="129"/>
    </row>
    <row r="1577" spans="1:6">
      <c r="A1577" s="129" t="s">
        <v>3697</v>
      </c>
      <c r="B1577" s="129" t="s">
        <v>3334</v>
      </c>
      <c r="C1577" s="129"/>
      <c r="D1577" s="129"/>
      <c r="E1577" s="129"/>
      <c r="F1577" s="129"/>
    </row>
    <row r="1578" spans="1:6">
      <c r="A1578" s="129" t="s">
        <v>3698</v>
      </c>
      <c r="B1578" s="129" t="s">
        <v>3335</v>
      </c>
      <c r="C1578" s="129"/>
      <c r="D1578" s="129"/>
      <c r="E1578" s="129"/>
      <c r="F1578" s="129"/>
    </row>
    <row r="1579" spans="1:6">
      <c r="A1579" s="129" t="s">
        <v>3699</v>
      </c>
      <c r="B1579" s="129" t="s">
        <v>3337</v>
      </c>
      <c r="C1579" s="129"/>
      <c r="D1579" s="129"/>
      <c r="E1579" s="129"/>
      <c r="F1579" s="129"/>
    </row>
    <row r="1580" spans="1:6">
      <c r="A1580" s="129" t="s">
        <v>3700</v>
      </c>
      <c r="B1580" s="129" t="s">
        <v>2717</v>
      </c>
      <c r="C1580" s="129"/>
      <c r="D1580" s="129"/>
      <c r="E1580" s="129"/>
      <c r="F1580" s="129"/>
    </row>
    <row r="1581" spans="1:6">
      <c r="A1581" s="129" t="s">
        <v>3701</v>
      </c>
      <c r="B1581" s="129" t="s">
        <v>3338</v>
      </c>
      <c r="C1581" s="129"/>
      <c r="D1581" s="129"/>
      <c r="E1581" s="129"/>
      <c r="F1581" s="129"/>
    </row>
    <row r="1582" spans="1:6">
      <c r="A1582" s="129" t="s">
        <v>3702</v>
      </c>
      <c r="B1582" s="129" t="s">
        <v>3339</v>
      </c>
      <c r="C1582" s="129"/>
      <c r="D1582" s="129"/>
      <c r="E1582" s="129"/>
      <c r="F1582" s="129"/>
    </row>
    <row r="1583" spans="1:6">
      <c r="A1583" s="129" t="s">
        <v>3703</v>
      </c>
      <c r="B1583" s="129" t="s">
        <v>3340</v>
      </c>
      <c r="C1583" s="129"/>
      <c r="D1583" s="129"/>
      <c r="E1583" s="129"/>
      <c r="F1583" s="129"/>
    </row>
    <row r="1584" spans="1:6">
      <c r="A1584" s="129" t="s">
        <v>3704</v>
      </c>
      <c r="B1584" s="129" t="s">
        <v>3341</v>
      </c>
      <c r="C1584" s="129"/>
      <c r="D1584" s="129"/>
      <c r="E1584" s="129"/>
      <c r="F1584" s="129"/>
    </row>
    <row r="1585" spans="1:6">
      <c r="A1585" s="129" t="s">
        <v>3705</v>
      </c>
      <c r="B1585" s="129" t="s">
        <v>3342</v>
      </c>
      <c r="C1585" s="129"/>
      <c r="D1585" s="129"/>
      <c r="E1585" s="129"/>
      <c r="F1585" s="129"/>
    </row>
    <row r="1586" spans="1:6">
      <c r="A1586" s="129" t="s">
        <v>3706</v>
      </c>
      <c r="B1586" s="129" t="s">
        <v>3343</v>
      </c>
      <c r="C1586" s="129"/>
      <c r="D1586" s="129"/>
      <c r="E1586" s="129"/>
      <c r="F1586" s="129"/>
    </row>
    <row r="1587" spans="1:6">
      <c r="A1587" s="129" t="s">
        <v>3707</v>
      </c>
      <c r="B1587" s="129" t="s">
        <v>2714</v>
      </c>
      <c r="C1587" s="129"/>
      <c r="D1587" s="129"/>
      <c r="E1587" s="129"/>
      <c r="F1587" s="129"/>
    </row>
    <row r="1588" spans="1:6">
      <c r="A1588" s="129" t="s">
        <v>3708</v>
      </c>
      <c r="B1588" s="129" t="s">
        <v>2715</v>
      </c>
      <c r="C1588" s="129"/>
      <c r="D1588" s="129"/>
      <c r="E1588" s="129"/>
      <c r="F1588" s="129"/>
    </row>
    <row r="1589" spans="1:6">
      <c r="A1589" s="129" t="s">
        <v>3709</v>
      </c>
      <c r="B1589" s="129" t="s">
        <v>2716</v>
      </c>
      <c r="C1589" s="129"/>
      <c r="D1589" s="129"/>
      <c r="E1589" s="129"/>
      <c r="F1589" s="129"/>
    </row>
    <row r="1590" spans="1:6">
      <c r="A1590" s="129" t="s">
        <v>3710</v>
      </c>
      <c r="B1590" s="129" t="s">
        <v>2718</v>
      </c>
      <c r="C1590" s="129"/>
      <c r="D1590" s="129"/>
      <c r="E1590" s="129"/>
      <c r="F1590" s="129"/>
    </row>
    <row r="1591" spans="1:6">
      <c r="A1591" s="129" t="s">
        <v>3711</v>
      </c>
      <c r="B1591" s="129" t="s">
        <v>2728</v>
      </c>
      <c r="C1591" s="129"/>
      <c r="D1591" s="129"/>
      <c r="E1591" s="129"/>
      <c r="F1591" s="129"/>
    </row>
    <row r="1592" spans="1:6">
      <c r="A1592" s="129" t="s">
        <v>3712</v>
      </c>
      <c r="B1592" s="129" t="s">
        <v>2719</v>
      </c>
      <c r="C1592" s="129"/>
      <c r="D1592" s="129"/>
      <c r="E1592" s="129"/>
      <c r="F1592" s="129"/>
    </row>
    <row r="1593" spans="1:6">
      <c r="A1593" s="129" t="s">
        <v>3713</v>
      </c>
      <c r="B1593" s="129" t="s">
        <v>2720</v>
      </c>
      <c r="C1593" s="129"/>
      <c r="D1593" s="129"/>
      <c r="E1593" s="129"/>
      <c r="F1593" s="129"/>
    </row>
    <row r="1594" spans="1:6">
      <c r="A1594" s="129" t="s">
        <v>3714</v>
      </c>
      <c r="B1594" s="129" t="s">
        <v>2721</v>
      </c>
      <c r="C1594" s="129"/>
      <c r="D1594" s="129"/>
      <c r="E1594" s="129"/>
      <c r="F1594" s="129"/>
    </row>
    <row r="1595" spans="1:6">
      <c r="A1595" s="129" t="s">
        <v>3715</v>
      </c>
      <c r="B1595" s="129" t="s">
        <v>2722</v>
      </c>
      <c r="C1595" s="129"/>
      <c r="D1595" s="129"/>
      <c r="E1595" s="129"/>
      <c r="F1595" s="129"/>
    </row>
    <row r="1596" spans="1:6">
      <c r="A1596" s="129" t="s">
        <v>3716</v>
      </c>
      <c r="B1596" s="129" t="s">
        <v>2723</v>
      </c>
      <c r="C1596" s="129"/>
      <c r="D1596" s="129"/>
      <c r="E1596" s="129"/>
      <c r="F1596" s="129"/>
    </row>
    <row r="1597" spans="1:6">
      <c r="A1597" s="129" t="s">
        <v>3717</v>
      </c>
      <c r="B1597" s="129" t="s">
        <v>2724</v>
      </c>
      <c r="C1597" s="129"/>
      <c r="D1597" s="129"/>
      <c r="E1597" s="129"/>
      <c r="F1597" s="129"/>
    </row>
    <row r="1598" spans="1:6">
      <c r="A1598" s="129" t="s">
        <v>3718</v>
      </c>
      <c r="B1598" s="129" t="s">
        <v>2725</v>
      </c>
      <c r="C1598" s="129"/>
      <c r="D1598" s="129"/>
      <c r="E1598" s="129"/>
      <c r="F1598" s="129"/>
    </row>
    <row r="1599" spans="1:6">
      <c r="A1599" s="129" t="s">
        <v>3719</v>
      </c>
      <c r="B1599" s="129" t="s">
        <v>2726</v>
      </c>
      <c r="C1599" s="129"/>
      <c r="D1599" s="129"/>
      <c r="E1599" s="129"/>
      <c r="F1599" s="129"/>
    </row>
    <row r="1600" spans="1:6">
      <c r="A1600" s="129" t="s">
        <v>3720</v>
      </c>
      <c r="B1600" s="129" t="s">
        <v>2727</v>
      </c>
      <c r="C1600" s="129"/>
      <c r="D1600" s="129"/>
      <c r="E1600" s="129"/>
      <c r="F1600" s="129"/>
    </row>
    <row r="1601" spans="1:6">
      <c r="A1601" s="129" t="s">
        <v>3721</v>
      </c>
      <c r="B1601" s="129" t="s">
        <v>2729</v>
      </c>
      <c r="C1601" s="129"/>
      <c r="D1601" s="129"/>
      <c r="E1601" s="129"/>
      <c r="F1601" s="129"/>
    </row>
    <row r="1602" spans="1:6">
      <c r="A1602" s="129" t="s">
        <v>3722</v>
      </c>
      <c r="B1602" s="129" t="s">
        <v>2740</v>
      </c>
      <c r="C1602" s="129"/>
      <c r="D1602" s="129"/>
      <c r="E1602" s="129"/>
      <c r="F1602" s="129"/>
    </row>
    <row r="1603" spans="1:6">
      <c r="A1603" s="129" t="s">
        <v>3723</v>
      </c>
      <c r="B1603" s="129" t="s">
        <v>2730</v>
      </c>
      <c r="C1603" s="129"/>
      <c r="D1603" s="129"/>
      <c r="E1603" s="129"/>
      <c r="F1603" s="129"/>
    </row>
    <row r="1604" spans="1:6">
      <c r="A1604" s="129" t="s">
        <v>3724</v>
      </c>
      <c r="B1604" s="129" t="s">
        <v>2731</v>
      </c>
      <c r="C1604" s="129"/>
      <c r="D1604" s="129"/>
      <c r="E1604" s="129"/>
      <c r="F1604" s="129"/>
    </row>
    <row r="1605" spans="1:6">
      <c r="A1605" s="129" t="s">
        <v>3725</v>
      </c>
      <c r="B1605" s="129" t="s">
        <v>2732</v>
      </c>
      <c r="C1605" s="129"/>
      <c r="D1605" s="129"/>
      <c r="E1605" s="129"/>
      <c r="F1605" s="129"/>
    </row>
    <row r="1606" spans="1:6">
      <c r="A1606" s="129" t="s">
        <v>3726</v>
      </c>
      <c r="B1606" s="129" t="s">
        <v>2733</v>
      </c>
      <c r="C1606" s="129"/>
      <c r="D1606" s="129"/>
      <c r="E1606" s="129"/>
      <c r="F1606" s="129"/>
    </row>
    <row r="1607" spans="1:6">
      <c r="A1607" s="129" t="s">
        <v>3727</v>
      </c>
      <c r="B1607" s="129" t="s">
        <v>2734</v>
      </c>
      <c r="C1607" s="129"/>
      <c r="D1607" s="129"/>
      <c r="E1607" s="129"/>
      <c r="F1607" s="129"/>
    </row>
    <row r="1608" spans="1:6">
      <c r="A1608" s="129" t="s">
        <v>3728</v>
      </c>
      <c r="B1608" s="129" t="s">
        <v>2735</v>
      </c>
      <c r="C1608" s="129"/>
      <c r="D1608" s="129"/>
      <c r="E1608" s="129"/>
      <c r="F1608" s="129"/>
    </row>
    <row r="1609" spans="1:6">
      <c r="A1609" s="129" t="s">
        <v>3729</v>
      </c>
      <c r="B1609" s="129" t="s">
        <v>2736</v>
      </c>
      <c r="C1609" s="129"/>
      <c r="D1609" s="129"/>
      <c r="E1609" s="129"/>
      <c r="F1609" s="129"/>
    </row>
    <row r="1610" spans="1:6">
      <c r="A1610" s="129" t="s">
        <v>3730</v>
      </c>
      <c r="B1610" s="129" t="s">
        <v>2737</v>
      </c>
      <c r="C1610" s="129"/>
      <c r="D1610" s="129"/>
      <c r="E1610" s="129"/>
      <c r="F1610" s="129"/>
    </row>
    <row r="1611" spans="1:6">
      <c r="A1611" s="129" t="s">
        <v>3731</v>
      </c>
      <c r="B1611" s="129" t="s">
        <v>2738</v>
      </c>
      <c r="C1611" s="129"/>
      <c r="D1611" s="129"/>
      <c r="E1611" s="129"/>
      <c r="F1611" s="129"/>
    </row>
    <row r="1612" spans="1:6">
      <c r="A1612" s="129" t="s">
        <v>3732</v>
      </c>
      <c r="B1612" s="129" t="s">
        <v>2741</v>
      </c>
      <c r="C1612" s="129"/>
      <c r="D1612" s="129"/>
      <c r="E1612" s="129"/>
      <c r="F1612" s="129"/>
    </row>
    <row r="1613" spans="1:6">
      <c r="A1613" s="129" t="s">
        <v>3733</v>
      </c>
      <c r="B1613" s="129" t="s">
        <v>1964</v>
      </c>
      <c r="C1613" s="129"/>
      <c r="D1613" s="129"/>
      <c r="E1613" s="129"/>
      <c r="F1613" s="129"/>
    </row>
    <row r="1614" spans="1:6">
      <c r="A1614" s="129" t="s">
        <v>3734</v>
      </c>
      <c r="B1614" s="129" t="s">
        <v>2750</v>
      </c>
      <c r="C1614" s="129"/>
      <c r="D1614" s="129"/>
      <c r="E1614" s="129"/>
      <c r="F1614" s="129"/>
    </row>
    <row r="1615" spans="1:6">
      <c r="A1615" s="129" t="s">
        <v>3735</v>
      </c>
      <c r="B1615" s="129" t="s">
        <v>529</v>
      </c>
      <c r="C1615" s="129"/>
      <c r="D1615" s="129"/>
      <c r="E1615" s="129"/>
      <c r="F1615" s="129"/>
    </row>
    <row r="1616" spans="1:6">
      <c r="A1616" s="129" t="s">
        <v>3736</v>
      </c>
      <c r="B1616" s="129" t="s">
        <v>2742</v>
      </c>
      <c r="C1616" s="129"/>
      <c r="D1616" s="129"/>
      <c r="E1616" s="129"/>
      <c r="F1616" s="129"/>
    </row>
    <row r="1617" spans="1:6">
      <c r="A1617" s="129" t="s">
        <v>3737</v>
      </c>
      <c r="B1617" s="129" t="s">
        <v>2743</v>
      </c>
      <c r="C1617" s="129"/>
      <c r="D1617" s="129"/>
      <c r="E1617" s="129"/>
      <c r="F1617" s="129"/>
    </row>
    <row r="1618" spans="1:6">
      <c r="A1618" s="129" t="s">
        <v>3738</v>
      </c>
      <c r="B1618" s="129" t="s">
        <v>2744</v>
      </c>
      <c r="C1618" s="129"/>
      <c r="D1618" s="129"/>
      <c r="E1618" s="129"/>
      <c r="F1618" s="129"/>
    </row>
    <row r="1619" spans="1:6">
      <c r="A1619" s="129" t="s">
        <v>3739</v>
      </c>
      <c r="B1619" s="129" t="s">
        <v>2745</v>
      </c>
      <c r="C1619" s="129"/>
      <c r="D1619" s="129"/>
      <c r="E1619" s="129"/>
      <c r="F1619" s="129"/>
    </row>
    <row r="1620" spans="1:6">
      <c r="A1620" s="129" t="s">
        <v>3740</v>
      </c>
      <c r="B1620" s="129" t="s">
        <v>2746</v>
      </c>
      <c r="C1620" s="129"/>
      <c r="D1620" s="129"/>
      <c r="E1620" s="129"/>
      <c r="F1620" s="129"/>
    </row>
    <row r="1621" spans="1:6">
      <c r="A1621" s="129" t="s">
        <v>3222</v>
      </c>
      <c r="B1621" s="129" t="s">
        <v>2747</v>
      </c>
      <c r="C1621" s="129"/>
      <c r="D1621" s="129"/>
      <c r="E1621" s="129"/>
      <c r="F1621" s="129"/>
    </row>
    <row r="1622" spans="1:6">
      <c r="A1622" s="129" t="s">
        <v>3223</v>
      </c>
      <c r="B1622" s="129" t="s">
        <v>2748</v>
      </c>
      <c r="C1622" s="129"/>
      <c r="D1622" s="129"/>
      <c r="E1622" s="129"/>
      <c r="F1622" s="129"/>
    </row>
    <row r="1623" spans="1:6">
      <c r="A1623" s="129" t="s">
        <v>2814</v>
      </c>
      <c r="B1623" s="129" t="s">
        <v>2749</v>
      </c>
      <c r="C1623" s="129"/>
      <c r="D1623" s="129"/>
      <c r="E1623" s="129"/>
      <c r="F1623" s="129"/>
    </row>
    <row r="1624" spans="1:6">
      <c r="A1624" s="129" t="s">
        <v>2815</v>
      </c>
      <c r="B1624" s="129" t="s">
        <v>2751</v>
      </c>
      <c r="C1624" s="129"/>
      <c r="D1624" s="129"/>
      <c r="E1624" s="129"/>
      <c r="F1624" s="129"/>
    </row>
    <row r="1625" spans="1:6">
      <c r="A1625" s="129" t="s">
        <v>2816</v>
      </c>
      <c r="B1625" s="129" t="s">
        <v>2761</v>
      </c>
      <c r="C1625" s="129"/>
      <c r="D1625" s="129"/>
      <c r="E1625" s="129"/>
      <c r="F1625" s="129"/>
    </row>
    <row r="1626" spans="1:6">
      <c r="A1626" s="129" t="s">
        <v>2817</v>
      </c>
      <c r="B1626" s="129" t="s">
        <v>2752</v>
      </c>
      <c r="C1626" s="129"/>
      <c r="D1626" s="129"/>
      <c r="E1626" s="129"/>
      <c r="F1626" s="129"/>
    </row>
    <row r="1627" spans="1:6">
      <c r="A1627" s="129" t="s">
        <v>2818</v>
      </c>
      <c r="B1627" s="129" t="s">
        <v>2753</v>
      </c>
      <c r="C1627" s="129"/>
      <c r="D1627" s="129"/>
      <c r="E1627" s="129"/>
      <c r="F1627" s="129"/>
    </row>
    <row r="1628" spans="1:6">
      <c r="A1628" s="129" t="s">
        <v>2819</v>
      </c>
      <c r="B1628" s="129" t="s">
        <v>2754</v>
      </c>
      <c r="C1628" s="129"/>
      <c r="D1628" s="129"/>
      <c r="E1628" s="129"/>
      <c r="F1628" s="129"/>
    </row>
    <row r="1629" spans="1:6">
      <c r="A1629" s="129" t="s">
        <v>2820</v>
      </c>
      <c r="B1629" s="129" t="s">
        <v>2755</v>
      </c>
      <c r="C1629" s="129"/>
      <c r="D1629" s="129"/>
      <c r="E1629" s="129"/>
      <c r="F1629" s="129"/>
    </row>
    <row r="1630" spans="1:6">
      <c r="A1630" s="129" t="s">
        <v>2821</v>
      </c>
      <c r="B1630" s="129" t="s">
        <v>2756</v>
      </c>
      <c r="C1630" s="129"/>
      <c r="D1630" s="129"/>
      <c r="E1630" s="129"/>
      <c r="F1630" s="129"/>
    </row>
    <row r="1631" spans="1:6">
      <c r="A1631" s="129" t="s">
        <v>2822</v>
      </c>
      <c r="B1631" s="129" t="s">
        <v>2757</v>
      </c>
      <c r="C1631" s="129"/>
      <c r="D1631" s="129"/>
      <c r="E1631" s="129"/>
      <c r="F1631" s="129"/>
    </row>
    <row r="1632" spans="1:6">
      <c r="A1632" s="129" t="s">
        <v>2823</v>
      </c>
      <c r="B1632" s="129" t="s">
        <v>2758</v>
      </c>
      <c r="C1632" s="129"/>
      <c r="D1632" s="129"/>
      <c r="E1632" s="129"/>
      <c r="F1632" s="129"/>
    </row>
    <row r="1633" spans="1:6">
      <c r="A1633" s="129" t="s">
        <v>2824</v>
      </c>
      <c r="B1633" s="129" t="s">
        <v>2759</v>
      </c>
      <c r="C1633" s="129"/>
      <c r="D1633" s="129"/>
      <c r="E1633" s="129"/>
      <c r="F1633" s="129"/>
    </row>
    <row r="1634" spans="1:6">
      <c r="A1634" s="129" t="s">
        <v>2825</v>
      </c>
      <c r="B1634" s="129" t="s">
        <v>2760</v>
      </c>
      <c r="C1634" s="129"/>
      <c r="D1634" s="129"/>
      <c r="E1634" s="129"/>
      <c r="F1634" s="129"/>
    </row>
    <row r="1635" spans="1:6">
      <c r="A1635" s="129" t="s">
        <v>2826</v>
      </c>
      <c r="B1635" s="129" t="s">
        <v>2762</v>
      </c>
      <c r="C1635" s="129"/>
      <c r="D1635" s="129"/>
      <c r="E1635" s="129"/>
      <c r="F1635" s="129"/>
    </row>
    <row r="1636" spans="1:6">
      <c r="A1636" s="129" t="s">
        <v>2827</v>
      </c>
      <c r="B1636" s="129" t="s">
        <v>2772</v>
      </c>
      <c r="C1636" s="129"/>
      <c r="D1636" s="129"/>
      <c r="E1636" s="129"/>
      <c r="F1636" s="129"/>
    </row>
    <row r="1637" spans="1:6">
      <c r="A1637" s="129" t="s">
        <v>2828</v>
      </c>
      <c r="B1637" s="129" t="s">
        <v>2763</v>
      </c>
      <c r="C1637" s="129"/>
      <c r="D1637" s="129"/>
      <c r="E1637" s="129"/>
      <c r="F1637" s="129"/>
    </row>
    <row r="1638" spans="1:6">
      <c r="A1638" s="129" t="s">
        <v>2829</v>
      </c>
      <c r="B1638" s="129" t="s">
        <v>2764</v>
      </c>
      <c r="C1638" s="129"/>
      <c r="D1638" s="129"/>
      <c r="E1638" s="129"/>
      <c r="F1638" s="129"/>
    </row>
    <row r="1639" spans="1:6">
      <c r="A1639" s="129" t="s">
        <v>2830</v>
      </c>
      <c r="B1639" s="129" t="s">
        <v>2765</v>
      </c>
      <c r="C1639" s="129"/>
      <c r="D1639" s="129"/>
      <c r="E1639" s="129"/>
      <c r="F1639" s="129"/>
    </row>
    <row r="1640" spans="1:6">
      <c r="A1640" s="129" t="s">
        <v>2831</v>
      </c>
      <c r="B1640" s="129" t="s">
        <v>2766</v>
      </c>
      <c r="C1640" s="129"/>
      <c r="D1640" s="129"/>
      <c r="E1640" s="129"/>
      <c r="F1640" s="129"/>
    </row>
    <row r="1641" spans="1:6">
      <c r="A1641" s="129" t="s">
        <v>2832</v>
      </c>
      <c r="B1641" s="129" t="s">
        <v>2767</v>
      </c>
      <c r="C1641" s="129"/>
      <c r="D1641" s="129"/>
      <c r="E1641" s="129"/>
      <c r="F1641" s="129"/>
    </row>
    <row r="1642" spans="1:6">
      <c r="A1642" s="129" t="s">
        <v>2833</v>
      </c>
      <c r="B1642" s="129" t="s">
        <v>2768</v>
      </c>
      <c r="C1642" s="129"/>
      <c r="D1642" s="129"/>
      <c r="E1642" s="129"/>
      <c r="F1642" s="129"/>
    </row>
    <row r="1643" spans="1:6">
      <c r="A1643" s="129" t="s">
        <v>2834</v>
      </c>
      <c r="B1643" s="129" t="s">
        <v>2769</v>
      </c>
      <c r="C1643" s="129"/>
      <c r="D1643" s="129"/>
      <c r="E1643" s="129"/>
      <c r="F1643" s="129"/>
    </row>
    <row r="1644" spans="1:6">
      <c r="A1644" s="129" t="s">
        <v>2835</v>
      </c>
      <c r="B1644" s="129" t="s">
        <v>2770</v>
      </c>
      <c r="C1644" s="129"/>
      <c r="D1644" s="129"/>
      <c r="E1644" s="129"/>
      <c r="F1644" s="129"/>
    </row>
    <row r="1645" spans="1:6">
      <c r="A1645" s="129" t="s">
        <v>2836</v>
      </c>
      <c r="B1645" s="129" t="s">
        <v>2771</v>
      </c>
      <c r="C1645" s="129"/>
      <c r="D1645" s="129"/>
      <c r="E1645" s="129"/>
      <c r="F1645" s="129"/>
    </row>
    <row r="1646" spans="1:6">
      <c r="A1646" s="129" t="s">
        <v>2837</v>
      </c>
      <c r="B1646" s="129" t="s">
        <v>2773</v>
      </c>
      <c r="C1646" s="129"/>
      <c r="D1646" s="129"/>
      <c r="E1646" s="129"/>
      <c r="F1646" s="129"/>
    </row>
    <row r="1647" spans="1:6">
      <c r="A1647" s="129" t="s">
        <v>2838</v>
      </c>
      <c r="B1647" s="129" t="s">
        <v>2783</v>
      </c>
      <c r="C1647" s="129"/>
      <c r="D1647" s="129"/>
      <c r="E1647" s="129"/>
      <c r="F1647" s="129"/>
    </row>
    <row r="1648" spans="1:6">
      <c r="A1648" s="129" t="s">
        <v>2839</v>
      </c>
      <c r="B1648" s="129" t="s">
        <v>2774</v>
      </c>
      <c r="C1648" s="129"/>
      <c r="D1648" s="129"/>
      <c r="E1648" s="129"/>
      <c r="F1648" s="129"/>
    </row>
    <row r="1649" spans="1:6">
      <c r="A1649" s="129" t="s">
        <v>2840</v>
      </c>
      <c r="B1649" s="129" t="s">
        <v>2775</v>
      </c>
      <c r="C1649" s="129"/>
      <c r="D1649" s="129"/>
      <c r="E1649" s="129"/>
      <c r="F1649" s="129"/>
    </row>
    <row r="1650" spans="1:6">
      <c r="A1650" s="129" t="s">
        <v>2841</v>
      </c>
      <c r="B1650" s="129" t="s">
        <v>2776</v>
      </c>
      <c r="C1650" s="129"/>
      <c r="D1650" s="129"/>
      <c r="E1650" s="129"/>
      <c r="F1650" s="129"/>
    </row>
    <row r="1651" spans="1:6">
      <c r="A1651" s="129" t="s">
        <v>2842</v>
      </c>
      <c r="B1651" s="129" t="s">
        <v>2777</v>
      </c>
      <c r="C1651" s="129"/>
      <c r="D1651" s="129"/>
      <c r="E1651" s="129"/>
      <c r="F1651" s="129"/>
    </row>
    <row r="1652" spans="1:6">
      <c r="A1652" s="129" t="s">
        <v>2843</v>
      </c>
      <c r="B1652" s="129" t="s">
        <v>2778</v>
      </c>
      <c r="C1652" s="129"/>
      <c r="D1652" s="129"/>
      <c r="E1652" s="129"/>
      <c r="F1652" s="129"/>
    </row>
    <row r="1653" spans="1:6">
      <c r="A1653" s="129" t="s">
        <v>2844</v>
      </c>
      <c r="B1653" s="129" t="s">
        <v>2779</v>
      </c>
      <c r="C1653" s="129"/>
      <c r="D1653" s="129"/>
      <c r="E1653" s="129"/>
      <c r="F1653" s="129"/>
    </row>
    <row r="1654" spans="1:6">
      <c r="A1654" s="129" t="s">
        <v>2845</v>
      </c>
      <c r="B1654" s="129" t="s">
        <v>2780</v>
      </c>
      <c r="C1654" s="129"/>
      <c r="D1654" s="129"/>
      <c r="E1654" s="129"/>
      <c r="F1654" s="129"/>
    </row>
    <row r="1655" spans="1:6">
      <c r="A1655" s="129" t="s">
        <v>2846</v>
      </c>
      <c r="B1655" s="129" t="s">
        <v>2781</v>
      </c>
      <c r="C1655" s="129"/>
      <c r="D1655" s="129"/>
      <c r="E1655" s="129"/>
      <c r="F1655" s="129"/>
    </row>
    <row r="1656" spans="1:6">
      <c r="A1656" s="129" t="s">
        <v>2847</v>
      </c>
      <c r="B1656" s="129" t="s">
        <v>2782</v>
      </c>
      <c r="C1656" s="129"/>
      <c r="D1656" s="129"/>
      <c r="E1656" s="129"/>
      <c r="F1656" s="129"/>
    </row>
    <row r="1657" spans="1:6">
      <c r="A1657" s="129" t="s">
        <v>2848</v>
      </c>
      <c r="B1657" s="129" t="s">
        <v>2784</v>
      </c>
      <c r="C1657" s="129"/>
      <c r="D1657" s="129"/>
      <c r="E1657" s="129"/>
      <c r="F1657" s="129"/>
    </row>
    <row r="1658" spans="1:6">
      <c r="A1658" s="129" t="s">
        <v>2849</v>
      </c>
      <c r="B1658" s="129" t="s">
        <v>2794</v>
      </c>
      <c r="C1658" s="129"/>
      <c r="D1658" s="129"/>
      <c r="E1658" s="129"/>
      <c r="F1658" s="129"/>
    </row>
    <row r="1659" spans="1:6">
      <c r="A1659" s="129" t="s">
        <v>2850</v>
      </c>
      <c r="B1659" s="129" t="s">
        <v>2785</v>
      </c>
      <c r="C1659" s="129"/>
      <c r="D1659" s="129"/>
      <c r="E1659" s="129"/>
      <c r="F1659" s="129"/>
    </row>
    <row r="1660" spans="1:6">
      <c r="A1660" s="129" t="s">
        <v>2851</v>
      </c>
      <c r="B1660" s="129" t="s">
        <v>2786</v>
      </c>
      <c r="C1660" s="129"/>
      <c r="D1660" s="129"/>
      <c r="E1660" s="129"/>
      <c r="F1660" s="129"/>
    </row>
    <row r="1661" spans="1:6">
      <c r="A1661" s="129" t="s">
        <v>2852</v>
      </c>
      <c r="B1661" s="129" t="s">
        <v>2787</v>
      </c>
      <c r="C1661" s="129"/>
      <c r="D1661" s="129"/>
      <c r="E1661" s="129"/>
      <c r="F1661" s="129"/>
    </row>
    <row r="1662" spans="1:6">
      <c r="A1662" s="129" t="s">
        <v>2853</v>
      </c>
      <c r="B1662" s="129" t="s">
        <v>2788</v>
      </c>
      <c r="C1662" s="129"/>
      <c r="D1662" s="129"/>
      <c r="E1662" s="129"/>
      <c r="F1662" s="129"/>
    </row>
    <row r="1663" spans="1:6">
      <c r="A1663" s="129" t="s">
        <v>2854</v>
      </c>
      <c r="B1663" s="129" t="s">
        <v>2789</v>
      </c>
      <c r="C1663" s="129"/>
      <c r="D1663" s="129"/>
      <c r="E1663" s="129"/>
      <c r="F1663" s="129"/>
    </row>
    <row r="1664" spans="1:6">
      <c r="A1664" s="129" t="s">
        <v>2855</v>
      </c>
      <c r="B1664" s="129" t="s">
        <v>2790</v>
      </c>
      <c r="C1664" s="129"/>
      <c r="D1664" s="129"/>
      <c r="E1664" s="129"/>
      <c r="F1664" s="129"/>
    </row>
    <row r="1665" spans="1:6">
      <c r="A1665" s="129" t="s">
        <v>2856</v>
      </c>
      <c r="B1665" s="129" t="s">
        <v>2791</v>
      </c>
      <c r="C1665" s="129"/>
      <c r="D1665" s="129"/>
      <c r="E1665" s="129"/>
      <c r="F1665" s="129"/>
    </row>
    <row r="1666" spans="1:6">
      <c r="A1666" s="129" t="s">
        <v>2857</v>
      </c>
      <c r="B1666" s="129" t="s">
        <v>2792</v>
      </c>
      <c r="C1666" s="129"/>
      <c r="D1666" s="129"/>
      <c r="E1666" s="129"/>
      <c r="F1666" s="129"/>
    </row>
    <row r="1667" spans="1:6">
      <c r="A1667" s="129" t="s">
        <v>2858</v>
      </c>
      <c r="B1667" s="129" t="s">
        <v>2793</v>
      </c>
      <c r="C1667" s="129"/>
      <c r="D1667" s="129"/>
      <c r="E1667" s="129"/>
      <c r="F1667" s="129"/>
    </row>
    <row r="1668" spans="1:6">
      <c r="A1668" s="129" t="s">
        <v>2859</v>
      </c>
      <c r="B1668" s="129" t="s">
        <v>2795</v>
      </c>
      <c r="C1668" s="129"/>
      <c r="D1668" s="129"/>
      <c r="E1668" s="129"/>
      <c r="F1668" s="129"/>
    </row>
    <row r="1669" spans="1:6">
      <c r="A1669" s="129" t="s">
        <v>2860</v>
      </c>
      <c r="B1669" s="129" t="s">
        <v>2804</v>
      </c>
      <c r="C1669" s="129"/>
      <c r="D1669" s="129"/>
      <c r="E1669" s="129"/>
      <c r="F1669" s="129"/>
    </row>
    <row r="1670" spans="1:6">
      <c r="A1670" s="129" t="s">
        <v>2861</v>
      </c>
      <c r="B1670" s="129" t="s">
        <v>530</v>
      </c>
      <c r="C1670" s="129"/>
      <c r="D1670" s="129"/>
      <c r="E1670" s="129"/>
      <c r="F1670" s="129"/>
    </row>
    <row r="1671" spans="1:6">
      <c r="A1671" s="129" t="s">
        <v>2862</v>
      </c>
      <c r="B1671" s="129" t="s">
        <v>2796</v>
      </c>
      <c r="C1671" s="129"/>
      <c r="D1671" s="129"/>
      <c r="E1671" s="129"/>
      <c r="F1671" s="129"/>
    </row>
    <row r="1672" spans="1:6">
      <c r="A1672" s="129" t="s">
        <v>2863</v>
      </c>
      <c r="B1672" s="129" t="s">
        <v>2797</v>
      </c>
      <c r="C1672" s="129"/>
      <c r="D1672" s="129"/>
      <c r="E1672" s="129"/>
      <c r="F1672" s="129"/>
    </row>
    <row r="1673" spans="1:6">
      <c r="A1673" s="129" t="s">
        <v>2864</v>
      </c>
      <c r="B1673" s="129" t="s">
        <v>2798</v>
      </c>
      <c r="C1673" s="129"/>
      <c r="D1673" s="129"/>
      <c r="E1673" s="129"/>
      <c r="F1673" s="129"/>
    </row>
    <row r="1674" spans="1:6">
      <c r="A1674" s="129" t="s">
        <v>2865</v>
      </c>
      <c r="B1674" s="129" t="s">
        <v>2799</v>
      </c>
      <c r="C1674" s="129"/>
      <c r="D1674" s="129"/>
      <c r="E1674" s="129"/>
      <c r="F1674" s="129"/>
    </row>
    <row r="1675" spans="1:6">
      <c r="A1675" s="129" t="s">
        <v>2866</v>
      </c>
      <c r="B1675" s="129" t="s">
        <v>2800</v>
      </c>
      <c r="C1675" s="129"/>
      <c r="D1675" s="129"/>
      <c r="E1675" s="129"/>
      <c r="F1675" s="129"/>
    </row>
    <row r="1676" spans="1:6">
      <c r="A1676" s="129" t="s">
        <v>2867</v>
      </c>
      <c r="B1676" s="129" t="s">
        <v>2801</v>
      </c>
      <c r="C1676" s="129"/>
      <c r="D1676" s="129"/>
      <c r="E1676" s="129"/>
      <c r="F1676" s="129"/>
    </row>
    <row r="1677" spans="1:6">
      <c r="A1677" s="129" t="s">
        <v>2868</v>
      </c>
      <c r="B1677" s="129" t="s">
        <v>2802</v>
      </c>
      <c r="C1677" s="129"/>
      <c r="D1677" s="129"/>
      <c r="E1677" s="129"/>
      <c r="F1677" s="129"/>
    </row>
    <row r="1678" spans="1:6">
      <c r="A1678" s="129" t="s">
        <v>2869</v>
      </c>
      <c r="B1678" s="129" t="s">
        <v>2803</v>
      </c>
      <c r="C1678" s="129"/>
      <c r="D1678" s="129"/>
      <c r="E1678" s="129"/>
      <c r="F1678" s="129"/>
    </row>
    <row r="1679" spans="1:6">
      <c r="A1679" s="129" t="s">
        <v>2870</v>
      </c>
      <c r="B1679" s="129" t="s">
        <v>2805</v>
      </c>
      <c r="C1679" s="129"/>
      <c r="D1679" s="129"/>
      <c r="E1679" s="129"/>
      <c r="F1679" s="129"/>
    </row>
    <row r="1680" spans="1:6">
      <c r="A1680" s="129" t="s">
        <v>2871</v>
      </c>
      <c r="B1680" s="129" t="s">
        <v>2326</v>
      </c>
      <c r="C1680" s="129"/>
      <c r="D1680" s="129"/>
      <c r="E1680" s="129"/>
      <c r="F1680" s="129"/>
    </row>
    <row r="1681" spans="1:6">
      <c r="A1681" s="129" t="s">
        <v>2872</v>
      </c>
      <c r="B1681" s="129" t="s">
        <v>2806</v>
      </c>
      <c r="C1681" s="129"/>
      <c r="D1681" s="129"/>
      <c r="E1681" s="129"/>
      <c r="F1681" s="129"/>
    </row>
    <row r="1682" spans="1:6">
      <c r="A1682" s="129" t="s">
        <v>2873</v>
      </c>
      <c r="B1682" s="129" t="s">
        <v>2807</v>
      </c>
      <c r="C1682" s="129"/>
      <c r="D1682" s="129"/>
      <c r="E1682" s="129"/>
      <c r="F1682" s="129"/>
    </row>
    <row r="1683" spans="1:6">
      <c r="A1683" s="129" t="s">
        <v>2874</v>
      </c>
      <c r="B1683" s="129" t="s">
        <v>2808</v>
      </c>
      <c r="C1683" s="129"/>
      <c r="D1683" s="129"/>
      <c r="E1683" s="129"/>
      <c r="F1683" s="129"/>
    </row>
    <row r="1684" spans="1:6">
      <c r="A1684" s="129" t="s">
        <v>2875</v>
      </c>
      <c r="B1684" s="129" t="s">
        <v>2809</v>
      </c>
      <c r="C1684" s="129"/>
      <c r="D1684" s="129"/>
      <c r="E1684" s="129"/>
      <c r="F1684" s="129"/>
    </row>
    <row r="1685" spans="1:6">
      <c r="A1685" s="129" t="s">
        <v>2876</v>
      </c>
      <c r="B1685" s="129" t="s">
        <v>2810</v>
      </c>
      <c r="C1685" s="129"/>
      <c r="D1685" s="129"/>
      <c r="E1685" s="129"/>
      <c r="F1685" s="129"/>
    </row>
    <row r="1686" spans="1:6">
      <c r="A1686" s="129" t="s">
        <v>2877</v>
      </c>
      <c r="B1686" s="129" t="s">
        <v>2811</v>
      </c>
      <c r="C1686" s="129"/>
      <c r="D1686" s="129"/>
      <c r="E1686" s="129"/>
      <c r="F1686" s="129"/>
    </row>
    <row r="1687" spans="1:6">
      <c r="A1687" s="129" t="s">
        <v>2878</v>
      </c>
      <c r="B1687" s="129" t="s">
        <v>2812</v>
      </c>
      <c r="C1687" s="129"/>
      <c r="D1687" s="129"/>
      <c r="E1687" s="129"/>
      <c r="F1687" s="129"/>
    </row>
    <row r="1688" spans="1:6">
      <c r="A1688" s="129" t="s">
        <v>2879</v>
      </c>
      <c r="B1688" s="129" t="s">
        <v>2324</v>
      </c>
      <c r="C1688" s="129"/>
      <c r="D1688" s="129"/>
      <c r="E1688" s="129"/>
      <c r="F1688" s="129"/>
    </row>
    <row r="1689" spans="1:6">
      <c r="A1689" s="129" t="s">
        <v>2880</v>
      </c>
      <c r="B1689" s="129" t="s">
        <v>2325</v>
      </c>
      <c r="C1689" s="129"/>
      <c r="D1689" s="129"/>
      <c r="E1689" s="129"/>
      <c r="F1689" s="129"/>
    </row>
    <row r="1690" spans="1:6">
      <c r="A1690" s="129" t="s">
        <v>2881</v>
      </c>
      <c r="B1690" s="129" t="s">
        <v>2327</v>
      </c>
      <c r="C1690" s="129"/>
      <c r="D1690" s="129"/>
      <c r="E1690" s="129"/>
      <c r="F1690" s="129"/>
    </row>
    <row r="1691" spans="1:6">
      <c r="A1691" s="129" t="s">
        <v>2882</v>
      </c>
      <c r="B1691" s="129" t="s">
        <v>2337</v>
      </c>
      <c r="C1691" s="129"/>
      <c r="D1691" s="129"/>
      <c r="E1691" s="129"/>
      <c r="F1691" s="129"/>
    </row>
    <row r="1692" spans="1:6">
      <c r="A1692" s="129" t="s">
        <v>2883</v>
      </c>
      <c r="B1692" s="129" t="s">
        <v>2328</v>
      </c>
      <c r="C1692" s="129"/>
      <c r="D1692" s="129"/>
      <c r="E1692" s="129"/>
      <c r="F1692" s="129"/>
    </row>
    <row r="1693" spans="1:6">
      <c r="A1693" s="129" t="s">
        <v>2884</v>
      </c>
      <c r="B1693" s="129" t="s">
        <v>2329</v>
      </c>
      <c r="C1693" s="129"/>
      <c r="D1693" s="129"/>
      <c r="E1693" s="129"/>
      <c r="F1693" s="129"/>
    </row>
    <row r="1694" spans="1:6">
      <c r="A1694" s="129" t="s">
        <v>2885</v>
      </c>
      <c r="B1694" s="129" t="s">
        <v>2330</v>
      </c>
      <c r="C1694" s="129"/>
      <c r="D1694" s="129"/>
      <c r="E1694" s="129"/>
      <c r="F1694" s="129"/>
    </row>
    <row r="1695" spans="1:6">
      <c r="A1695" s="129" t="s">
        <v>2886</v>
      </c>
      <c r="B1695" s="129" t="s">
        <v>2331</v>
      </c>
      <c r="C1695" s="129"/>
      <c r="D1695" s="129"/>
      <c r="E1695" s="129"/>
      <c r="F1695" s="129"/>
    </row>
    <row r="1696" spans="1:6">
      <c r="A1696" s="129" t="s">
        <v>2887</v>
      </c>
      <c r="B1696" s="129" t="s">
        <v>2332</v>
      </c>
      <c r="C1696" s="129"/>
      <c r="D1696" s="129"/>
      <c r="E1696" s="129"/>
      <c r="F1696" s="129"/>
    </row>
    <row r="1697" spans="1:6">
      <c r="A1697" s="129" t="s">
        <v>2888</v>
      </c>
      <c r="B1697" s="129" t="s">
        <v>2333</v>
      </c>
      <c r="C1697" s="129"/>
      <c r="D1697" s="129"/>
      <c r="E1697" s="129"/>
      <c r="F1697" s="129"/>
    </row>
    <row r="1698" spans="1:6">
      <c r="A1698" s="129" t="s">
        <v>2889</v>
      </c>
      <c r="B1698" s="129" t="s">
        <v>2334</v>
      </c>
      <c r="C1698" s="129"/>
      <c r="D1698" s="129"/>
      <c r="E1698" s="129"/>
      <c r="F1698" s="129"/>
    </row>
    <row r="1699" spans="1:6">
      <c r="A1699" s="129" t="s">
        <v>2890</v>
      </c>
      <c r="B1699" s="129" t="s">
        <v>2335</v>
      </c>
      <c r="C1699" s="129"/>
      <c r="D1699" s="129"/>
      <c r="E1699" s="129"/>
      <c r="F1699" s="129"/>
    </row>
    <row r="1700" spans="1:6">
      <c r="A1700" s="129" t="s">
        <v>2891</v>
      </c>
      <c r="B1700" s="129" t="s">
        <v>2336</v>
      </c>
      <c r="C1700" s="129"/>
      <c r="D1700" s="129"/>
      <c r="E1700" s="129"/>
      <c r="F1700" s="129"/>
    </row>
    <row r="1701" spans="1:6">
      <c r="A1701" s="129" t="s">
        <v>2892</v>
      </c>
      <c r="B1701" s="129" t="s">
        <v>2338</v>
      </c>
      <c r="C1701" s="129"/>
      <c r="D1701" s="129"/>
      <c r="E1701" s="129"/>
      <c r="F1701" s="129"/>
    </row>
    <row r="1702" spans="1:6">
      <c r="A1702" s="129" t="s">
        <v>2893</v>
      </c>
      <c r="B1702" s="129" t="s">
        <v>1953</v>
      </c>
      <c r="C1702" s="129"/>
      <c r="D1702" s="129"/>
      <c r="E1702" s="129"/>
      <c r="F1702" s="129"/>
    </row>
    <row r="1703" spans="1:6">
      <c r="A1703" s="129" t="s">
        <v>2894</v>
      </c>
      <c r="B1703" s="129" t="s">
        <v>2339</v>
      </c>
      <c r="C1703" s="129"/>
      <c r="D1703" s="129"/>
      <c r="E1703" s="129"/>
      <c r="F1703" s="129"/>
    </row>
    <row r="1704" spans="1:6">
      <c r="A1704" s="129" t="s">
        <v>2895</v>
      </c>
      <c r="B1704" s="129" t="s">
        <v>2340</v>
      </c>
      <c r="C1704" s="129"/>
      <c r="D1704" s="129"/>
      <c r="E1704" s="129"/>
      <c r="F1704" s="129"/>
    </row>
    <row r="1705" spans="1:6">
      <c r="A1705" s="129" t="s">
        <v>2896</v>
      </c>
      <c r="B1705" s="129" t="s">
        <v>2341</v>
      </c>
      <c r="C1705" s="129"/>
      <c r="D1705" s="129"/>
      <c r="E1705" s="129"/>
      <c r="F1705" s="129"/>
    </row>
    <row r="1706" spans="1:6">
      <c r="A1706" s="129" t="s">
        <v>2897</v>
      </c>
      <c r="B1706" s="129" t="s">
        <v>2342</v>
      </c>
      <c r="C1706" s="129"/>
      <c r="D1706" s="129"/>
      <c r="E1706" s="129"/>
      <c r="F1706" s="129"/>
    </row>
    <row r="1707" spans="1:6">
      <c r="A1707" s="129" t="s">
        <v>2898</v>
      </c>
      <c r="B1707" s="129" t="s">
        <v>2343</v>
      </c>
      <c r="C1707" s="129"/>
      <c r="D1707" s="129"/>
      <c r="E1707" s="129"/>
      <c r="F1707" s="129"/>
    </row>
    <row r="1708" spans="1:6">
      <c r="A1708" s="129" t="s">
        <v>2899</v>
      </c>
      <c r="B1708" s="129" t="s">
        <v>2344</v>
      </c>
      <c r="C1708" s="129"/>
      <c r="D1708" s="129"/>
      <c r="E1708" s="129"/>
      <c r="F1708" s="129"/>
    </row>
    <row r="1709" spans="1:6">
      <c r="A1709" s="129" t="s">
        <v>2900</v>
      </c>
      <c r="B1709" s="129" t="s">
        <v>2345</v>
      </c>
      <c r="C1709" s="129"/>
      <c r="D1709" s="129"/>
      <c r="E1709" s="129"/>
      <c r="F1709" s="129"/>
    </row>
    <row r="1710" spans="1:6">
      <c r="A1710" s="129" t="s">
        <v>2901</v>
      </c>
      <c r="B1710" s="129" t="s">
        <v>2346</v>
      </c>
      <c r="C1710" s="129"/>
      <c r="D1710" s="129"/>
      <c r="E1710" s="129"/>
      <c r="F1710" s="129"/>
    </row>
    <row r="1711" spans="1:6">
      <c r="A1711" s="129" t="s">
        <v>2902</v>
      </c>
      <c r="B1711" s="129" t="s">
        <v>1952</v>
      </c>
      <c r="C1711" s="129"/>
      <c r="D1711" s="129"/>
      <c r="E1711" s="129"/>
      <c r="F1711" s="129"/>
    </row>
    <row r="1712" spans="1:6">
      <c r="A1712" s="129" t="s">
        <v>2903</v>
      </c>
      <c r="B1712" s="129" t="s">
        <v>1954</v>
      </c>
      <c r="C1712" s="129"/>
      <c r="D1712" s="129"/>
      <c r="E1712" s="129"/>
      <c r="F1712" s="129"/>
    </row>
    <row r="1713" spans="1:6">
      <c r="A1713" s="129" t="s">
        <v>2904</v>
      </c>
      <c r="B1713" s="129" t="s">
        <v>1965</v>
      </c>
      <c r="C1713" s="129"/>
      <c r="D1713" s="129"/>
      <c r="E1713" s="129"/>
      <c r="F1713" s="129"/>
    </row>
    <row r="1714" spans="1:6">
      <c r="A1714" s="129" t="s">
        <v>2905</v>
      </c>
      <c r="B1714" s="129" t="s">
        <v>1955</v>
      </c>
      <c r="C1714" s="129"/>
      <c r="D1714" s="129"/>
      <c r="E1714" s="129"/>
      <c r="F1714" s="129"/>
    </row>
    <row r="1715" spans="1:6">
      <c r="A1715" s="129" t="s">
        <v>2906</v>
      </c>
      <c r="B1715" s="129" t="s">
        <v>1956</v>
      </c>
      <c r="C1715" s="129"/>
      <c r="D1715" s="129"/>
      <c r="E1715" s="129"/>
      <c r="F1715" s="129"/>
    </row>
    <row r="1716" spans="1:6">
      <c r="A1716" s="129" t="s">
        <v>2907</v>
      </c>
      <c r="B1716" s="129" t="s">
        <v>1957</v>
      </c>
      <c r="C1716" s="129"/>
      <c r="D1716" s="129"/>
      <c r="E1716" s="129"/>
      <c r="F1716" s="129"/>
    </row>
    <row r="1717" spans="1:6">
      <c r="A1717" s="129" t="s">
        <v>2908</v>
      </c>
      <c r="B1717" s="129" t="s">
        <v>1958</v>
      </c>
      <c r="C1717" s="129"/>
      <c r="D1717" s="129"/>
      <c r="E1717" s="129"/>
      <c r="F1717" s="129"/>
    </row>
    <row r="1718" spans="1:6">
      <c r="A1718" s="129" t="s">
        <v>2909</v>
      </c>
      <c r="B1718" s="129" t="s">
        <v>1959</v>
      </c>
      <c r="C1718" s="129"/>
      <c r="D1718" s="129"/>
      <c r="E1718" s="129"/>
      <c r="F1718" s="129"/>
    </row>
    <row r="1719" spans="1:6">
      <c r="A1719" s="129" t="s">
        <v>2910</v>
      </c>
      <c r="B1719" s="129" t="s">
        <v>1960</v>
      </c>
      <c r="C1719" s="129"/>
      <c r="D1719" s="129"/>
      <c r="E1719" s="129"/>
      <c r="F1719" s="129"/>
    </row>
    <row r="1720" spans="1:6">
      <c r="A1720" s="129" t="s">
        <v>2911</v>
      </c>
      <c r="B1720" s="129" t="s">
        <v>1961</v>
      </c>
      <c r="C1720" s="129"/>
      <c r="D1720" s="129"/>
      <c r="E1720" s="129"/>
      <c r="F1720" s="129"/>
    </row>
    <row r="1721" spans="1:6">
      <c r="A1721" s="129" t="s">
        <v>2912</v>
      </c>
      <c r="B1721" s="129" t="s">
        <v>1962</v>
      </c>
      <c r="C1721" s="129"/>
      <c r="D1721" s="129"/>
      <c r="E1721" s="129"/>
      <c r="F1721" s="129"/>
    </row>
    <row r="1722" spans="1:6">
      <c r="A1722" s="129" t="s">
        <v>2913</v>
      </c>
      <c r="B1722" s="129" t="s">
        <v>1963</v>
      </c>
      <c r="C1722" s="129"/>
      <c r="D1722" s="129"/>
      <c r="E1722" s="129"/>
      <c r="F1722" s="129"/>
    </row>
    <row r="1723" spans="1:6">
      <c r="A1723" s="129" t="s">
        <v>2914</v>
      </c>
      <c r="B1723" s="129" t="s">
        <v>1966</v>
      </c>
      <c r="C1723" s="129"/>
      <c r="D1723" s="129"/>
      <c r="E1723" s="129"/>
      <c r="F1723" s="129"/>
    </row>
    <row r="1724" spans="1:6">
      <c r="A1724" s="129" t="s">
        <v>2915</v>
      </c>
      <c r="B1724" s="129" t="s">
        <v>1976</v>
      </c>
      <c r="C1724" s="129"/>
      <c r="D1724" s="129"/>
      <c r="E1724" s="129"/>
      <c r="F1724" s="129"/>
    </row>
    <row r="1725" spans="1:6">
      <c r="A1725" s="129" t="s">
        <v>2916</v>
      </c>
      <c r="B1725" s="129" t="s">
        <v>1967</v>
      </c>
      <c r="C1725" s="129"/>
      <c r="D1725" s="129"/>
      <c r="E1725" s="129"/>
      <c r="F1725" s="129"/>
    </row>
    <row r="1726" spans="1:6">
      <c r="A1726" s="129" t="s">
        <v>2917</v>
      </c>
      <c r="B1726" s="129" t="s">
        <v>531</v>
      </c>
      <c r="C1726" s="129"/>
      <c r="D1726" s="129"/>
      <c r="E1726" s="129"/>
      <c r="F1726" s="129"/>
    </row>
    <row r="1727" spans="1:6">
      <c r="A1727" s="129" t="s">
        <v>2918</v>
      </c>
      <c r="B1727" s="129" t="s">
        <v>1968</v>
      </c>
      <c r="C1727" s="129"/>
      <c r="D1727" s="129"/>
      <c r="E1727" s="129"/>
      <c r="F1727" s="129"/>
    </row>
    <row r="1728" spans="1:6">
      <c r="A1728" s="129" t="s">
        <v>2919</v>
      </c>
      <c r="B1728" s="129" t="s">
        <v>1969</v>
      </c>
      <c r="C1728" s="129"/>
      <c r="D1728" s="129"/>
      <c r="E1728" s="129"/>
      <c r="F1728" s="129"/>
    </row>
    <row r="1729" spans="1:6">
      <c r="A1729" s="129" t="s">
        <v>2920</v>
      </c>
      <c r="B1729" s="129" t="s">
        <v>1970</v>
      </c>
      <c r="C1729" s="129"/>
      <c r="D1729" s="129"/>
      <c r="E1729" s="129"/>
      <c r="F1729" s="129"/>
    </row>
    <row r="1730" spans="1:6">
      <c r="A1730" s="129" t="s">
        <v>2921</v>
      </c>
      <c r="B1730" s="129" t="s">
        <v>1971</v>
      </c>
      <c r="C1730" s="129"/>
      <c r="D1730" s="129"/>
      <c r="E1730" s="129"/>
      <c r="F1730" s="129"/>
    </row>
    <row r="1731" spans="1:6">
      <c r="A1731" s="129" t="s">
        <v>2922</v>
      </c>
      <c r="B1731" s="129" t="s">
        <v>1972</v>
      </c>
      <c r="C1731" s="129"/>
      <c r="D1731" s="129"/>
      <c r="E1731" s="129"/>
      <c r="F1731" s="129"/>
    </row>
    <row r="1732" spans="1:6">
      <c r="A1732" s="129" t="s">
        <v>2923</v>
      </c>
      <c r="B1732" s="129" t="s">
        <v>1973</v>
      </c>
      <c r="C1732" s="129"/>
      <c r="D1732" s="129"/>
      <c r="E1732" s="129"/>
      <c r="F1732" s="129"/>
    </row>
    <row r="1733" spans="1:6">
      <c r="A1733" s="129" t="s">
        <v>2924</v>
      </c>
      <c r="B1733" s="129" t="s">
        <v>1974</v>
      </c>
      <c r="C1733" s="129"/>
      <c r="D1733" s="129"/>
      <c r="E1733" s="129"/>
      <c r="F1733" s="129"/>
    </row>
    <row r="1734" spans="1:6">
      <c r="A1734" s="129" t="s">
        <v>2925</v>
      </c>
      <c r="B1734" s="129" t="s">
        <v>1975</v>
      </c>
      <c r="C1734" s="129"/>
      <c r="D1734" s="129"/>
      <c r="E1734" s="129"/>
      <c r="F1734" s="129"/>
    </row>
    <row r="1735" spans="1:6">
      <c r="A1735" s="129" t="s">
        <v>2926</v>
      </c>
      <c r="B1735" s="129" t="s">
        <v>1977</v>
      </c>
      <c r="C1735" s="129"/>
      <c r="D1735" s="129"/>
      <c r="E1735" s="129"/>
      <c r="F1735" s="129"/>
    </row>
    <row r="1736" spans="1:6">
      <c r="A1736" s="129" t="s">
        <v>2927</v>
      </c>
      <c r="B1736" s="129" t="s">
        <v>1987</v>
      </c>
      <c r="C1736" s="129"/>
      <c r="D1736" s="129"/>
      <c r="E1736" s="129"/>
      <c r="F1736" s="129"/>
    </row>
    <row r="1737" spans="1:6">
      <c r="A1737" s="129" t="s">
        <v>2928</v>
      </c>
      <c r="B1737" s="129" t="s">
        <v>1978</v>
      </c>
      <c r="C1737" s="129"/>
      <c r="D1737" s="129"/>
      <c r="E1737" s="129"/>
      <c r="F1737" s="129"/>
    </row>
    <row r="1738" spans="1:6">
      <c r="A1738" s="129" t="s">
        <v>2929</v>
      </c>
      <c r="B1738" s="129" t="s">
        <v>1979</v>
      </c>
      <c r="C1738" s="129"/>
      <c r="D1738" s="129"/>
      <c r="E1738" s="129"/>
      <c r="F1738" s="129"/>
    </row>
    <row r="1739" spans="1:6">
      <c r="A1739" s="129" t="s">
        <v>2930</v>
      </c>
      <c r="B1739" s="129" t="s">
        <v>1980</v>
      </c>
      <c r="C1739" s="129"/>
      <c r="D1739" s="129"/>
      <c r="E1739" s="129"/>
      <c r="F1739" s="129"/>
    </row>
    <row r="1740" spans="1:6">
      <c r="A1740" s="129" t="s">
        <v>2931</v>
      </c>
      <c r="B1740" s="129" t="s">
        <v>1981</v>
      </c>
      <c r="C1740" s="129"/>
      <c r="D1740" s="129"/>
      <c r="E1740" s="129"/>
      <c r="F1740" s="129"/>
    </row>
    <row r="1741" spans="1:6">
      <c r="A1741" s="129" t="s">
        <v>2932</v>
      </c>
      <c r="B1741" s="129" t="s">
        <v>1982</v>
      </c>
      <c r="C1741" s="129"/>
      <c r="D1741" s="129"/>
      <c r="E1741" s="129"/>
      <c r="F1741" s="129"/>
    </row>
    <row r="1742" spans="1:6">
      <c r="A1742" s="129" t="s">
        <v>2933</v>
      </c>
      <c r="B1742" s="129" t="s">
        <v>1983</v>
      </c>
      <c r="C1742" s="129"/>
      <c r="D1742" s="129"/>
      <c r="E1742" s="129"/>
      <c r="F1742" s="129"/>
    </row>
    <row r="1743" spans="1:6">
      <c r="A1743" s="129" t="s">
        <v>1225</v>
      </c>
      <c r="B1743" s="129" t="s">
        <v>1984</v>
      </c>
      <c r="C1743" s="129"/>
      <c r="D1743" s="129"/>
      <c r="E1743" s="129"/>
      <c r="F1743" s="129"/>
    </row>
    <row r="1744" spans="1:6">
      <c r="A1744" s="129" t="s">
        <v>4464</v>
      </c>
      <c r="B1744" s="129" t="s">
        <v>1985</v>
      </c>
      <c r="C1744" s="129"/>
      <c r="D1744" s="129"/>
      <c r="E1744" s="129"/>
      <c r="F1744" s="129"/>
    </row>
    <row r="1745" spans="1:6">
      <c r="A1745" s="129" t="s">
        <v>4465</v>
      </c>
      <c r="B1745" s="129" t="s">
        <v>1986</v>
      </c>
      <c r="C1745" s="129"/>
      <c r="D1745" s="129"/>
      <c r="E1745" s="129"/>
      <c r="F1745" s="129"/>
    </row>
    <row r="1746" spans="1:6">
      <c r="A1746" s="129" t="s">
        <v>4466</v>
      </c>
      <c r="B1746" s="129" t="s">
        <v>1988</v>
      </c>
      <c r="C1746" s="129"/>
      <c r="D1746" s="129"/>
      <c r="E1746" s="129"/>
      <c r="F1746" s="129"/>
    </row>
    <row r="1747" spans="1:6">
      <c r="A1747" s="129" t="s">
        <v>4467</v>
      </c>
      <c r="B1747" s="129" t="s">
        <v>1997</v>
      </c>
      <c r="C1747" s="129"/>
      <c r="D1747" s="129"/>
      <c r="E1747" s="129"/>
      <c r="F1747" s="129"/>
    </row>
    <row r="1748" spans="1:6">
      <c r="A1748" s="129" t="s">
        <v>4468</v>
      </c>
      <c r="B1748" s="129" t="s">
        <v>532</v>
      </c>
      <c r="C1748" s="129"/>
      <c r="D1748" s="129"/>
      <c r="E1748" s="129"/>
      <c r="F1748" s="129"/>
    </row>
    <row r="1749" spans="1:6">
      <c r="A1749" s="129" t="s">
        <v>4469</v>
      </c>
      <c r="B1749" s="129" t="s">
        <v>1989</v>
      </c>
      <c r="C1749" s="129"/>
      <c r="D1749" s="129"/>
      <c r="E1749" s="129"/>
      <c r="F1749" s="129"/>
    </row>
    <row r="1750" spans="1:6">
      <c r="A1750" s="129" t="s">
        <v>4470</v>
      </c>
      <c r="B1750" s="129" t="s">
        <v>1990</v>
      </c>
      <c r="C1750" s="129"/>
      <c r="D1750" s="129"/>
      <c r="E1750" s="129"/>
      <c r="F1750" s="129"/>
    </row>
    <row r="1751" spans="1:6">
      <c r="A1751" s="129" t="s">
        <v>4471</v>
      </c>
      <c r="B1751" s="129" t="s">
        <v>1991</v>
      </c>
      <c r="C1751" s="129"/>
      <c r="D1751" s="129"/>
      <c r="E1751" s="129"/>
      <c r="F1751" s="129"/>
    </row>
    <row r="1752" spans="1:6">
      <c r="A1752" s="129" t="s">
        <v>4472</v>
      </c>
      <c r="B1752" s="129" t="s">
        <v>1992</v>
      </c>
      <c r="C1752" s="129"/>
      <c r="D1752" s="129"/>
      <c r="E1752" s="129"/>
      <c r="F1752" s="129"/>
    </row>
    <row r="1753" spans="1:6">
      <c r="A1753" s="129" t="s">
        <v>4473</v>
      </c>
      <c r="B1753" s="129" t="s">
        <v>1993</v>
      </c>
      <c r="C1753" s="129"/>
      <c r="D1753" s="129"/>
      <c r="E1753" s="129"/>
      <c r="F1753" s="129"/>
    </row>
    <row r="1754" spans="1:6">
      <c r="A1754" s="129" t="s">
        <v>4474</v>
      </c>
      <c r="B1754" s="129" t="s">
        <v>1994</v>
      </c>
      <c r="C1754" s="129"/>
      <c r="D1754" s="129"/>
      <c r="E1754" s="129"/>
      <c r="F1754" s="129"/>
    </row>
    <row r="1755" spans="1:6">
      <c r="A1755" s="129" t="s">
        <v>4475</v>
      </c>
      <c r="B1755" s="129" t="s">
        <v>1995</v>
      </c>
      <c r="C1755" s="129"/>
      <c r="D1755" s="129"/>
      <c r="E1755" s="129"/>
      <c r="F1755" s="129"/>
    </row>
    <row r="1756" spans="1:6">
      <c r="A1756" s="129" t="s">
        <v>4476</v>
      </c>
      <c r="B1756" s="129" t="s">
        <v>1996</v>
      </c>
      <c r="C1756" s="129"/>
      <c r="D1756" s="129"/>
      <c r="E1756" s="129"/>
      <c r="F1756" s="129"/>
    </row>
    <row r="1757" spans="1:6">
      <c r="A1757" s="129" t="s">
        <v>4477</v>
      </c>
      <c r="B1757" s="129" t="s">
        <v>1998</v>
      </c>
      <c r="C1757" s="129"/>
      <c r="D1757" s="129"/>
      <c r="E1757" s="129"/>
      <c r="F1757" s="129"/>
    </row>
    <row r="1758" spans="1:6">
      <c r="A1758" s="129" t="s">
        <v>4478</v>
      </c>
      <c r="B1758" s="129" t="s">
        <v>2008</v>
      </c>
      <c r="C1758" s="129"/>
      <c r="D1758" s="129"/>
      <c r="E1758" s="129"/>
      <c r="F1758" s="129"/>
    </row>
    <row r="1759" spans="1:6">
      <c r="A1759" s="129" t="s">
        <v>4479</v>
      </c>
      <c r="B1759" s="129" t="s">
        <v>1999</v>
      </c>
      <c r="C1759" s="129"/>
      <c r="D1759" s="129"/>
      <c r="E1759" s="129"/>
      <c r="F1759" s="129"/>
    </row>
    <row r="1760" spans="1:6">
      <c r="A1760" s="129" t="s">
        <v>4480</v>
      </c>
      <c r="B1760" s="129" t="s">
        <v>2000</v>
      </c>
      <c r="C1760" s="129"/>
      <c r="D1760" s="129"/>
      <c r="E1760" s="129"/>
      <c r="F1760" s="129"/>
    </row>
    <row r="1761" spans="1:6">
      <c r="A1761" s="129" t="s">
        <v>4481</v>
      </c>
      <c r="B1761" s="129" t="s">
        <v>2001</v>
      </c>
      <c r="C1761" s="129"/>
      <c r="D1761" s="129"/>
      <c r="E1761" s="129"/>
      <c r="F1761" s="129"/>
    </row>
    <row r="1762" spans="1:6">
      <c r="A1762" s="129" t="s">
        <v>4482</v>
      </c>
      <c r="B1762" s="129" t="s">
        <v>2002</v>
      </c>
      <c r="C1762" s="129"/>
      <c r="D1762" s="129"/>
      <c r="E1762" s="129"/>
      <c r="F1762" s="129"/>
    </row>
    <row r="1763" spans="1:6">
      <c r="A1763" s="129" t="s">
        <v>4483</v>
      </c>
      <c r="B1763" s="129" t="s">
        <v>2003</v>
      </c>
      <c r="C1763" s="129"/>
      <c r="D1763" s="129"/>
      <c r="E1763" s="129"/>
      <c r="F1763" s="129"/>
    </row>
    <row r="1764" spans="1:6">
      <c r="A1764" s="129" t="s">
        <v>4484</v>
      </c>
      <c r="B1764" s="129" t="s">
        <v>2004</v>
      </c>
      <c r="C1764" s="129"/>
      <c r="D1764" s="129"/>
      <c r="E1764" s="129"/>
      <c r="F1764" s="129"/>
    </row>
    <row r="1765" spans="1:6">
      <c r="A1765" s="129" t="s">
        <v>4485</v>
      </c>
      <c r="B1765" s="129" t="s">
        <v>2005</v>
      </c>
      <c r="C1765" s="129"/>
      <c r="D1765" s="129"/>
      <c r="E1765" s="129"/>
      <c r="F1765" s="129"/>
    </row>
    <row r="1766" spans="1:6">
      <c r="A1766" s="129" t="s">
        <v>4486</v>
      </c>
      <c r="B1766" s="129" t="s">
        <v>2006</v>
      </c>
      <c r="C1766" s="129"/>
      <c r="D1766" s="129"/>
      <c r="E1766" s="129"/>
      <c r="F1766" s="129"/>
    </row>
    <row r="1767" spans="1:6">
      <c r="A1767" s="129" t="s">
        <v>4487</v>
      </c>
      <c r="B1767" s="129" t="s">
        <v>2007</v>
      </c>
      <c r="C1767" s="129"/>
      <c r="D1767" s="129"/>
      <c r="E1767" s="129"/>
      <c r="F1767" s="129"/>
    </row>
    <row r="1768" spans="1:6">
      <c r="A1768" s="129" t="s">
        <v>4488</v>
      </c>
      <c r="B1768" s="129" t="s">
        <v>2009</v>
      </c>
      <c r="C1768" s="129"/>
      <c r="D1768" s="129"/>
      <c r="E1768" s="129"/>
      <c r="F1768" s="129"/>
    </row>
    <row r="1769" spans="1:6">
      <c r="A1769" s="129" t="s">
        <v>4489</v>
      </c>
      <c r="B1769" s="129" t="s">
        <v>2019</v>
      </c>
      <c r="C1769" s="129"/>
      <c r="D1769" s="129"/>
      <c r="E1769" s="129"/>
      <c r="F1769" s="129"/>
    </row>
    <row r="1770" spans="1:6">
      <c r="A1770" s="129" t="s">
        <v>4490</v>
      </c>
      <c r="B1770" s="129" t="s">
        <v>2010</v>
      </c>
      <c r="C1770" s="129"/>
      <c r="D1770" s="129"/>
      <c r="E1770" s="129"/>
      <c r="F1770" s="129"/>
    </row>
    <row r="1771" spans="1:6">
      <c r="A1771" s="129" t="s">
        <v>4491</v>
      </c>
      <c r="B1771" s="129" t="s">
        <v>2011</v>
      </c>
      <c r="C1771" s="129"/>
      <c r="D1771" s="129"/>
      <c r="E1771" s="129"/>
      <c r="F1771" s="129"/>
    </row>
    <row r="1772" spans="1:6">
      <c r="A1772" s="129" t="s">
        <v>4492</v>
      </c>
      <c r="B1772" s="129" t="s">
        <v>2012</v>
      </c>
      <c r="C1772" s="129"/>
      <c r="D1772" s="129"/>
      <c r="E1772" s="129"/>
      <c r="F1772" s="129"/>
    </row>
    <row r="1773" spans="1:6">
      <c r="A1773" s="129" t="s">
        <v>4493</v>
      </c>
      <c r="B1773" s="129" t="s">
        <v>2013</v>
      </c>
      <c r="C1773" s="129"/>
      <c r="D1773" s="129"/>
      <c r="E1773" s="129"/>
      <c r="F1773" s="129"/>
    </row>
    <row r="1774" spans="1:6">
      <c r="A1774" s="129" t="s">
        <v>4494</v>
      </c>
      <c r="B1774" s="129" t="s">
        <v>2014</v>
      </c>
      <c r="C1774" s="129"/>
      <c r="D1774" s="129"/>
      <c r="E1774" s="129"/>
      <c r="F1774" s="129"/>
    </row>
    <row r="1775" spans="1:6">
      <c r="A1775" s="129" t="s">
        <v>4495</v>
      </c>
      <c r="B1775" s="129" t="s">
        <v>2015</v>
      </c>
      <c r="C1775" s="129"/>
      <c r="D1775" s="129"/>
      <c r="E1775" s="129"/>
      <c r="F1775" s="129"/>
    </row>
    <row r="1776" spans="1:6">
      <c r="A1776" s="129" t="s">
        <v>4496</v>
      </c>
      <c r="B1776" s="129" t="s">
        <v>2016</v>
      </c>
      <c r="C1776" s="129"/>
      <c r="D1776" s="129"/>
      <c r="E1776" s="129"/>
      <c r="F1776" s="129"/>
    </row>
    <row r="1777" spans="1:6">
      <c r="A1777" s="129" t="s">
        <v>4497</v>
      </c>
      <c r="B1777" s="129" t="s">
        <v>2017</v>
      </c>
      <c r="C1777" s="129"/>
      <c r="D1777" s="129"/>
      <c r="E1777" s="129"/>
      <c r="F1777" s="129"/>
    </row>
    <row r="1778" spans="1:6">
      <c r="A1778" s="129" t="s">
        <v>4498</v>
      </c>
      <c r="B1778" s="129" t="s">
        <v>2018</v>
      </c>
      <c r="C1778" s="129"/>
      <c r="D1778" s="129"/>
      <c r="E1778" s="129"/>
      <c r="F1778" s="129"/>
    </row>
    <row r="1779" spans="1:6">
      <c r="A1779" s="129" t="s">
        <v>4802</v>
      </c>
      <c r="B1779" s="129" t="s">
        <v>2020</v>
      </c>
      <c r="C1779" s="129"/>
      <c r="D1779" s="129"/>
      <c r="E1779" s="129"/>
      <c r="F1779" s="129"/>
    </row>
    <row r="1780" spans="1:6">
      <c r="A1780" s="129" t="s">
        <v>4803</v>
      </c>
      <c r="B1780" s="129" t="s">
        <v>2030</v>
      </c>
      <c r="C1780" s="129"/>
      <c r="D1780" s="129"/>
      <c r="E1780" s="129"/>
      <c r="F1780" s="129"/>
    </row>
    <row r="1781" spans="1:6">
      <c r="A1781" s="129" t="s">
        <v>4804</v>
      </c>
      <c r="B1781" s="129" t="s">
        <v>2021</v>
      </c>
      <c r="C1781" s="129"/>
      <c r="D1781" s="129"/>
      <c r="E1781" s="129"/>
      <c r="F1781" s="129"/>
    </row>
    <row r="1782" spans="1:6">
      <c r="A1782" s="129" t="s">
        <v>4805</v>
      </c>
      <c r="B1782" s="129" t="s">
        <v>2022</v>
      </c>
      <c r="C1782" s="129"/>
      <c r="D1782" s="129"/>
      <c r="E1782" s="129"/>
      <c r="F1782" s="129"/>
    </row>
    <row r="1783" spans="1:6">
      <c r="A1783" s="129" t="s">
        <v>4806</v>
      </c>
      <c r="B1783" s="129" t="s">
        <v>2023</v>
      </c>
      <c r="C1783" s="129"/>
      <c r="D1783" s="129"/>
      <c r="E1783" s="129"/>
      <c r="F1783" s="129"/>
    </row>
    <row r="1784" spans="1:6">
      <c r="A1784" s="129" t="s">
        <v>4807</v>
      </c>
      <c r="B1784" s="129" t="s">
        <v>2024</v>
      </c>
      <c r="C1784" s="129"/>
      <c r="D1784" s="129"/>
      <c r="E1784" s="129"/>
      <c r="F1784" s="129"/>
    </row>
    <row r="1785" spans="1:6">
      <c r="A1785" s="129" t="s">
        <v>4808</v>
      </c>
      <c r="B1785" s="129" t="s">
        <v>2025</v>
      </c>
      <c r="C1785" s="129"/>
      <c r="D1785" s="129"/>
      <c r="E1785" s="129"/>
      <c r="F1785" s="129"/>
    </row>
    <row r="1786" spans="1:6">
      <c r="A1786" s="129" t="s">
        <v>4809</v>
      </c>
      <c r="B1786" s="129" t="s">
        <v>2026</v>
      </c>
      <c r="C1786" s="129"/>
      <c r="D1786" s="129"/>
      <c r="E1786" s="129"/>
      <c r="F1786" s="129"/>
    </row>
    <row r="1787" spans="1:6">
      <c r="A1787" s="129" t="s">
        <v>4810</v>
      </c>
      <c r="B1787" s="129" t="s">
        <v>2027</v>
      </c>
      <c r="C1787" s="129"/>
      <c r="D1787" s="129"/>
      <c r="E1787" s="129"/>
      <c r="F1787" s="129"/>
    </row>
    <row r="1788" spans="1:6">
      <c r="A1788" s="129" t="s">
        <v>4811</v>
      </c>
      <c r="B1788" s="129" t="s">
        <v>2028</v>
      </c>
      <c r="C1788" s="129"/>
      <c r="D1788" s="129"/>
      <c r="E1788" s="129"/>
      <c r="F1788" s="129"/>
    </row>
    <row r="1789" spans="1:6">
      <c r="A1789" s="129" t="s">
        <v>4812</v>
      </c>
      <c r="B1789" s="129" t="s">
        <v>2029</v>
      </c>
      <c r="C1789" s="129"/>
      <c r="D1789" s="129"/>
      <c r="E1789" s="129"/>
      <c r="F1789" s="129"/>
    </row>
    <row r="1790" spans="1:6">
      <c r="A1790" s="129" t="s">
        <v>4813</v>
      </c>
      <c r="B1790" s="129" t="s">
        <v>2031</v>
      </c>
      <c r="C1790" s="129"/>
      <c r="D1790" s="129"/>
      <c r="E1790" s="129"/>
      <c r="F1790" s="129"/>
    </row>
    <row r="1791" spans="1:6">
      <c r="A1791" s="129" t="s">
        <v>4814</v>
      </c>
      <c r="B1791" s="129" t="s">
        <v>5076</v>
      </c>
      <c r="C1791" s="129"/>
      <c r="D1791" s="129"/>
      <c r="E1791" s="129"/>
      <c r="F1791" s="129"/>
    </row>
    <row r="1792" spans="1:6">
      <c r="A1792" s="129" t="s">
        <v>4815</v>
      </c>
      <c r="B1792" s="129" t="s">
        <v>1239</v>
      </c>
      <c r="C1792" s="129"/>
      <c r="D1792" s="129"/>
      <c r="E1792" s="129"/>
      <c r="F1792" s="129"/>
    </row>
    <row r="1793" spans="1:6">
      <c r="A1793" s="129" t="s">
        <v>4816</v>
      </c>
      <c r="B1793" s="129" t="s">
        <v>1240</v>
      </c>
      <c r="C1793" s="129"/>
      <c r="D1793" s="129"/>
      <c r="E1793" s="129"/>
      <c r="F1793" s="129"/>
    </row>
    <row r="1794" spans="1:6">
      <c r="A1794" s="129" t="s">
        <v>4817</v>
      </c>
      <c r="B1794" s="129" t="s">
        <v>1241</v>
      </c>
      <c r="C1794" s="129"/>
      <c r="D1794" s="129"/>
      <c r="E1794" s="129"/>
      <c r="F1794" s="129"/>
    </row>
    <row r="1795" spans="1:6">
      <c r="A1795" s="129" t="s">
        <v>4818</v>
      </c>
      <c r="B1795" s="129" t="s">
        <v>1242</v>
      </c>
      <c r="C1795" s="129"/>
      <c r="D1795" s="129"/>
      <c r="E1795" s="129"/>
      <c r="F1795" s="129"/>
    </row>
    <row r="1796" spans="1:6">
      <c r="A1796" s="129" t="s">
        <v>4819</v>
      </c>
      <c r="B1796" s="129" t="s">
        <v>1243</v>
      </c>
      <c r="C1796" s="129"/>
      <c r="D1796" s="129"/>
      <c r="E1796" s="129"/>
      <c r="F1796" s="129"/>
    </row>
    <row r="1797" spans="1:6">
      <c r="A1797" s="129" t="s">
        <v>4820</v>
      </c>
      <c r="B1797" s="129" t="s">
        <v>1244</v>
      </c>
      <c r="C1797" s="129"/>
      <c r="D1797" s="129"/>
      <c r="E1797" s="129"/>
      <c r="F1797" s="129"/>
    </row>
    <row r="1798" spans="1:6">
      <c r="A1798" s="129" t="s">
        <v>4821</v>
      </c>
      <c r="B1798" s="129" t="s">
        <v>1245</v>
      </c>
      <c r="C1798" s="129"/>
      <c r="D1798" s="129"/>
      <c r="E1798" s="129"/>
      <c r="F1798" s="129"/>
    </row>
    <row r="1799" spans="1:6">
      <c r="A1799" s="129" t="s">
        <v>4822</v>
      </c>
      <c r="B1799" s="129" t="s">
        <v>1246</v>
      </c>
      <c r="C1799" s="129"/>
      <c r="D1799" s="129"/>
      <c r="E1799" s="129"/>
      <c r="F1799" s="129"/>
    </row>
    <row r="1800" spans="1:6">
      <c r="A1800" s="129" t="s">
        <v>1594</v>
      </c>
      <c r="B1800" s="129" t="s">
        <v>1247</v>
      </c>
      <c r="C1800" s="129"/>
      <c r="D1800" s="129"/>
      <c r="E1800" s="129"/>
      <c r="F1800" s="129"/>
    </row>
    <row r="1801" spans="1:6">
      <c r="A1801" s="129" t="s">
        <v>1595</v>
      </c>
      <c r="B1801" s="129" t="s">
        <v>5077</v>
      </c>
      <c r="C1801" s="129"/>
      <c r="D1801" s="129"/>
      <c r="E1801" s="129"/>
      <c r="F1801" s="129"/>
    </row>
    <row r="1802" spans="1:6">
      <c r="A1802" s="129" t="s">
        <v>3746</v>
      </c>
      <c r="B1802" s="129" t="s">
        <v>2038</v>
      </c>
      <c r="C1802" s="129"/>
      <c r="D1802" s="129"/>
      <c r="E1802" s="129"/>
      <c r="F1802" s="129"/>
    </row>
    <row r="1803" spans="1:6">
      <c r="A1803" s="129" t="s">
        <v>3741</v>
      </c>
      <c r="B1803" s="129" t="s">
        <v>2033</v>
      </c>
      <c r="C1803" s="129"/>
      <c r="D1803" s="129"/>
      <c r="E1803" s="129"/>
      <c r="F1803" s="129"/>
    </row>
    <row r="1804" spans="1:6">
      <c r="A1804" s="129" t="s">
        <v>3748</v>
      </c>
      <c r="B1804" s="129" t="s">
        <v>3752</v>
      </c>
      <c r="C1804" s="129"/>
      <c r="D1804" s="129"/>
      <c r="E1804" s="129"/>
      <c r="F1804" s="129"/>
    </row>
    <row r="1805" spans="1:6">
      <c r="A1805" s="129" t="s">
        <v>3749</v>
      </c>
      <c r="B1805" s="129" t="s">
        <v>2039</v>
      </c>
      <c r="C1805" s="129"/>
      <c r="D1805" s="129"/>
      <c r="E1805" s="129"/>
      <c r="F1805" s="129"/>
    </row>
    <row r="1806" spans="1:6">
      <c r="A1806" s="129" t="s">
        <v>3745</v>
      </c>
      <c r="B1806" s="129" t="s">
        <v>4304</v>
      </c>
      <c r="C1806" s="129"/>
      <c r="D1806" s="129"/>
      <c r="E1806" s="129"/>
      <c r="F1806" s="129"/>
    </row>
    <row r="1807" spans="1:6">
      <c r="A1807" s="129" t="s">
        <v>4296</v>
      </c>
      <c r="B1807" s="129" t="s">
        <v>4297</v>
      </c>
      <c r="C1807" s="129"/>
      <c r="D1807" s="129"/>
      <c r="E1807" s="129"/>
      <c r="F1807" s="129"/>
    </row>
    <row r="1808" spans="1:6">
      <c r="A1808" s="129" t="s">
        <v>3744</v>
      </c>
      <c r="B1808" s="129" t="s">
        <v>4298</v>
      </c>
      <c r="C1808" s="129"/>
      <c r="D1808" s="129"/>
      <c r="E1808" s="129"/>
      <c r="F1808" s="129"/>
    </row>
    <row r="1809" spans="1:6">
      <c r="A1809" s="129" t="s">
        <v>4299</v>
      </c>
      <c r="B1809" s="129" t="s">
        <v>4300</v>
      </c>
      <c r="C1809" s="129"/>
      <c r="D1809" s="129"/>
      <c r="E1809" s="129"/>
      <c r="F1809" s="129"/>
    </row>
    <row r="1810" spans="1:6">
      <c r="A1810" s="129" t="s">
        <v>4301</v>
      </c>
      <c r="B1810" s="129" t="s">
        <v>2035</v>
      </c>
      <c r="C1810" s="129"/>
      <c r="D1810" s="129"/>
      <c r="E1810" s="129"/>
      <c r="F1810" s="129"/>
    </row>
    <row r="1811" spans="1:6">
      <c r="A1811" s="129" t="s">
        <v>4302</v>
      </c>
      <c r="B1811" s="129" t="s">
        <v>4303</v>
      </c>
      <c r="C1811" s="129"/>
      <c r="D1811" s="129"/>
      <c r="E1811" s="129"/>
      <c r="F1811" s="129"/>
    </row>
    <row r="1812" spans="1:6">
      <c r="A1812" s="129" t="s">
        <v>1290</v>
      </c>
      <c r="B1812" s="129" t="s">
        <v>4305</v>
      </c>
      <c r="C1812" s="129"/>
      <c r="D1812" s="129"/>
      <c r="E1812" s="129"/>
      <c r="F1812" s="129"/>
    </row>
    <row r="1813" spans="1:6">
      <c r="A1813" s="129" t="s">
        <v>4306</v>
      </c>
      <c r="B1813" s="129" t="s">
        <v>2036</v>
      </c>
      <c r="C1813" s="129"/>
      <c r="D1813" s="129"/>
      <c r="E1813" s="129"/>
      <c r="F1813" s="129"/>
    </row>
    <row r="1814" spans="1:6">
      <c r="A1814" s="129" t="s">
        <v>4307</v>
      </c>
      <c r="B1814" s="129" t="s">
        <v>4308</v>
      </c>
      <c r="C1814" s="129"/>
      <c r="D1814" s="129"/>
      <c r="E1814" s="129"/>
      <c r="F1814" s="129"/>
    </row>
    <row r="1815" spans="1:6">
      <c r="A1815" s="129" t="s">
        <v>1013</v>
      </c>
      <c r="B1815" s="129" t="s">
        <v>4309</v>
      </c>
      <c r="C1815" s="129"/>
      <c r="D1815" s="129"/>
      <c r="E1815" s="129"/>
      <c r="F1815" s="129"/>
    </row>
    <row r="1816" spans="1:6">
      <c r="A1816" s="129" t="s">
        <v>4310</v>
      </c>
      <c r="B1816" s="129" t="s">
        <v>2037</v>
      </c>
      <c r="C1816" s="129"/>
      <c r="D1816" s="129"/>
      <c r="E1816" s="129"/>
      <c r="F1816" s="129"/>
    </row>
    <row r="1817" spans="1:6">
      <c r="A1817" s="129" t="s">
        <v>4311</v>
      </c>
      <c r="B1817" s="129" t="s">
        <v>4312</v>
      </c>
      <c r="C1817" s="129"/>
      <c r="D1817" s="129"/>
      <c r="E1817" s="129"/>
      <c r="F1817" s="129"/>
    </row>
    <row r="1818" spans="1:6">
      <c r="A1818" s="129" t="s">
        <v>4313</v>
      </c>
      <c r="B1818" s="129" t="s">
        <v>4314</v>
      </c>
      <c r="C1818" s="129"/>
      <c r="D1818" s="129"/>
      <c r="E1818" s="129"/>
      <c r="F1818" s="129"/>
    </row>
    <row r="1819" spans="1:6">
      <c r="A1819" s="129" t="s">
        <v>4279</v>
      </c>
      <c r="B1819" s="129" t="s">
        <v>4280</v>
      </c>
      <c r="C1819" s="129"/>
      <c r="D1819" s="129"/>
      <c r="E1819" s="129"/>
      <c r="F1819" s="129"/>
    </row>
    <row r="1820" spans="1:6">
      <c r="A1820" s="129" t="s">
        <v>4315</v>
      </c>
      <c r="B1820" s="129" t="s">
        <v>533</v>
      </c>
      <c r="C1820" s="129"/>
      <c r="D1820" s="129"/>
      <c r="E1820" s="129"/>
      <c r="F1820" s="129"/>
    </row>
    <row r="1821" spans="1:6">
      <c r="A1821" s="129" t="s">
        <v>4316</v>
      </c>
      <c r="B1821" s="129" t="s">
        <v>4317</v>
      </c>
      <c r="C1821" s="129"/>
      <c r="D1821" s="129"/>
      <c r="E1821" s="129"/>
      <c r="F1821" s="129"/>
    </row>
    <row r="1822" spans="1:6">
      <c r="A1822" s="129" t="s">
        <v>3747</v>
      </c>
      <c r="B1822" s="129" t="s">
        <v>4318</v>
      </c>
      <c r="C1822" s="129"/>
      <c r="D1822" s="129"/>
      <c r="E1822" s="129"/>
      <c r="F1822" s="129"/>
    </row>
    <row r="1823" spans="1:6">
      <c r="A1823" s="129" t="s">
        <v>4319</v>
      </c>
      <c r="B1823" s="129" t="s">
        <v>3967</v>
      </c>
      <c r="C1823" s="129"/>
      <c r="D1823" s="129"/>
      <c r="E1823" s="129"/>
      <c r="F1823" s="129"/>
    </row>
    <row r="1824" spans="1:6">
      <c r="A1824" s="129" t="s">
        <v>3742</v>
      </c>
      <c r="B1824" s="129" t="s">
        <v>4295</v>
      </c>
      <c r="C1824" s="129"/>
      <c r="D1824" s="129"/>
      <c r="E1824" s="129"/>
      <c r="F1824" s="129"/>
    </row>
    <row r="1825" spans="1:6">
      <c r="A1825" s="129" t="s">
        <v>4320</v>
      </c>
      <c r="B1825" s="129" t="s">
        <v>4321</v>
      </c>
      <c r="C1825" s="129"/>
      <c r="D1825" s="129"/>
      <c r="E1825" s="129"/>
      <c r="F1825" s="129"/>
    </row>
    <row r="1826" spans="1:6">
      <c r="A1826" s="129" t="s">
        <v>4322</v>
      </c>
      <c r="B1826" s="129" t="s">
        <v>4323</v>
      </c>
      <c r="C1826" s="129"/>
      <c r="D1826" s="129"/>
      <c r="E1826" s="129"/>
      <c r="F1826" s="129"/>
    </row>
    <row r="1827" spans="1:6">
      <c r="A1827" s="129" t="s">
        <v>4324</v>
      </c>
      <c r="B1827" s="129" t="s">
        <v>4325</v>
      </c>
      <c r="C1827" s="129"/>
      <c r="D1827" s="129"/>
      <c r="E1827" s="129"/>
      <c r="F1827" s="129"/>
    </row>
    <row r="1828" spans="1:6">
      <c r="A1828" s="129" t="s">
        <v>1807</v>
      </c>
      <c r="B1828" s="129" t="s">
        <v>4326</v>
      </c>
      <c r="C1828" s="129"/>
      <c r="D1828" s="129"/>
      <c r="E1828" s="129"/>
      <c r="F1828" s="129"/>
    </row>
    <row r="1829" spans="1:6">
      <c r="A1829" s="129" t="s">
        <v>3750</v>
      </c>
      <c r="B1829" s="129" t="s">
        <v>4327</v>
      </c>
      <c r="C1829" s="129"/>
      <c r="D1829" s="129"/>
      <c r="E1829" s="129"/>
      <c r="F1829" s="129"/>
    </row>
    <row r="1830" spans="1:6">
      <c r="A1830" s="129" t="s">
        <v>3751</v>
      </c>
      <c r="B1830" s="129" t="s">
        <v>4328</v>
      </c>
      <c r="C1830" s="129"/>
      <c r="D1830" s="129"/>
      <c r="E1830" s="129"/>
      <c r="F1830" s="129"/>
    </row>
    <row r="1831" spans="1:6">
      <c r="A1831" s="129"/>
      <c r="B1831" s="129"/>
    </row>
    <row r="1832" spans="1:6">
      <c r="A1832" s="129"/>
      <c r="B1832" s="129"/>
    </row>
    <row r="1833" spans="1:6">
      <c r="A1833" s="129"/>
      <c r="B1833" s="129"/>
    </row>
    <row r="1834" spans="1:6">
      <c r="A1834" s="129"/>
      <c r="B1834" s="129"/>
    </row>
    <row r="1835" spans="1:6">
      <c r="A1835" s="129"/>
      <c r="B1835" s="129"/>
    </row>
    <row r="1836" spans="1:6">
      <c r="A1836" s="129"/>
      <c r="B1836" s="129"/>
    </row>
    <row r="1837" spans="1:6">
      <c r="A1837" s="129"/>
      <c r="B1837" s="129"/>
    </row>
    <row r="1838" spans="1:6">
      <c r="A1838" s="129"/>
      <c r="B1838" s="129"/>
    </row>
    <row r="1839" spans="1:6">
      <c r="A1839" s="129"/>
      <c r="B1839" s="129"/>
    </row>
    <row r="1840" spans="1:6">
      <c r="A1840" s="129"/>
      <c r="B1840" s="129"/>
    </row>
    <row r="1841" spans="1:2">
      <c r="A1841" s="129"/>
      <c r="B1841" s="129"/>
    </row>
    <row r="1842" spans="1:2">
      <c r="A1842" s="129"/>
      <c r="B1842" s="129"/>
    </row>
    <row r="1843" spans="1:2">
      <c r="A1843" s="129"/>
      <c r="B1843" s="129"/>
    </row>
    <row r="1844" spans="1:2">
      <c r="A1844" s="129"/>
      <c r="B1844" s="129"/>
    </row>
    <row r="1845" spans="1:2">
      <c r="A1845" s="129"/>
      <c r="B1845" s="129"/>
    </row>
    <row r="1846" spans="1:2">
      <c r="A1846" s="129"/>
      <c r="B1846" s="129"/>
    </row>
    <row r="1847" spans="1:2">
      <c r="A1847" s="129"/>
      <c r="B1847" s="129"/>
    </row>
    <row r="1848" spans="1:2">
      <c r="A1848" s="129"/>
      <c r="B1848" s="129"/>
    </row>
    <row r="1849" spans="1:2">
      <c r="A1849" s="129"/>
      <c r="B1849" s="129"/>
    </row>
    <row r="1850" spans="1:2">
      <c r="A1850" s="129"/>
      <c r="B1850" s="129"/>
    </row>
    <row r="1851" spans="1:2">
      <c r="A1851" s="129"/>
      <c r="B1851" s="129"/>
    </row>
    <row r="1852" spans="1:2">
      <c r="A1852" s="129"/>
      <c r="B1852" s="129"/>
    </row>
    <row r="1853" spans="1:2">
      <c r="A1853" s="129"/>
      <c r="B1853" s="129"/>
    </row>
    <row r="1854" spans="1:2">
      <c r="A1854" s="129"/>
      <c r="B1854" s="129"/>
    </row>
    <row r="1855" spans="1:2">
      <c r="A1855" s="129"/>
      <c r="B1855" s="129"/>
    </row>
    <row r="1856" spans="1:2">
      <c r="A1856" s="129"/>
      <c r="B1856" s="129"/>
    </row>
    <row r="1857" spans="1:2">
      <c r="A1857" s="129"/>
      <c r="B1857" s="129"/>
    </row>
    <row r="1858" spans="1:2">
      <c r="A1858" s="129"/>
      <c r="B1858" s="129"/>
    </row>
    <row r="1859" spans="1:2">
      <c r="A1859" s="129"/>
      <c r="B1859" s="129"/>
    </row>
    <row r="1860" spans="1:2">
      <c r="A1860" s="129"/>
      <c r="B1860" s="129"/>
    </row>
    <row r="1861" spans="1:2">
      <c r="A1861" s="129"/>
      <c r="B1861" s="129"/>
    </row>
    <row r="1862" spans="1:2">
      <c r="A1862" s="129"/>
      <c r="B1862" s="129"/>
    </row>
    <row r="1863" spans="1:2">
      <c r="A1863" s="129"/>
      <c r="B1863" s="129"/>
    </row>
    <row r="1864" spans="1:2">
      <c r="A1864" s="129"/>
      <c r="B1864" s="129"/>
    </row>
    <row r="1865" spans="1:2">
      <c r="A1865" s="129"/>
      <c r="B1865" s="129"/>
    </row>
    <row r="1866" spans="1:2">
      <c r="A1866" s="129"/>
      <c r="B1866" s="129"/>
    </row>
    <row r="1867" spans="1:2">
      <c r="A1867" s="129"/>
      <c r="B1867" s="129"/>
    </row>
    <row r="1868" spans="1:2">
      <c r="A1868" s="129"/>
      <c r="B1868" s="129"/>
    </row>
    <row r="1869" spans="1:2">
      <c r="A1869" s="129"/>
      <c r="B1869" s="129"/>
    </row>
    <row r="1870" spans="1:2">
      <c r="A1870" s="129"/>
      <c r="B1870" s="129"/>
    </row>
    <row r="1871" spans="1:2">
      <c r="A1871" s="129"/>
      <c r="B1871" s="129"/>
    </row>
    <row r="1872" spans="1:2">
      <c r="A1872" s="129"/>
      <c r="B1872" s="129"/>
    </row>
    <row r="1873" spans="1:2">
      <c r="A1873" s="129"/>
      <c r="B1873" s="129"/>
    </row>
    <row r="1874" spans="1:2">
      <c r="A1874" s="129"/>
      <c r="B1874" s="129"/>
    </row>
    <row r="1875" spans="1:2">
      <c r="A1875" s="129"/>
      <c r="B1875" s="129"/>
    </row>
    <row r="1876" spans="1:2">
      <c r="A1876" s="129"/>
      <c r="B1876" s="129"/>
    </row>
    <row r="1877" spans="1:2">
      <c r="A1877" s="129"/>
      <c r="B1877" s="129"/>
    </row>
    <row r="1878" spans="1:2">
      <c r="A1878" s="129"/>
      <c r="B1878" s="129"/>
    </row>
    <row r="1879" spans="1:2">
      <c r="A1879" s="129"/>
      <c r="B1879" s="129"/>
    </row>
    <row r="1880" spans="1:2">
      <c r="A1880" s="129"/>
      <c r="B1880" s="129"/>
    </row>
    <row r="1881" spans="1:2">
      <c r="A1881" s="129"/>
      <c r="B1881" s="129"/>
    </row>
    <row r="1882" spans="1:2">
      <c r="A1882" s="129"/>
      <c r="B1882" s="129"/>
    </row>
    <row r="1883" spans="1:2">
      <c r="A1883" s="129"/>
      <c r="B1883" s="129"/>
    </row>
    <row r="1884" spans="1:2">
      <c r="A1884" s="129"/>
      <c r="B1884" s="129"/>
    </row>
    <row r="1885" spans="1:2">
      <c r="A1885" s="129"/>
      <c r="B1885" s="129"/>
    </row>
    <row r="1886" spans="1:2">
      <c r="A1886" s="129"/>
      <c r="B1886" s="129"/>
    </row>
    <row r="1887" spans="1:2">
      <c r="A1887" s="129"/>
      <c r="B1887" s="129"/>
    </row>
    <row r="1888" spans="1:2">
      <c r="A1888" s="129"/>
      <c r="B1888" s="129"/>
    </row>
    <row r="1889" spans="1:2">
      <c r="A1889" s="129"/>
      <c r="B1889" s="129"/>
    </row>
    <row r="1890" spans="1:2">
      <c r="A1890" s="129"/>
      <c r="B1890" s="129"/>
    </row>
    <row r="1891" spans="1:2">
      <c r="A1891" s="129"/>
      <c r="B1891" s="129"/>
    </row>
    <row r="1892" spans="1:2">
      <c r="A1892" s="129"/>
      <c r="B1892" s="129"/>
    </row>
    <row r="1893" spans="1:2">
      <c r="A1893" s="129"/>
      <c r="B1893" s="129"/>
    </row>
    <row r="1894" spans="1:2">
      <c r="A1894" s="129"/>
      <c r="B1894" s="129"/>
    </row>
    <row r="1895" spans="1:2">
      <c r="A1895" s="129"/>
      <c r="B1895" s="129"/>
    </row>
    <row r="1896" spans="1:2">
      <c r="A1896" s="129"/>
      <c r="B1896" s="129"/>
    </row>
    <row r="1897" spans="1:2">
      <c r="A1897" s="129"/>
      <c r="B1897" s="129"/>
    </row>
    <row r="1898" spans="1:2">
      <c r="A1898" s="129"/>
      <c r="B1898" s="129"/>
    </row>
    <row r="1899" spans="1:2">
      <c r="A1899" s="129"/>
      <c r="B1899" s="129"/>
    </row>
    <row r="1900" spans="1:2">
      <c r="A1900" s="129"/>
      <c r="B1900" s="129"/>
    </row>
    <row r="1901" spans="1:2">
      <c r="A1901" s="129"/>
      <c r="B1901" s="129"/>
    </row>
    <row r="1902" spans="1:2">
      <c r="A1902" s="129"/>
      <c r="B1902" s="129"/>
    </row>
    <row r="1903" spans="1:2">
      <c r="A1903" s="129"/>
      <c r="B1903" s="129"/>
    </row>
    <row r="1904" spans="1:2">
      <c r="A1904" s="129"/>
      <c r="B1904" s="129"/>
    </row>
    <row r="1905" spans="1:2">
      <c r="A1905" s="129"/>
      <c r="B1905" s="129"/>
    </row>
    <row r="1906" spans="1:2">
      <c r="A1906" s="129"/>
      <c r="B1906" s="129"/>
    </row>
    <row r="1907" spans="1:2">
      <c r="A1907" s="129"/>
      <c r="B1907" s="129"/>
    </row>
    <row r="1908" spans="1:2">
      <c r="A1908" s="129"/>
      <c r="B1908" s="129"/>
    </row>
    <row r="1909" spans="1:2">
      <c r="A1909" s="129"/>
      <c r="B1909" s="129"/>
    </row>
    <row r="1910" spans="1:2">
      <c r="A1910" s="129"/>
      <c r="B1910" s="129"/>
    </row>
    <row r="1911" spans="1:2">
      <c r="A1911" s="129"/>
      <c r="B1911" s="129"/>
    </row>
    <row r="1912" spans="1:2">
      <c r="A1912" s="129"/>
      <c r="B1912" s="129"/>
    </row>
    <row r="1913" spans="1:2">
      <c r="A1913" s="129"/>
      <c r="B1913" s="129"/>
    </row>
    <row r="1914" spans="1:2">
      <c r="A1914" s="129"/>
      <c r="B1914" s="129"/>
    </row>
    <row r="1915" spans="1:2">
      <c r="A1915" s="129"/>
      <c r="B1915" s="129"/>
    </row>
    <row r="1916" spans="1:2">
      <c r="A1916" s="129"/>
      <c r="B1916" s="129"/>
    </row>
    <row r="1917" spans="1:2">
      <c r="A1917" s="129"/>
      <c r="B1917" s="129"/>
    </row>
    <row r="1918" spans="1:2">
      <c r="A1918" s="129"/>
      <c r="B1918" s="129"/>
    </row>
    <row r="1919" spans="1:2">
      <c r="A1919" s="129"/>
      <c r="B1919" s="129"/>
    </row>
    <row r="1920" spans="1:2">
      <c r="A1920" s="129"/>
      <c r="B1920" s="129"/>
    </row>
    <row r="1921" spans="1:2">
      <c r="A1921" s="129"/>
      <c r="B1921" s="129"/>
    </row>
    <row r="1922" spans="1:2">
      <c r="A1922" s="129"/>
      <c r="B1922" s="129"/>
    </row>
    <row r="1923" spans="1:2">
      <c r="A1923" s="129"/>
      <c r="B1923" s="129"/>
    </row>
    <row r="1924" spans="1:2">
      <c r="A1924" s="129"/>
      <c r="B1924" s="129"/>
    </row>
    <row r="1925" spans="1:2">
      <c r="A1925" s="129"/>
      <c r="B1925" s="129"/>
    </row>
    <row r="1926" spans="1:2">
      <c r="A1926" s="129"/>
      <c r="B1926" s="129"/>
    </row>
    <row r="1927" spans="1:2">
      <c r="A1927" s="129"/>
      <c r="B1927" s="129"/>
    </row>
    <row r="1928" spans="1:2">
      <c r="A1928" s="129"/>
      <c r="B1928" s="129"/>
    </row>
    <row r="1929" spans="1:2">
      <c r="A1929" s="129"/>
      <c r="B1929" s="129"/>
    </row>
    <row r="1930" spans="1:2">
      <c r="A1930" s="129"/>
      <c r="B1930" s="129"/>
    </row>
    <row r="1931" spans="1:2">
      <c r="A1931" s="129"/>
      <c r="B1931" s="129"/>
    </row>
    <row r="1932" spans="1:2">
      <c r="A1932" s="129"/>
      <c r="B1932" s="129"/>
    </row>
    <row r="1933" spans="1:2">
      <c r="A1933" s="129"/>
      <c r="B1933" s="129"/>
    </row>
    <row r="1934" spans="1:2">
      <c r="A1934" s="129"/>
      <c r="B1934" s="129"/>
    </row>
    <row r="1935" spans="1:2">
      <c r="A1935" s="129"/>
      <c r="B1935" s="129"/>
    </row>
    <row r="1936" spans="1:2">
      <c r="A1936" s="129"/>
      <c r="B1936" s="129"/>
    </row>
    <row r="1937" spans="1:2">
      <c r="A1937" s="129"/>
      <c r="B1937" s="129"/>
    </row>
    <row r="1938" spans="1:2">
      <c r="A1938" s="129"/>
      <c r="B1938" s="129"/>
    </row>
    <row r="1939" spans="1:2">
      <c r="A1939" s="129"/>
      <c r="B1939" s="129"/>
    </row>
    <row r="1940" spans="1:2">
      <c r="A1940" s="129"/>
      <c r="B1940" s="129"/>
    </row>
    <row r="1941" spans="1:2">
      <c r="A1941" s="129"/>
      <c r="B1941" s="129"/>
    </row>
    <row r="1942" spans="1:2">
      <c r="A1942" s="129"/>
      <c r="B1942" s="129"/>
    </row>
    <row r="1943" spans="1:2">
      <c r="A1943" s="129"/>
      <c r="B1943" s="129"/>
    </row>
    <row r="1944" spans="1:2">
      <c r="A1944" s="129"/>
      <c r="B1944" s="129"/>
    </row>
    <row r="1945" spans="1:2">
      <c r="A1945" s="129"/>
      <c r="B1945" s="129"/>
    </row>
    <row r="1946" spans="1:2">
      <c r="A1946" s="129"/>
      <c r="B1946" s="129"/>
    </row>
    <row r="1947" spans="1:2">
      <c r="A1947" s="129"/>
      <c r="B1947" s="129"/>
    </row>
    <row r="1948" spans="1:2">
      <c r="A1948" s="129"/>
      <c r="B1948" s="129"/>
    </row>
    <row r="1949" spans="1:2">
      <c r="A1949" s="129"/>
      <c r="B1949" s="129"/>
    </row>
    <row r="1950" spans="1:2">
      <c r="A1950" s="129"/>
      <c r="B1950" s="129"/>
    </row>
    <row r="1951" spans="1:2">
      <c r="A1951" s="129"/>
      <c r="B1951" s="129"/>
    </row>
    <row r="1952" spans="1:2">
      <c r="A1952" s="129"/>
      <c r="B1952" s="129"/>
    </row>
    <row r="1953" spans="1:2">
      <c r="A1953" s="129"/>
      <c r="B1953" s="129"/>
    </row>
    <row r="1954" spans="1:2">
      <c r="A1954" s="129"/>
      <c r="B1954" s="129"/>
    </row>
    <row r="1955" spans="1:2">
      <c r="A1955" s="129"/>
      <c r="B1955" s="129"/>
    </row>
    <row r="1956" spans="1:2">
      <c r="A1956" s="129"/>
      <c r="B1956" s="129"/>
    </row>
    <row r="1957" spans="1:2">
      <c r="A1957" s="129"/>
      <c r="B1957" s="129"/>
    </row>
    <row r="1958" spans="1:2">
      <c r="A1958" s="129"/>
      <c r="B1958" s="129"/>
    </row>
    <row r="1959" spans="1:2">
      <c r="A1959" s="129"/>
      <c r="B1959" s="129"/>
    </row>
    <row r="1960" spans="1:2">
      <c r="A1960" s="129"/>
      <c r="B1960" s="129"/>
    </row>
    <row r="1961" spans="1:2">
      <c r="A1961" s="129"/>
      <c r="B1961" s="129"/>
    </row>
    <row r="1962" spans="1:2">
      <c r="A1962" s="129"/>
      <c r="B1962" s="129"/>
    </row>
    <row r="1963" spans="1:2">
      <c r="A1963" s="129"/>
      <c r="B1963" s="129"/>
    </row>
    <row r="1964" spans="1:2">
      <c r="A1964" s="129"/>
      <c r="B1964" s="129"/>
    </row>
    <row r="1965" spans="1:2">
      <c r="A1965" s="129"/>
      <c r="B1965" s="129"/>
    </row>
    <row r="1966" spans="1:2">
      <c r="A1966" s="129"/>
      <c r="B1966" s="129"/>
    </row>
    <row r="1967" spans="1:2">
      <c r="A1967" s="129"/>
      <c r="B1967" s="129"/>
    </row>
    <row r="1968" spans="1:2">
      <c r="A1968" s="129"/>
      <c r="B1968" s="129"/>
    </row>
    <row r="1969" spans="1:2">
      <c r="A1969" s="129"/>
      <c r="B1969" s="129"/>
    </row>
    <row r="1970" spans="1:2">
      <c r="A1970" s="129"/>
      <c r="B1970" s="129"/>
    </row>
    <row r="1971" spans="1:2">
      <c r="A1971" s="129"/>
      <c r="B1971" s="129"/>
    </row>
    <row r="1972" spans="1:2">
      <c r="A1972" s="129"/>
      <c r="B1972" s="129"/>
    </row>
    <row r="1973" spans="1:2">
      <c r="A1973" s="129"/>
      <c r="B1973" s="129"/>
    </row>
    <row r="1974" spans="1:2">
      <c r="A1974" s="129"/>
      <c r="B1974" s="129"/>
    </row>
    <row r="1975" spans="1:2">
      <c r="A1975" s="129"/>
      <c r="B1975" s="129"/>
    </row>
    <row r="1976" spans="1:2">
      <c r="A1976" s="129"/>
      <c r="B1976" s="129"/>
    </row>
    <row r="1977" spans="1:2">
      <c r="A1977" s="129"/>
      <c r="B1977" s="129"/>
    </row>
    <row r="1978" spans="1:2">
      <c r="A1978" s="129"/>
      <c r="B1978" s="129"/>
    </row>
    <row r="1979" spans="1:2">
      <c r="A1979" s="129"/>
      <c r="B1979" s="129"/>
    </row>
    <row r="1980" spans="1:2">
      <c r="A1980" s="129"/>
      <c r="B1980" s="129"/>
    </row>
    <row r="1981" spans="1:2">
      <c r="A1981" s="129"/>
      <c r="B1981" s="129"/>
    </row>
    <row r="1982" spans="1:2">
      <c r="A1982" s="129"/>
      <c r="B1982" s="129"/>
    </row>
    <row r="1983" spans="1:2">
      <c r="A1983" s="129"/>
      <c r="B1983" s="129"/>
    </row>
    <row r="1984" spans="1:2">
      <c r="A1984" s="129"/>
      <c r="B1984" s="129"/>
    </row>
    <row r="1985" spans="1:2">
      <c r="A1985" s="129"/>
      <c r="B1985" s="129"/>
    </row>
    <row r="1986" spans="1:2">
      <c r="A1986" s="129"/>
      <c r="B1986" s="129"/>
    </row>
    <row r="1987" spans="1:2">
      <c r="A1987" s="129"/>
      <c r="B1987" s="129"/>
    </row>
    <row r="1988" spans="1:2">
      <c r="A1988" s="129"/>
      <c r="B1988" s="129"/>
    </row>
    <row r="1989" spans="1:2">
      <c r="A1989" s="129"/>
      <c r="B1989" s="129"/>
    </row>
    <row r="1990" spans="1:2">
      <c r="A1990" s="129"/>
      <c r="B1990" s="129"/>
    </row>
    <row r="1991" spans="1:2">
      <c r="A1991" s="129"/>
      <c r="B1991" s="129"/>
    </row>
    <row r="1992" spans="1:2">
      <c r="A1992" s="129"/>
      <c r="B1992" s="129"/>
    </row>
    <row r="1993" spans="1:2">
      <c r="A1993" s="129"/>
      <c r="B1993" s="129"/>
    </row>
    <row r="1994" spans="1:2">
      <c r="A1994" s="129"/>
      <c r="B1994" s="129"/>
    </row>
    <row r="1995" spans="1:2">
      <c r="A1995" s="129"/>
      <c r="B1995" s="129"/>
    </row>
    <row r="1996" spans="1:2">
      <c r="A1996" s="129"/>
      <c r="B1996" s="129"/>
    </row>
    <row r="1997" spans="1:2">
      <c r="A1997" s="129"/>
      <c r="B1997" s="129"/>
    </row>
    <row r="1998" spans="1:2">
      <c r="A1998" s="129"/>
      <c r="B1998" s="129"/>
    </row>
    <row r="1999" spans="1:2">
      <c r="A1999" s="129"/>
      <c r="B1999" s="129"/>
    </row>
    <row r="2000" spans="1:2">
      <c r="A2000" s="129"/>
      <c r="B2000" s="129"/>
    </row>
    <row r="2001" spans="1:2">
      <c r="A2001" s="129"/>
      <c r="B2001" s="129"/>
    </row>
    <row r="2002" spans="1:2">
      <c r="A2002" s="129"/>
      <c r="B2002" s="129"/>
    </row>
    <row r="2003" spans="1:2">
      <c r="A2003" s="129"/>
      <c r="B2003" s="129"/>
    </row>
    <row r="2004" spans="1:2">
      <c r="A2004" s="129"/>
      <c r="B2004" s="129"/>
    </row>
    <row r="2005" spans="1:2">
      <c r="A2005" s="129"/>
      <c r="B2005" s="129"/>
    </row>
    <row r="2006" spans="1:2">
      <c r="A2006" s="129"/>
      <c r="B2006" s="129"/>
    </row>
    <row r="2007" spans="1:2">
      <c r="A2007" s="129"/>
      <c r="B2007" s="129"/>
    </row>
    <row r="2008" spans="1:2">
      <c r="A2008" s="129"/>
      <c r="B2008" s="129"/>
    </row>
    <row r="2009" spans="1:2">
      <c r="A2009" s="129"/>
      <c r="B2009" s="129"/>
    </row>
    <row r="2010" spans="1:2">
      <c r="A2010" s="129"/>
      <c r="B2010" s="129"/>
    </row>
    <row r="2011" spans="1:2">
      <c r="A2011" s="129"/>
      <c r="B2011" s="129"/>
    </row>
    <row r="2012" spans="1:2">
      <c r="A2012" s="129"/>
      <c r="B2012" s="129"/>
    </row>
    <row r="2013" spans="1:2">
      <c r="A2013" s="129"/>
      <c r="B2013" s="129"/>
    </row>
    <row r="2014" spans="1:2">
      <c r="A2014" s="129"/>
      <c r="B2014" s="129"/>
    </row>
    <row r="2015" spans="1:2">
      <c r="A2015" s="129"/>
      <c r="B2015" s="129"/>
    </row>
    <row r="2016" spans="1:2">
      <c r="A2016" s="129"/>
      <c r="B2016" s="129"/>
    </row>
    <row r="2017" spans="1:2">
      <c r="A2017" s="129"/>
      <c r="B2017" s="129"/>
    </row>
    <row r="2018" spans="1:2">
      <c r="A2018" s="129"/>
      <c r="B2018" s="129"/>
    </row>
    <row r="2019" spans="1:2">
      <c r="A2019" s="129"/>
      <c r="B2019" s="129"/>
    </row>
    <row r="2020" spans="1:2">
      <c r="A2020" s="129"/>
      <c r="B2020" s="129"/>
    </row>
    <row r="2021" spans="1:2">
      <c r="A2021" s="129"/>
      <c r="B2021" s="129"/>
    </row>
    <row r="2022" spans="1:2">
      <c r="A2022" s="129"/>
      <c r="B2022" s="129"/>
    </row>
    <row r="2023" spans="1:2">
      <c r="A2023" s="129"/>
      <c r="B2023" s="129"/>
    </row>
    <row r="2024" spans="1:2">
      <c r="A2024" s="129"/>
      <c r="B2024" s="129"/>
    </row>
    <row r="2025" spans="1:2">
      <c r="A2025" s="129"/>
      <c r="B2025" s="129"/>
    </row>
    <row r="2026" spans="1:2">
      <c r="A2026" s="129"/>
      <c r="B2026" s="129"/>
    </row>
    <row r="2027" spans="1:2">
      <c r="A2027" s="129"/>
      <c r="B2027" s="129"/>
    </row>
    <row r="2028" spans="1:2">
      <c r="A2028" s="129"/>
      <c r="B2028" s="129"/>
    </row>
    <row r="2029" spans="1:2">
      <c r="A2029" s="129"/>
      <c r="B2029" s="129"/>
    </row>
    <row r="2030" spans="1:2">
      <c r="A2030" s="129"/>
      <c r="B2030" s="129"/>
    </row>
    <row r="2031" spans="1:2">
      <c r="A2031" s="129"/>
      <c r="B2031" s="129"/>
    </row>
    <row r="2032" spans="1:2">
      <c r="A2032" s="129"/>
      <c r="B2032" s="129"/>
    </row>
    <row r="2033" spans="1:2">
      <c r="A2033" s="129"/>
      <c r="B2033" s="129"/>
    </row>
    <row r="2034" spans="1:2">
      <c r="A2034" s="129"/>
      <c r="B2034" s="129"/>
    </row>
    <row r="2035" spans="1:2">
      <c r="A2035" s="129"/>
      <c r="B2035" s="129"/>
    </row>
    <row r="2036" spans="1:2">
      <c r="A2036" s="129"/>
      <c r="B2036" s="129"/>
    </row>
    <row r="2037" spans="1:2">
      <c r="A2037" s="129"/>
      <c r="B2037" s="129"/>
    </row>
    <row r="2038" spans="1:2">
      <c r="A2038" s="129"/>
      <c r="B2038" s="129"/>
    </row>
    <row r="2039" spans="1:2">
      <c r="A2039" s="129"/>
      <c r="B2039" s="129"/>
    </row>
    <row r="2040" spans="1:2">
      <c r="A2040" s="129"/>
      <c r="B2040" s="129"/>
    </row>
    <row r="2041" spans="1:2">
      <c r="A2041" s="129"/>
      <c r="B2041" s="129"/>
    </row>
    <row r="2042" spans="1:2">
      <c r="A2042" s="129"/>
      <c r="B2042" s="129"/>
    </row>
    <row r="2043" spans="1:2">
      <c r="A2043" s="129"/>
      <c r="B2043" s="129"/>
    </row>
    <row r="2044" spans="1:2">
      <c r="A2044" s="129"/>
      <c r="B2044" s="129"/>
    </row>
    <row r="2045" spans="1:2">
      <c r="A2045" s="129"/>
      <c r="B2045" s="129"/>
    </row>
    <row r="2046" spans="1:2">
      <c r="A2046" s="129"/>
      <c r="B2046" s="129"/>
    </row>
    <row r="2047" spans="1:2">
      <c r="A2047" s="129"/>
      <c r="B2047" s="129"/>
    </row>
    <row r="2048" spans="1:2">
      <c r="A2048" s="129"/>
      <c r="B2048" s="129"/>
    </row>
    <row r="2049" spans="1:2">
      <c r="A2049" s="129"/>
      <c r="B2049" s="129"/>
    </row>
    <row r="2050" spans="1:2">
      <c r="A2050" s="129"/>
      <c r="B2050" s="129"/>
    </row>
    <row r="2051" spans="1:2">
      <c r="A2051" s="129"/>
      <c r="B2051" s="129"/>
    </row>
    <row r="2052" spans="1:2">
      <c r="A2052" s="129"/>
      <c r="B2052" s="129"/>
    </row>
    <row r="2053" spans="1:2">
      <c r="A2053" s="129"/>
      <c r="B2053" s="129"/>
    </row>
    <row r="2054" spans="1:2">
      <c r="A2054" s="129"/>
      <c r="B2054" s="129"/>
    </row>
    <row r="2055" spans="1:2">
      <c r="A2055" s="129"/>
      <c r="B2055" s="129"/>
    </row>
    <row r="2056" spans="1:2">
      <c r="A2056" s="129"/>
      <c r="B2056" s="129"/>
    </row>
    <row r="2057" spans="1:2">
      <c r="A2057" s="129"/>
      <c r="B2057" s="129"/>
    </row>
    <row r="2058" spans="1:2">
      <c r="A2058" s="129"/>
      <c r="B2058" s="129"/>
    </row>
    <row r="2059" spans="1:2">
      <c r="A2059" s="129"/>
      <c r="B2059" s="129"/>
    </row>
    <row r="2060" spans="1:2">
      <c r="A2060" s="129"/>
      <c r="B2060" s="129"/>
    </row>
    <row r="2061" spans="1:2">
      <c r="A2061" s="129"/>
      <c r="B2061" s="129"/>
    </row>
    <row r="2062" spans="1:2">
      <c r="A2062" s="129"/>
      <c r="B2062" s="129"/>
    </row>
    <row r="2063" spans="1:2">
      <c r="A2063" s="129"/>
      <c r="B2063" s="129"/>
    </row>
    <row r="2064" spans="1:2">
      <c r="A2064" s="129"/>
      <c r="B2064" s="129"/>
    </row>
    <row r="2065" spans="1:2">
      <c r="A2065" s="129"/>
      <c r="B2065" s="129"/>
    </row>
    <row r="2066" spans="1:2">
      <c r="A2066" s="129"/>
      <c r="B2066" s="129"/>
    </row>
    <row r="2067" spans="1:2">
      <c r="A2067" s="129"/>
      <c r="B2067" s="129"/>
    </row>
    <row r="2068" spans="1:2">
      <c r="A2068" s="129"/>
      <c r="B2068" s="129"/>
    </row>
    <row r="2069" spans="1:2">
      <c r="A2069" s="129"/>
      <c r="B2069" s="129"/>
    </row>
    <row r="2070" spans="1:2">
      <c r="A2070" s="129"/>
      <c r="B2070" s="129"/>
    </row>
    <row r="2071" spans="1:2">
      <c r="A2071" s="129"/>
      <c r="B2071" s="129"/>
    </row>
    <row r="2072" spans="1:2">
      <c r="A2072" s="129"/>
      <c r="B2072" s="129"/>
    </row>
    <row r="2073" spans="1:2">
      <c r="A2073" s="129"/>
      <c r="B2073" s="129"/>
    </row>
    <row r="2074" spans="1:2">
      <c r="A2074" s="129"/>
      <c r="B2074" s="129"/>
    </row>
    <row r="2075" spans="1:2">
      <c r="A2075" s="129"/>
      <c r="B2075" s="129"/>
    </row>
    <row r="2076" spans="1:2">
      <c r="A2076" s="129"/>
      <c r="B2076" s="129"/>
    </row>
    <row r="2077" spans="1:2">
      <c r="A2077" s="129"/>
      <c r="B2077" s="129"/>
    </row>
    <row r="2078" spans="1:2">
      <c r="A2078" s="129"/>
      <c r="B2078" s="129"/>
    </row>
    <row r="2079" spans="1:2">
      <c r="A2079" s="129"/>
      <c r="B2079" s="129"/>
    </row>
    <row r="2080" spans="1:2">
      <c r="A2080" s="129"/>
      <c r="B2080" s="129"/>
    </row>
    <row r="2081" spans="1:2">
      <c r="A2081" s="129"/>
      <c r="B2081" s="129"/>
    </row>
    <row r="2082" spans="1:2">
      <c r="A2082" s="129"/>
      <c r="B2082" s="129"/>
    </row>
    <row r="2083" spans="1:2">
      <c r="A2083" s="129"/>
      <c r="B2083" s="129"/>
    </row>
    <row r="2084" spans="1:2">
      <c r="A2084" s="129"/>
      <c r="B2084" s="129"/>
    </row>
    <row r="2085" spans="1:2">
      <c r="A2085" s="129"/>
      <c r="B2085" s="129"/>
    </row>
    <row r="2086" spans="1:2">
      <c r="A2086" s="129"/>
      <c r="B2086" s="129"/>
    </row>
    <row r="2087" spans="1:2">
      <c r="A2087" s="129"/>
      <c r="B2087" s="129"/>
    </row>
    <row r="2088" spans="1:2">
      <c r="A2088" s="129"/>
      <c r="B2088" s="129"/>
    </row>
    <row r="2089" spans="1:2">
      <c r="A2089" s="129"/>
      <c r="B2089" s="129"/>
    </row>
    <row r="2090" spans="1:2">
      <c r="A2090" s="129"/>
      <c r="B2090" s="129"/>
    </row>
    <row r="2091" spans="1:2">
      <c r="A2091" s="129"/>
      <c r="B2091" s="129"/>
    </row>
    <row r="2092" spans="1:2">
      <c r="A2092" s="129"/>
      <c r="B2092" s="129"/>
    </row>
    <row r="2093" spans="1:2">
      <c r="A2093" s="129"/>
      <c r="B2093" s="129"/>
    </row>
    <row r="2094" spans="1:2">
      <c r="A2094" s="129"/>
      <c r="B2094" s="129"/>
    </row>
    <row r="2095" spans="1:2">
      <c r="A2095" s="129"/>
      <c r="B2095" s="129"/>
    </row>
    <row r="2096" spans="1:2">
      <c r="A2096" s="129"/>
      <c r="B2096" s="129"/>
    </row>
    <row r="2097" spans="1:2">
      <c r="A2097" s="129"/>
      <c r="B2097" s="129"/>
    </row>
    <row r="2098" spans="1:2">
      <c r="A2098" s="129"/>
      <c r="B2098" s="129"/>
    </row>
    <row r="2099" spans="1:2">
      <c r="A2099" s="129"/>
      <c r="B2099" s="129"/>
    </row>
    <row r="2100" spans="1:2">
      <c r="A2100" s="129"/>
      <c r="B2100" s="129"/>
    </row>
    <row r="2101" spans="1:2">
      <c r="A2101" s="129"/>
      <c r="B2101" s="129"/>
    </row>
    <row r="2102" spans="1:2">
      <c r="A2102" s="129"/>
      <c r="B2102" s="129"/>
    </row>
    <row r="2103" spans="1:2">
      <c r="A2103" s="129"/>
      <c r="B2103" s="129"/>
    </row>
    <row r="2104" spans="1:2">
      <c r="A2104" s="129"/>
      <c r="B2104" s="129"/>
    </row>
    <row r="2105" spans="1:2">
      <c r="A2105" s="129"/>
      <c r="B2105" s="129"/>
    </row>
    <row r="2106" spans="1:2">
      <c r="A2106" s="129"/>
      <c r="B2106" s="129"/>
    </row>
    <row r="2107" spans="1:2">
      <c r="A2107" s="129"/>
      <c r="B2107" s="129"/>
    </row>
    <row r="2108" spans="1:2">
      <c r="A2108" s="129"/>
      <c r="B2108" s="129"/>
    </row>
    <row r="2109" spans="1:2">
      <c r="A2109" s="129"/>
      <c r="B2109" s="129"/>
    </row>
    <row r="2110" spans="1:2">
      <c r="A2110" s="129"/>
      <c r="B2110" s="129"/>
    </row>
    <row r="2111" spans="1:2">
      <c r="A2111" s="129"/>
      <c r="B2111" s="129"/>
    </row>
    <row r="2112" spans="1:2">
      <c r="A2112" s="129"/>
      <c r="B2112" s="129"/>
    </row>
    <row r="2113" spans="1:2">
      <c r="A2113" s="129"/>
      <c r="B2113" s="129"/>
    </row>
  </sheetData>
  <phoneticPr fontId="2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51"/>
  <sheetViews>
    <sheetView topLeftCell="A34" workbookViewId="0">
      <selection activeCell="C7" sqref="C7:Q10"/>
    </sheetView>
  </sheetViews>
  <sheetFormatPr defaultColWidth="8.85546875" defaultRowHeight="14.25"/>
  <cols>
    <col min="1" max="1" width="72.5703125" style="40" bestFit="1" customWidth="1"/>
    <col min="2" max="2" width="4.28515625" style="40" bestFit="1" customWidth="1"/>
    <col min="3" max="3" width="8.85546875" style="40"/>
    <col min="4" max="4" width="26.28515625" style="40" bestFit="1" customWidth="1"/>
    <col min="5" max="5" width="12.42578125" style="40" bestFit="1" customWidth="1"/>
    <col min="6" max="6" width="8.85546875" style="40"/>
    <col min="7" max="7" width="5.42578125" style="40" bestFit="1" customWidth="1"/>
    <col min="8" max="8" width="41" style="40" bestFit="1" customWidth="1"/>
    <col min="9" max="9" width="37.140625" style="40" bestFit="1" customWidth="1"/>
    <col min="10" max="10" width="4.28515625" style="40" bestFit="1" customWidth="1"/>
    <col min="11" max="11" width="8.85546875" style="43"/>
    <col min="12" max="12" width="9.140625" style="40" bestFit="1" customWidth="1"/>
    <col min="13" max="16384" width="8.85546875" style="40"/>
  </cols>
  <sheetData>
    <row r="1" spans="1:12">
      <c r="A1" s="38"/>
      <c r="B1" s="39" t="s">
        <v>1831</v>
      </c>
      <c r="D1" s="41"/>
      <c r="E1" s="41"/>
    </row>
    <row r="2" spans="1:12">
      <c r="A2" s="40" t="s">
        <v>1837</v>
      </c>
      <c r="B2" s="144">
        <v>931</v>
      </c>
      <c r="D2" s="42" t="s">
        <v>3821</v>
      </c>
      <c r="E2" s="115" t="s">
        <v>1850</v>
      </c>
      <c r="F2" s="42" t="s">
        <v>4587</v>
      </c>
      <c r="G2" s="43" t="s">
        <v>5170</v>
      </c>
      <c r="H2" s="43"/>
      <c r="L2" s="43"/>
    </row>
    <row r="3" spans="1:12">
      <c r="A3" s="40" t="s">
        <v>1838</v>
      </c>
      <c r="B3" s="144">
        <v>111</v>
      </c>
      <c r="D3" s="42" t="s">
        <v>3829</v>
      </c>
      <c r="E3" s="115" t="s">
        <v>1217</v>
      </c>
      <c r="F3" s="42" t="s">
        <v>5102</v>
      </c>
      <c r="G3" s="43" t="s">
        <v>5171</v>
      </c>
      <c r="H3" s="43"/>
      <c r="L3" s="43"/>
    </row>
    <row r="4" spans="1:12">
      <c r="A4" s="40" t="s">
        <v>1839</v>
      </c>
      <c r="B4" s="144">
        <v>112</v>
      </c>
      <c r="D4" s="42" t="s">
        <v>3830</v>
      </c>
      <c r="E4" s="115" t="s">
        <v>1219</v>
      </c>
      <c r="F4" s="42" t="s">
        <v>4588</v>
      </c>
      <c r="G4" s="43" t="s">
        <v>5172</v>
      </c>
      <c r="H4" s="43"/>
      <c r="L4" s="43"/>
    </row>
    <row r="5" spans="1:12">
      <c r="A5" s="40" t="s">
        <v>1809</v>
      </c>
      <c r="B5" s="144">
        <v>633</v>
      </c>
      <c r="D5" s="42" t="s">
        <v>306</v>
      </c>
      <c r="E5" s="115" t="s">
        <v>1505</v>
      </c>
      <c r="F5" s="42" t="s">
        <v>4589</v>
      </c>
      <c r="G5" s="43" t="s">
        <v>5172</v>
      </c>
      <c r="H5" s="43"/>
      <c r="L5" s="43"/>
    </row>
    <row r="6" spans="1:12">
      <c r="A6" s="40" t="s">
        <v>1863</v>
      </c>
      <c r="B6" s="144" t="s">
        <v>1864</v>
      </c>
      <c r="D6" s="42" t="s">
        <v>2953</v>
      </c>
      <c r="E6" s="115" t="s">
        <v>1506</v>
      </c>
      <c r="F6" s="42" t="s">
        <v>4590</v>
      </c>
      <c r="G6" s="43" t="s">
        <v>5173</v>
      </c>
      <c r="H6" s="43"/>
      <c r="L6" s="43"/>
    </row>
    <row r="7" spans="1:12">
      <c r="A7" s="40" t="s">
        <v>3921</v>
      </c>
      <c r="B7" s="144">
        <v>457</v>
      </c>
      <c r="D7" s="42" t="s">
        <v>2954</v>
      </c>
      <c r="E7" s="115" t="s">
        <v>1507</v>
      </c>
      <c r="F7" s="42" t="s">
        <v>4591</v>
      </c>
      <c r="G7" s="43" t="s">
        <v>5174</v>
      </c>
      <c r="H7" s="43"/>
      <c r="L7" s="43"/>
    </row>
    <row r="8" spans="1:12">
      <c r="A8" s="40" t="s">
        <v>3922</v>
      </c>
      <c r="B8" s="144">
        <v>458</v>
      </c>
      <c r="D8" s="42" t="s">
        <v>3831</v>
      </c>
      <c r="E8" s="115" t="s">
        <v>1851</v>
      </c>
      <c r="F8" s="42" t="s">
        <v>4592</v>
      </c>
      <c r="G8" s="43" t="s">
        <v>5175</v>
      </c>
      <c r="H8" s="43"/>
      <c r="L8" s="43"/>
    </row>
    <row r="9" spans="1:12">
      <c r="A9" s="40" t="s">
        <v>3924</v>
      </c>
      <c r="B9" s="144">
        <v>460</v>
      </c>
      <c r="D9" s="42" t="s">
        <v>2955</v>
      </c>
      <c r="E9" s="115" t="s">
        <v>1508</v>
      </c>
      <c r="F9" s="42" t="s">
        <v>4593</v>
      </c>
      <c r="G9" s="43" t="s">
        <v>5176</v>
      </c>
      <c r="H9" s="43"/>
      <c r="L9" s="43"/>
    </row>
    <row r="10" spans="1:12">
      <c r="A10" s="40" t="s">
        <v>3923</v>
      </c>
      <c r="B10" s="144">
        <v>459</v>
      </c>
      <c r="D10" s="42" t="s">
        <v>2956</v>
      </c>
      <c r="E10" s="115" t="s">
        <v>1509</v>
      </c>
      <c r="F10" s="42" t="s">
        <v>4594</v>
      </c>
      <c r="G10" s="43" t="s">
        <v>5177</v>
      </c>
      <c r="H10" s="43"/>
      <c r="L10" s="43"/>
    </row>
    <row r="11" spans="1:12">
      <c r="A11" s="40" t="s">
        <v>3925</v>
      </c>
      <c r="B11" s="144">
        <v>465</v>
      </c>
      <c r="D11" s="42" t="s">
        <v>3832</v>
      </c>
      <c r="E11" s="115" t="s">
        <v>1510</v>
      </c>
      <c r="F11" s="42" t="s">
        <v>4595</v>
      </c>
      <c r="G11" s="43" t="s">
        <v>5178</v>
      </c>
      <c r="H11" s="43"/>
      <c r="L11" s="43"/>
    </row>
    <row r="12" spans="1:12">
      <c r="A12" s="40" t="s">
        <v>3926</v>
      </c>
      <c r="B12" s="144">
        <v>466</v>
      </c>
      <c r="D12" s="42" t="s">
        <v>284</v>
      </c>
      <c r="E12" s="115" t="s">
        <v>1857</v>
      </c>
      <c r="F12" s="42" t="s">
        <v>4596</v>
      </c>
      <c r="G12" s="43" t="s">
        <v>5179</v>
      </c>
      <c r="H12" s="43"/>
      <c r="L12" s="43"/>
    </row>
    <row r="13" spans="1:12">
      <c r="A13" s="40" t="s">
        <v>3928</v>
      </c>
      <c r="B13" s="144">
        <v>468</v>
      </c>
      <c r="D13" s="42" t="s">
        <v>307</v>
      </c>
      <c r="E13" s="115" t="s">
        <v>1511</v>
      </c>
      <c r="F13" s="42" t="s">
        <v>4597</v>
      </c>
      <c r="G13" s="43" t="s">
        <v>5178</v>
      </c>
      <c r="H13" s="43"/>
      <c r="L13" s="43"/>
    </row>
    <row r="14" spans="1:12">
      <c r="A14" s="40" t="s">
        <v>3927</v>
      </c>
      <c r="B14" s="144">
        <v>467</v>
      </c>
      <c r="D14" s="42" t="s">
        <v>3822</v>
      </c>
      <c r="E14" s="115" t="s">
        <v>1512</v>
      </c>
      <c r="F14" s="42" t="s">
        <v>4598</v>
      </c>
      <c r="G14" s="43" t="s">
        <v>5180</v>
      </c>
      <c r="H14" s="43"/>
      <c r="L14" s="43"/>
    </row>
    <row r="15" spans="1:12">
      <c r="A15" s="40" t="s">
        <v>1810</v>
      </c>
      <c r="B15" s="144">
        <v>250</v>
      </c>
      <c r="D15" s="42" t="s">
        <v>2957</v>
      </c>
      <c r="E15" s="115" t="s">
        <v>1513</v>
      </c>
      <c r="F15" s="42" t="s">
        <v>4599</v>
      </c>
      <c r="G15" s="43" t="s">
        <v>5181</v>
      </c>
      <c r="H15" s="43"/>
      <c r="L15" s="43"/>
    </row>
    <row r="16" spans="1:12">
      <c r="A16" s="40" t="s">
        <v>1811</v>
      </c>
      <c r="B16" s="144">
        <v>631</v>
      </c>
      <c r="D16" s="42" t="s">
        <v>308</v>
      </c>
      <c r="E16" s="115" t="s">
        <v>1514</v>
      </c>
      <c r="F16" s="42" t="s">
        <v>4600</v>
      </c>
      <c r="G16" s="43" t="s">
        <v>5182</v>
      </c>
      <c r="H16" s="43"/>
      <c r="L16" s="43"/>
    </row>
    <row r="17" spans="1:12">
      <c r="A17" s="40" t="s">
        <v>5097</v>
      </c>
      <c r="B17" s="144" t="s">
        <v>5098</v>
      </c>
      <c r="D17" s="42" t="s">
        <v>2958</v>
      </c>
      <c r="E17" s="115" t="s">
        <v>1515</v>
      </c>
      <c r="F17" s="42" t="s">
        <v>4601</v>
      </c>
      <c r="G17" s="43" t="s">
        <v>5183</v>
      </c>
      <c r="H17" s="43"/>
      <c r="L17" s="43"/>
    </row>
    <row r="18" spans="1:12">
      <c r="A18" s="40" t="s">
        <v>1812</v>
      </c>
      <c r="B18" s="144">
        <v>253</v>
      </c>
      <c r="D18" s="42" t="s">
        <v>2959</v>
      </c>
      <c r="E18" s="115" t="s">
        <v>1516</v>
      </c>
      <c r="F18" s="42" t="s">
        <v>4602</v>
      </c>
      <c r="G18" s="43" t="s">
        <v>5184</v>
      </c>
      <c r="H18" s="43"/>
      <c r="L18" s="43"/>
    </row>
    <row r="19" spans="1:12">
      <c r="A19" s="40" t="s">
        <v>1813</v>
      </c>
      <c r="B19" s="144">
        <v>634</v>
      </c>
      <c r="D19" s="42" t="s">
        <v>2960</v>
      </c>
      <c r="E19" s="115" t="s">
        <v>1853</v>
      </c>
      <c r="F19" s="42" t="s">
        <v>4603</v>
      </c>
      <c r="G19" s="43" t="s">
        <v>5185</v>
      </c>
      <c r="H19" s="43"/>
      <c r="L19" s="43"/>
    </row>
    <row r="20" spans="1:12">
      <c r="A20" s="40" t="s">
        <v>1814</v>
      </c>
      <c r="B20" s="144">
        <v>311</v>
      </c>
      <c r="D20" s="42" t="s">
        <v>309</v>
      </c>
      <c r="E20" s="115" t="s">
        <v>1517</v>
      </c>
      <c r="F20" s="42" t="s">
        <v>4604</v>
      </c>
      <c r="G20" s="43" t="s">
        <v>1338</v>
      </c>
      <c r="H20" s="43"/>
      <c r="L20" s="43"/>
    </row>
    <row r="21" spans="1:12">
      <c r="A21" s="40" t="s">
        <v>1840</v>
      </c>
      <c r="B21" s="144">
        <v>216</v>
      </c>
      <c r="D21" s="42" t="s">
        <v>285</v>
      </c>
      <c r="E21" s="115" t="s">
        <v>1221</v>
      </c>
      <c r="F21" s="42" t="s">
        <v>4605</v>
      </c>
      <c r="G21" s="43" t="s">
        <v>1339</v>
      </c>
      <c r="H21" s="43"/>
      <c r="L21" s="43"/>
    </row>
    <row r="22" spans="1:12">
      <c r="A22" s="40" t="s">
        <v>1841</v>
      </c>
      <c r="B22" s="144">
        <v>213</v>
      </c>
      <c r="D22" s="42" t="s">
        <v>2961</v>
      </c>
      <c r="E22" s="115" t="s">
        <v>1518</v>
      </c>
      <c r="F22" s="42" t="s">
        <v>4606</v>
      </c>
      <c r="G22" s="43" t="s">
        <v>1340</v>
      </c>
      <c r="H22" s="43"/>
      <c r="L22" s="43"/>
    </row>
    <row r="23" spans="1:12">
      <c r="A23" s="40" t="s">
        <v>1815</v>
      </c>
      <c r="B23" s="144">
        <v>854</v>
      </c>
      <c r="D23" s="42" t="s">
        <v>286</v>
      </c>
      <c r="E23" s="115" t="s">
        <v>1519</v>
      </c>
      <c r="F23" s="42" t="s">
        <v>4607</v>
      </c>
      <c r="G23" s="43" t="s">
        <v>5178</v>
      </c>
      <c r="H23" s="43"/>
      <c r="L23" s="43"/>
    </row>
    <row r="24" spans="1:12">
      <c r="A24" s="40" t="s">
        <v>1842</v>
      </c>
      <c r="B24" s="144">
        <v>888</v>
      </c>
      <c r="D24" s="42" t="s">
        <v>2962</v>
      </c>
      <c r="E24" s="115" t="s">
        <v>1856</v>
      </c>
      <c r="F24" s="42" t="s">
        <v>4608</v>
      </c>
      <c r="G24" s="43" t="s">
        <v>1341</v>
      </c>
      <c r="H24" s="43"/>
      <c r="L24" s="43"/>
    </row>
    <row r="25" spans="1:12">
      <c r="A25" s="40" t="s">
        <v>3932</v>
      </c>
      <c r="B25" s="144">
        <v>138</v>
      </c>
      <c r="D25" s="42" t="s">
        <v>2963</v>
      </c>
      <c r="E25" s="115" t="s">
        <v>1520</v>
      </c>
      <c r="F25" s="42" t="s">
        <v>4609</v>
      </c>
      <c r="G25" s="43" t="s">
        <v>1342</v>
      </c>
      <c r="H25" s="43"/>
      <c r="L25" s="43"/>
    </row>
    <row r="26" spans="1:12">
      <c r="A26" s="40" t="s">
        <v>3930</v>
      </c>
      <c r="B26" s="144">
        <v>139</v>
      </c>
      <c r="D26" s="42" t="s">
        <v>2964</v>
      </c>
      <c r="E26" s="115" t="s">
        <v>1855</v>
      </c>
      <c r="F26" s="42" t="s">
        <v>4610</v>
      </c>
      <c r="G26" s="43" t="s">
        <v>1343</v>
      </c>
      <c r="H26" s="43"/>
      <c r="L26" s="43"/>
    </row>
    <row r="27" spans="1:12">
      <c r="A27" s="40" t="s">
        <v>3931</v>
      </c>
      <c r="B27" s="144">
        <v>117</v>
      </c>
      <c r="D27" s="42" t="s">
        <v>3833</v>
      </c>
      <c r="E27" s="115" t="s">
        <v>1521</v>
      </c>
      <c r="F27" s="42" t="s">
        <v>4611</v>
      </c>
      <c r="G27" s="43" t="s">
        <v>1344</v>
      </c>
      <c r="H27" s="43"/>
      <c r="L27" s="43"/>
    </row>
    <row r="28" spans="1:12">
      <c r="A28" s="40" t="s">
        <v>3929</v>
      </c>
      <c r="B28" s="144">
        <v>118</v>
      </c>
      <c r="D28" s="42" t="s">
        <v>2965</v>
      </c>
      <c r="E28" s="115" t="s">
        <v>1522</v>
      </c>
      <c r="F28" s="42" t="s">
        <v>4612</v>
      </c>
      <c r="G28" s="43" t="s">
        <v>1345</v>
      </c>
      <c r="H28" s="43"/>
      <c r="L28" s="43"/>
    </row>
    <row r="29" spans="1:12">
      <c r="A29" s="40" t="s">
        <v>3937</v>
      </c>
      <c r="B29" s="144">
        <v>130</v>
      </c>
      <c r="D29" s="42" t="s">
        <v>2966</v>
      </c>
      <c r="E29" s="115" t="s">
        <v>1523</v>
      </c>
      <c r="F29" s="42" t="s">
        <v>4613</v>
      </c>
      <c r="G29" s="43" t="s">
        <v>1346</v>
      </c>
      <c r="H29" s="43"/>
      <c r="L29" s="43"/>
    </row>
    <row r="30" spans="1:12">
      <c r="A30" s="40" t="s">
        <v>3935</v>
      </c>
      <c r="B30" s="144">
        <v>166</v>
      </c>
      <c r="D30" s="42" t="s">
        <v>3823</v>
      </c>
      <c r="E30" s="115" t="s">
        <v>1524</v>
      </c>
      <c r="F30" s="42" t="s">
        <v>4614</v>
      </c>
      <c r="G30" s="43" t="s">
        <v>1347</v>
      </c>
      <c r="H30" s="43"/>
      <c r="L30" s="43"/>
    </row>
    <row r="31" spans="1:12">
      <c r="A31" s="40" t="s">
        <v>3936</v>
      </c>
      <c r="B31" s="144">
        <v>149</v>
      </c>
      <c r="D31" s="42" t="s">
        <v>310</v>
      </c>
      <c r="E31" s="115" t="s">
        <v>1525</v>
      </c>
      <c r="F31" s="42" t="s">
        <v>4615</v>
      </c>
      <c r="G31" s="43" t="s">
        <v>1348</v>
      </c>
      <c r="H31" s="43"/>
      <c r="L31" s="43"/>
    </row>
    <row r="32" spans="1:12">
      <c r="A32" s="40" t="s">
        <v>3933</v>
      </c>
      <c r="B32" s="144">
        <v>127</v>
      </c>
      <c r="D32" s="42" t="s">
        <v>311</v>
      </c>
      <c r="E32" s="115" t="s">
        <v>1526</v>
      </c>
      <c r="F32" s="42" t="s">
        <v>4616</v>
      </c>
      <c r="G32" s="43" t="s">
        <v>1349</v>
      </c>
      <c r="H32" s="43"/>
      <c r="L32" s="43"/>
    </row>
    <row r="33" spans="1:12">
      <c r="A33" s="40" t="s">
        <v>3934</v>
      </c>
      <c r="B33" s="144">
        <v>125</v>
      </c>
      <c r="D33" s="42" t="s">
        <v>2967</v>
      </c>
      <c r="E33" s="115" t="s">
        <v>1527</v>
      </c>
      <c r="F33" s="42" t="s">
        <v>4617</v>
      </c>
      <c r="G33" s="43" t="s">
        <v>1350</v>
      </c>
      <c r="H33" s="43"/>
      <c r="L33" s="43"/>
    </row>
    <row r="34" spans="1:12">
      <c r="A34" s="40" t="s">
        <v>1843</v>
      </c>
      <c r="B34" s="144">
        <v>252</v>
      </c>
      <c r="D34" s="42" t="s">
        <v>2968</v>
      </c>
      <c r="E34" s="115" t="s">
        <v>1528</v>
      </c>
      <c r="F34" s="42" t="s">
        <v>1278</v>
      </c>
      <c r="G34" s="43" t="s">
        <v>1350</v>
      </c>
      <c r="H34" s="43"/>
      <c r="L34" s="43"/>
    </row>
    <row r="35" spans="1:12">
      <c r="A35" s="40" t="s">
        <v>5096</v>
      </c>
      <c r="B35" s="144" t="s">
        <v>2347</v>
      </c>
      <c r="D35" s="42" t="s">
        <v>312</v>
      </c>
      <c r="E35" s="115" t="s">
        <v>1529</v>
      </c>
      <c r="F35" s="42" t="s">
        <v>4618</v>
      </c>
      <c r="G35" s="43" t="s">
        <v>1351</v>
      </c>
      <c r="H35" s="43"/>
      <c r="L35" s="43"/>
    </row>
    <row r="36" spans="1:12">
      <c r="A36" s="40" t="s">
        <v>3942</v>
      </c>
      <c r="B36" s="144">
        <v>445</v>
      </c>
      <c r="D36" s="42" t="s">
        <v>313</v>
      </c>
      <c r="E36" s="115" t="s">
        <v>1530</v>
      </c>
      <c r="F36" s="42" t="s">
        <v>4619</v>
      </c>
      <c r="G36" s="43" t="s">
        <v>1352</v>
      </c>
      <c r="H36" s="43"/>
      <c r="L36" s="43"/>
    </row>
    <row r="37" spans="1:12">
      <c r="A37" s="40" t="s">
        <v>3940</v>
      </c>
      <c r="B37" s="144">
        <v>142</v>
      </c>
      <c r="D37" s="42" t="s">
        <v>314</v>
      </c>
      <c r="E37" s="115" t="s">
        <v>1531</v>
      </c>
      <c r="F37" s="42" t="s">
        <v>4620</v>
      </c>
      <c r="G37" s="43" t="s">
        <v>1353</v>
      </c>
      <c r="H37" s="43"/>
      <c r="L37" s="43"/>
    </row>
    <row r="38" spans="1:12">
      <c r="A38" s="40" t="s">
        <v>3939</v>
      </c>
      <c r="B38" s="144">
        <v>141</v>
      </c>
      <c r="D38" s="42" t="s">
        <v>315</v>
      </c>
      <c r="E38" s="115" t="s">
        <v>1532</v>
      </c>
      <c r="F38" s="42" t="s">
        <v>1276</v>
      </c>
      <c r="G38" s="43" t="s">
        <v>1354</v>
      </c>
      <c r="H38" s="43"/>
      <c r="L38" s="43"/>
    </row>
    <row r="39" spans="1:12">
      <c r="A39" s="40" t="s">
        <v>3941</v>
      </c>
      <c r="B39" s="144">
        <v>144</v>
      </c>
      <c r="D39" s="42" t="s">
        <v>2969</v>
      </c>
      <c r="E39" s="115" t="s">
        <v>1533</v>
      </c>
      <c r="F39" s="42" t="s">
        <v>4621</v>
      </c>
      <c r="G39" s="43" t="s">
        <v>1355</v>
      </c>
      <c r="H39" s="43"/>
      <c r="L39" s="43"/>
    </row>
    <row r="40" spans="1:12">
      <c r="A40" s="40" t="s">
        <v>1816</v>
      </c>
      <c r="B40" s="144">
        <v>220</v>
      </c>
      <c r="D40" s="42" t="s">
        <v>316</v>
      </c>
      <c r="E40" s="115" t="s">
        <v>1534</v>
      </c>
      <c r="F40" s="42" t="s">
        <v>4622</v>
      </c>
      <c r="G40" s="43" t="s">
        <v>1356</v>
      </c>
      <c r="H40" s="43"/>
      <c r="L40" s="43"/>
    </row>
    <row r="41" spans="1:12">
      <c r="A41" s="40" t="s">
        <v>3943</v>
      </c>
      <c r="B41" s="144">
        <v>822</v>
      </c>
      <c r="D41" s="42" t="s">
        <v>317</v>
      </c>
      <c r="E41" s="115" t="s">
        <v>1535</v>
      </c>
      <c r="F41" s="42" t="s">
        <v>4623</v>
      </c>
      <c r="G41" s="43" t="s">
        <v>1357</v>
      </c>
      <c r="H41" s="43"/>
      <c r="L41" s="43"/>
    </row>
    <row r="42" spans="1:12">
      <c r="A42" s="40" t="s">
        <v>3944</v>
      </c>
      <c r="B42" s="144">
        <v>824</v>
      </c>
      <c r="D42" s="42" t="s">
        <v>3826</v>
      </c>
      <c r="E42" s="115" t="s">
        <v>1536</v>
      </c>
      <c r="F42" s="42" t="s">
        <v>4624</v>
      </c>
      <c r="G42" s="43" t="s">
        <v>1355</v>
      </c>
      <c r="H42" s="43"/>
      <c r="L42" s="43"/>
    </row>
    <row r="43" spans="1:12">
      <c r="A43" s="40" t="s">
        <v>1817</v>
      </c>
      <c r="B43" s="144" t="s">
        <v>1818</v>
      </c>
      <c r="D43" s="42" t="s">
        <v>2970</v>
      </c>
      <c r="E43" s="115" t="s">
        <v>1537</v>
      </c>
      <c r="F43" s="42" t="s">
        <v>4625</v>
      </c>
      <c r="G43" s="43" t="s">
        <v>1358</v>
      </c>
      <c r="H43" s="43"/>
      <c r="L43" s="43"/>
    </row>
    <row r="44" spans="1:12">
      <c r="A44" s="40" t="s">
        <v>1819</v>
      </c>
      <c r="B44" s="144">
        <v>251</v>
      </c>
      <c r="D44" s="42" t="s">
        <v>318</v>
      </c>
      <c r="E44" s="115" t="s">
        <v>1538</v>
      </c>
      <c r="F44" s="42" t="s">
        <v>4626</v>
      </c>
      <c r="G44" s="43" t="s">
        <v>1359</v>
      </c>
      <c r="H44" s="43"/>
      <c r="L44" s="43"/>
    </row>
    <row r="45" spans="1:12">
      <c r="A45" s="40" t="s">
        <v>1820</v>
      </c>
      <c r="B45" s="144">
        <v>632</v>
      </c>
      <c r="D45" s="42" t="s">
        <v>287</v>
      </c>
      <c r="E45" s="115" t="s">
        <v>1539</v>
      </c>
      <c r="F45" s="42" t="s">
        <v>4627</v>
      </c>
      <c r="G45" s="43" t="s">
        <v>1360</v>
      </c>
      <c r="H45" s="43"/>
      <c r="L45" s="43"/>
    </row>
    <row r="46" spans="1:12">
      <c r="A46" s="40" t="s">
        <v>3938</v>
      </c>
      <c r="B46" s="144">
        <v>203</v>
      </c>
      <c r="D46" s="42" t="s">
        <v>319</v>
      </c>
      <c r="E46" s="115" t="s">
        <v>1540</v>
      </c>
      <c r="F46" s="42" t="s">
        <v>4628</v>
      </c>
      <c r="G46" s="43" t="s">
        <v>1361</v>
      </c>
      <c r="H46" s="43"/>
      <c r="L46" s="43"/>
    </row>
    <row r="47" spans="1:12">
      <c r="A47" s="40" t="s">
        <v>1222</v>
      </c>
      <c r="B47" s="144">
        <v>207</v>
      </c>
      <c r="D47" s="42" t="s">
        <v>320</v>
      </c>
      <c r="E47" s="115" t="s">
        <v>1541</v>
      </c>
      <c r="F47" s="42" t="s">
        <v>4629</v>
      </c>
      <c r="G47" s="43" t="s">
        <v>1362</v>
      </c>
      <c r="H47" s="43"/>
      <c r="L47" s="43"/>
    </row>
    <row r="48" spans="1:12">
      <c r="A48" s="40" t="s">
        <v>1220</v>
      </c>
      <c r="B48" s="144">
        <v>205</v>
      </c>
      <c r="D48" s="42" t="s">
        <v>2971</v>
      </c>
      <c r="E48" s="115" t="s">
        <v>1542</v>
      </c>
      <c r="F48" s="42" t="s">
        <v>4630</v>
      </c>
      <c r="G48" s="43" t="s">
        <v>1363</v>
      </c>
      <c r="H48" s="43"/>
      <c r="L48" s="43"/>
    </row>
    <row r="49" spans="1:12">
      <c r="A49" s="40" t="s">
        <v>1844</v>
      </c>
      <c r="B49" s="144">
        <v>516</v>
      </c>
      <c r="D49" s="42" t="s">
        <v>2972</v>
      </c>
      <c r="E49" s="115" t="s">
        <v>1543</v>
      </c>
      <c r="F49" s="42" t="s">
        <v>4631</v>
      </c>
      <c r="G49" s="43" t="s">
        <v>1364</v>
      </c>
      <c r="H49" s="43"/>
      <c r="L49" s="43"/>
    </row>
    <row r="50" spans="1:12">
      <c r="A50" s="40" t="s">
        <v>1845</v>
      </c>
      <c r="B50" s="144">
        <v>511</v>
      </c>
      <c r="D50" s="42" t="s">
        <v>2973</v>
      </c>
      <c r="E50" s="115" t="s">
        <v>1544</v>
      </c>
      <c r="F50" s="42" t="s">
        <v>4632</v>
      </c>
      <c r="G50" s="43" t="s">
        <v>1364</v>
      </c>
      <c r="H50" s="43"/>
      <c r="L50" s="43"/>
    </row>
    <row r="51" spans="1:12">
      <c r="A51" s="40" t="s">
        <v>1821</v>
      </c>
      <c r="B51" s="144" t="s">
        <v>1822</v>
      </c>
      <c r="D51" s="42" t="s">
        <v>321</v>
      </c>
      <c r="E51" s="115" t="s">
        <v>1545</v>
      </c>
      <c r="F51" s="42" t="s">
        <v>4633</v>
      </c>
      <c r="G51" s="43" t="s">
        <v>1365</v>
      </c>
      <c r="H51" s="43"/>
      <c r="L51" s="43"/>
    </row>
    <row r="52" spans="1:12">
      <c r="A52" s="40" t="s">
        <v>3919</v>
      </c>
      <c r="B52" s="144">
        <v>840</v>
      </c>
      <c r="D52" s="42" t="s">
        <v>2974</v>
      </c>
      <c r="E52" s="115" t="s">
        <v>1546</v>
      </c>
      <c r="F52" s="42" t="s">
        <v>4634</v>
      </c>
      <c r="G52" s="43" t="s">
        <v>1366</v>
      </c>
      <c r="H52" s="43"/>
      <c r="L52" s="43"/>
    </row>
    <row r="53" spans="1:12">
      <c r="A53" s="40" t="s">
        <v>3918</v>
      </c>
      <c r="B53" s="144">
        <v>830</v>
      </c>
      <c r="D53" s="42" t="s">
        <v>2975</v>
      </c>
      <c r="E53" s="115" t="s">
        <v>1547</v>
      </c>
      <c r="F53" s="42" t="s">
        <v>4635</v>
      </c>
      <c r="G53" s="43" t="s">
        <v>1367</v>
      </c>
      <c r="H53" s="43"/>
      <c r="L53" s="43"/>
    </row>
    <row r="54" spans="1:12">
      <c r="A54" s="40" t="s">
        <v>3917</v>
      </c>
      <c r="B54" s="144">
        <v>820</v>
      </c>
      <c r="D54" s="42" t="s">
        <v>3834</v>
      </c>
      <c r="E54" s="115" t="s">
        <v>1548</v>
      </c>
      <c r="F54" s="42" t="s">
        <v>4636</v>
      </c>
      <c r="G54" s="43" t="s">
        <v>1368</v>
      </c>
      <c r="H54" s="43"/>
      <c r="L54" s="43"/>
    </row>
    <row r="55" spans="1:12">
      <c r="A55" s="40" t="s">
        <v>3920</v>
      </c>
      <c r="B55" s="144">
        <v>850</v>
      </c>
      <c r="D55" s="42" t="s">
        <v>3835</v>
      </c>
      <c r="E55" s="115" t="s">
        <v>1549</v>
      </c>
      <c r="F55" s="42" t="s">
        <v>4637</v>
      </c>
      <c r="G55" s="43" t="s">
        <v>1353</v>
      </c>
      <c r="H55" s="43"/>
      <c r="L55" s="43"/>
    </row>
    <row r="56" spans="1:12">
      <c r="A56" s="40" t="s">
        <v>1823</v>
      </c>
      <c r="B56" s="144" t="s">
        <v>1824</v>
      </c>
      <c r="D56" s="42" t="s">
        <v>2976</v>
      </c>
      <c r="E56" s="115" t="s">
        <v>1550</v>
      </c>
      <c r="F56" s="42" t="s">
        <v>4638</v>
      </c>
      <c r="G56" s="43" t="s">
        <v>1369</v>
      </c>
      <c r="H56" s="43"/>
      <c r="L56" s="43"/>
    </row>
    <row r="57" spans="1:12">
      <c r="A57" s="38"/>
      <c r="B57" s="39"/>
      <c r="D57" s="42" t="s">
        <v>3836</v>
      </c>
      <c r="E57" s="115" t="s">
        <v>1551</v>
      </c>
      <c r="F57" s="42" t="s">
        <v>4639</v>
      </c>
      <c r="G57" s="43" t="s">
        <v>1361</v>
      </c>
      <c r="H57" s="43"/>
      <c r="L57" s="43"/>
    </row>
    <row r="58" spans="1:12">
      <c r="A58" s="38"/>
      <c r="B58" s="39"/>
      <c r="D58" s="42" t="s">
        <v>322</v>
      </c>
      <c r="E58" s="115" t="s">
        <v>1552</v>
      </c>
      <c r="F58" s="42" t="s">
        <v>4640</v>
      </c>
      <c r="G58" s="43" t="s">
        <v>1364</v>
      </c>
      <c r="H58" s="43"/>
      <c r="L58" s="43"/>
    </row>
    <row r="59" spans="1:12">
      <c r="D59" s="42" t="s">
        <v>3837</v>
      </c>
      <c r="E59" s="115" t="s">
        <v>1553</v>
      </c>
      <c r="F59" s="42" t="s">
        <v>4641</v>
      </c>
      <c r="G59" s="43" t="s">
        <v>1370</v>
      </c>
      <c r="H59" s="43"/>
      <c r="L59" s="43"/>
    </row>
    <row r="60" spans="1:12">
      <c r="A60" s="161"/>
      <c r="D60" s="42" t="s">
        <v>3838</v>
      </c>
      <c r="E60" s="115" t="s">
        <v>1554</v>
      </c>
      <c r="F60" s="42" t="s">
        <v>4642</v>
      </c>
      <c r="G60" s="43" t="s">
        <v>1371</v>
      </c>
      <c r="H60" s="43"/>
      <c r="L60" s="43"/>
    </row>
    <row r="61" spans="1:12">
      <c r="A61" s="144"/>
      <c r="D61" s="42" t="s">
        <v>3839</v>
      </c>
      <c r="E61" s="115" t="s">
        <v>1555</v>
      </c>
      <c r="F61" s="42" t="s">
        <v>4643</v>
      </c>
      <c r="G61" s="43" t="s">
        <v>1367</v>
      </c>
      <c r="H61" s="43"/>
      <c r="L61" s="43"/>
    </row>
    <row r="62" spans="1:12">
      <c r="A62" s="144"/>
      <c r="D62" s="42" t="s">
        <v>2977</v>
      </c>
      <c r="E62" s="115" t="s">
        <v>1556</v>
      </c>
      <c r="F62" s="42" t="s">
        <v>4644</v>
      </c>
      <c r="G62" s="43" t="s">
        <v>1372</v>
      </c>
      <c r="H62" s="43"/>
      <c r="L62" s="43"/>
    </row>
    <row r="63" spans="1:12">
      <c r="A63" s="144"/>
      <c r="D63" s="42" t="s">
        <v>2978</v>
      </c>
      <c r="E63" s="115" t="s">
        <v>1218</v>
      </c>
      <c r="F63" s="42" t="s">
        <v>4645</v>
      </c>
      <c r="G63" s="43" t="s">
        <v>1353</v>
      </c>
      <c r="H63" s="43"/>
      <c r="L63" s="43"/>
    </row>
    <row r="64" spans="1:12">
      <c r="A64" s="144"/>
      <c r="D64" s="42" t="s">
        <v>3840</v>
      </c>
      <c r="E64" s="115" t="s">
        <v>1557</v>
      </c>
      <c r="F64" s="42" t="s">
        <v>4646</v>
      </c>
      <c r="G64" s="43" t="s">
        <v>1355</v>
      </c>
      <c r="H64" s="43"/>
      <c r="L64" s="43"/>
    </row>
    <row r="65" spans="1:12">
      <c r="A65" s="144"/>
      <c r="D65" s="42" t="s">
        <v>2979</v>
      </c>
      <c r="E65" s="115" t="s">
        <v>1558</v>
      </c>
      <c r="F65" s="42" t="s">
        <v>1284</v>
      </c>
      <c r="G65" s="43" t="s">
        <v>1373</v>
      </c>
      <c r="H65" s="43"/>
      <c r="L65" s="43"/>
    </row>
    <row r="66" spans="1:12">
      <c r="A66" s="144"/>
      <c r="D66" s="42" t="s">
        <v>3841</v>
      </c>
      <c r="E66" s="115" t="s">
        <v>1849</v>
      </c>
      <c r="F66" s="42" t="s">
        <v>4647</v>
      </c>
      <c r="G66" s="43" t="s">
        <v>1374</v>
      </c>
      <c r="H66" s="43"/>
      <c r="L66" s="43"/>
    </row>
    <row r="67" spans="1:12">
      <c r="A67" s="144"/>
      <c r="D67" s="42" t="s">
        <v>323</v>
      </c>
      <c r="E67" s="115" t="s">
        <v>1559</v>
      </c>
      <c r="F67" s="42" t="s">
        <v>4648</v>
      </c>
      <c r="G67" s="43" t="s">
        <v>1375</v>
      </c>
      <c r="H67" s="43"/>
      <c r="L67" s="43"/>
    </row>
    <row r="68" spans="1:12">
      <c r="A68" s="144"/>
      <c r="D68" s="42" t="s">
        <v>288</v>
      </c>
      <c r="E68" s="115" t="s">
        <v>1560</v>
      </c>
      <c r="F68" s="42" t="s">
        <v>4649</v>
      </c>
      <c r="G68" s="43" t="s">
        <v>1376</v>
      </c>
      <c r="H68" s="43"/>
      <c r="L68" s="43"/>
    </row>
    <row r="69" spans="1:12">
      <c r="A69" s="144"/>
      <c r="D69" s="42" t="s">
        <v>324</v>
      </c>
      <c r="E69" s="115" t="s">
        <v>1561</v>
      </c>
      <c r="F69" s="42" t="s">
        <v>4650</v>
      </c>
      <c r="G69" s="43" t="s">
        <v>1377</v>
      </c>
      <c r="H69" s="43"/>
      <c r="L69" s="43"/>
    </row>
    <row r="70" spans="1:12">
      <c r="A70" s="144"/>
      <c r="D70" s="42" t="s">
        <v>325</v>
      </c>
      <c r="E70" s="115" t="s">
        <v>1562</v>
      </c>
      <c r="F70" s="42" t="s">
        <v>4651</v>
      </c>
      <c r="G70" s="43" t="s">
        <v>1354</v>
      </c>
      <c r="H70" s="43"/>
      <c r="L70" s="43"/>
    </row>
    <row r="71" spans="1:12">
      <c r="D71" s="42" t="s">
        <v>2980</v>
      </c>
      <c r="E71" s="115" t="s">
        <v>1563</v>
      </c>
      <c r="F71" s="42" t="s">
        <v>4652</v>
      </c>
      <c r="G71" s="43" t="s">
        <v>1378</v>
      </c>
      <c r="H71" s="43"/>
      <c r="L71" s="43"/>
    </row>
    <row r="72" spans="1:12">
      <c r="D72" s="42" t="s">
        <v>2981</v>
      </c>
      <c r="E72" s="115" t="s">
        <v>1564</v>
      </c>
      <c r="F72" s="42" t="s">
        <v>4653</v>
      </c>
      <c r="G72" s="43" t="s">
        <v>1379</v>
      </c>
      <c r="H72" s="43"/>
      <c r="L72" s="43"/>
    </row>
    <row r="73" spans="1:12">
      <c r="D73" s="42" t="s">
        <v>326</v>
      </c>
      <c r="E73" s="115" t="s">
        <v>1565</v>
      </c>
      <c r="F73" s="42" t="s">
        <v>4654</v>
      </c>
      <c r="G73" s="43" t="s">
        <v>1380</v>
      </c>
      <c r="H73" s="43"/>
      <c r="L73" s="43"/>
    </row>
    <row r="74" spans="1:12">
      <c r="D74" s="42" t="s">
        <v>2982</v>
      </c>
      <c r="E74" s="115" t="s">
        <v>1566</v>
      </c>
      <c r="F74" s="42" t="s">
        <v>4655</v>
      </c>
      <c r="G74" s="43" t="s">
        <v>1353</v>
      </c>
      <c r="H74" s="43"/>
      <c r="L74" s="43"/>
    </row>
    <row r="75" spans="1:12">
      <c r="D75" s="42" t="s">
        <v>327</v>
      </c>
      <c r="E75" s="115" t="s">
        <v>1567</v>
      </c>
      <c r="F75" s="42" t="s">
        <v>4656</v>
      </c>
      <c r="G75" s="43" t="s">
        <v>1381</v>
      </c>
      <c r="H75" s="43"/>
      <c r="L75" s="43"/>
    </row>
    <row r="76" spans="1:12">
      <c r="D76" s="42" t="s">
        <v>2983</v>
      </c>
      <c r="E76" s="115" t="s">
        <v>1568</v>
      </c>
      <c r="F76" s="42" t="s">
        <v>4657</v>
      </c>
      <c r="G76" s="43" t="s">
        <v>1374</v>
      </c>
      <c r="H76" s="43"/>
      <c r="L76" s="43"/>
    </row>
    <row r="77" spans="1:12">
      <c r="D77" s="42" t="s">
        <v>3842</v>
      </c>
      <c r="E77" s="115" t="s">
        <v>1569</v>
      </c>
      <c r="F77" s="42" t="s">
        <v>4658</v>
      </c>
      <c r="G77" s="43" t="s">
        <v>1367</v>
      </c>
      <c r="H77" s="43"/>
      <c r="L77" s="43"/>
    </row>
    <row r="78" spans="1:12">
      <c r="D78" s="42" t="s">
        <v>289</v>
      </c>
      <c r="E78" s="115" t="s">
        <v>1570</v>
      </c>
      <c r="F78" s="42" t="s">
        <v>4659</v>
      </c>
      <c r="G78" s="43" t="s">
        <v>1367</v>
      </c>
      <c r="H78" s="43"/>
      <c r="L78" s="43"/>
    </row>
    <row r="79" spans="1:12">
      <c r="D79" s="42" t="s">
        <v>2984</v>
      </c>
      <c r="E79" s="115" t="s">
        <v>1571</v>
      </c>
      <c r="F79" s="42" t="s">
        <v>4660</v>
      </c>
      <c r="G79" s="43" t="s">
        <v>1382</v>
      </c>
      <c r="H79" s="43"/>
      <c r="L79" s="43"/>
    </row>
    <row r="80" spans="1:12">
      <c r="D80" s="42" t="s">
        <v>3843</v>
      </c>
      <c r="E80" s="115" t="s">
        <v>1858</v>
      </c>
      <c r="F80" s="42" t="s">
        <v>4661</v>
      </c>
      <c r="G80" s="43" t="s">
        <v>1383</v>
      </c>
      <c r="H80" s="43"/>
      <c r="L80" s="43"/>
    </row>
    <row r="81" spans="4:12">
      <c r="D81" s="42" t="s">
        <v>3844</v>
      </c>
      <c r="E81" s="115" t="s">
        <v>1572</v>
      </c>
      <c r="F81" s="42" t="s">
        <v>4662</v>
      </c>
      <c r="G81" s="43" t="s">
        <v>1384</v>
      </c>
      <c r="H81" s="43"/>
      <c r="L81" s="43"/>
    </row>
    <row r="82" spans="4:12">
      <c r="D82" s="42" t="s">
        <v>3845</v>
      </c>
      <c r="E82" s="115" t="s">
        <v>1573</v>
      </c>
      <c r="F82" s="42" t="s">
        <v>1294</v>
      </c>
      <c r="G82" s="43" t="s">
        <v>1354</v>
      </c>
      <c r="H82" s="43"/>
      <c r="L82" s="43"/>
    </row>
    <row r="83" spans="4:12">
      <c r="D83" s="42" t="s">
        <v>2985</v>
      </c>
      <c r="E83" s="115" t="s">
        <v>1861</v>
      </c>
      <c r="F83" s="42" t="s">
        <v>1290</v>
      </c>
      <c r="G83" s="43" t="s">
        <v>1354</v>
      </c>
      <c r="H83" s="43"/>
      <c r="L83" s="43"/>
    </row>
    <row r="84" spans="4:12">
      <c r="D84" s="42" t="s">
        <v>2986</v>
      </c>
      <c r="E84" s="115" t="s">
        <v>1859</v>
      </c>
      <c r="F84" s="42" t="s">
        <v>4663</v>
      </c>
      <c r="G84" s="43" t="s">
        <v>1385</v>
      </c>
      <c r="H84" s="43"/>
      <c r="L84" s="43"/>
    </row>
    <row r="85" spans="4:12">
      <c r="D85" s="42" t="s">
        <v>328</v>
      </c>
      <c r="E85" s="115" t="s">
        <v>1862</v>
      </c>
      <c r="F85" s="42" t="s">
        <v>4664</v>
      </c>
      <c r="G85" s="43" t="s">
        <v>1367</v>
      </c>
      <c r="H85" s="43"/>
      <c r="L85" s="43"/>
    </row>
    <row r="86" spans="4:12">
      <c r="D86" s="42" t="s">
        <v>3846</v>
      </c>
      <c r="E86" s="115" t="s">
        <v>1574</v>
      </c>
      <c r="F86" s="42" t="s">
        <v>4665</v>
      </c>
      <c r="G86" s="43" t="s">
        <v>1386</v>
      </c>
      <c r="H86" s="43"/>
      <c r="L86" s="43"/>
    </row>
    <row r="87" spans="4:12">
      <c r="D87" s="42" t="s">
        <v>329</v>
      </c>
      <c r="E87" s="115" t="s">
        <v>1575</v>
      </c>
      <c r="F87" s="42" t="s">
        <v>4666</v>
      </c>
      <c r="G87" s="43" t="s">
        <v>1387</v>
      </c>
      <c r="H87" s="43"/>
      <c r="L87" s="43"/>
    </row>
    <row r="88" spans="4:12">
      <c r="D88" s="42" t="s">
        <v>330</v>
      </c>
      <c r="E88" s="115" t="s">
        <v>1576</v>
      </c>
      <c r="F88" s="42" t="s">
        <v>4667</v>
      </c>
      <c r="G88" s="43" t="s">
        <v>1388</v>
      </c>
      <c r="H88" s="43"/>
      <c r="L88" s="43"/>
    </row>
    <row r="89" spans="4:12">
      <c r="D89" s="42" t="s">
        <v>2987</v>
      </c>
      <c r="E89" s="115" t="s">
        <v>1577</v>
      </c>
      <c r="F89" s="42" t="s">
        <v>4668</v>
      </c>
      <c r="G89" s="43" t="s">
        <v>1389</v>
      </c>
      <c r="H89" s="43"/>
      <c r="L89" s="43"/>
    </row>
    <row r="90" spans="4:12">
      <c r="D90" s="42" t="s">
        <v>3847</v>
      </c>
      <c r="E90" s="115" t="s">
        <v>1578</v>
      </c>
      <c r="F90" s="42" t="s">
        <v>4669</v>
      </c>
      <c r="G90" s="43" t="s">
        <v>1390</v>
      </c>
      <c r="H90" s="43"/>
      <c r="L90" s="43"/>
    </row>
    <row r="91" spans="4:12">
      <c r="D91" s="42" t="s">
        <v>2988</v>
      </c>
      <c r="E91" s="115" t="s">
        <v>1579</v>
      </c>
      <c r="F91" s="42" t="s">
        <v>4670</v>
      </c>
      <c r="G91" s="43" t="s">
        <v>1391</v>
      </c>
      <c r="H91" s="43"/>
      <c r="L91" s="43"/>
    </row>
    <row r="92" spans="4:12">
      <c r="D92" s="42" t="s">
        <v>331</v>
      </c>
      <c r="E92" s="115" t="s">
        <v>1580</v>
      </c>
      <c r="F92" s="42" t="s">
        <v>4671</v>
      </c>
      <c r="G92" s="43" t="s">
        <v>1389</v>
      </c>
      <c r="H92" s="43"/>
      <c r="L92" s="43"/>
    </row>
    <row r="93" spans="4:12">
      <c r="D93" s="42" t="s">
        <v>332</v>
      </c>
      <c r="E93" s="115" t="s">
        <v>1852</v>
      </c>
      <c r="F93" s="42" t="s">
        <v>4672</v>
      </c>
      <c r="G93" s="43" t="s">
        <v>1392</v>
      </c>
      <c r="H93" s="43"/>
      <c r="L93" s="43"/>
    </row>
    <row r="94" spans="4:12">
      <c r="D94" s="42" t="s">
        <v>333</v>
      </c>
      <c r="E94" s="115" t="s">
        <v>1581</v>
      </c>
      <c r="F94" s="42" t="s">
        <v>4673</v>
      </c>
      <c r="G94" s="43" t="s">
        <v>1392</v>
      </c>
      <c r="H94" s="43"/>
      <c r="L94" s="43"/>
    </row>
    <row r="95" spans="4:12">
      <c r="D95" s="42" t="s">
        <v>2989</v>
      </c>
      <c r="E95" s="115" t="s">
        <v>1582</v>
      </c>
      <c r="F95" s="42" t="s">
        <v>4674</v>
      </c>
      <c r="G95" s="43" t="s">
        <v>1392</v>
      </c>
      <c r="H95" s="43"/>
      <c r="L95" s="43"/>
    </row>
    <row r="96" spans="4:12">
      <c r="D96" s="42" t="s">
        <v>290</v>
      </c>
      <c r="E96" s="115" t="s">
        <v>1583</v>
      </c>
      <c r="F96" s="42" t="s">
        <v>4675</v>
      </c>
      <c r="G96" s="43" t="s">
        <v>1392</v>
      </c>
      <c r="H96" s="43"/>
      <c r="L96" s="43"/>
    </row>
    <row r="97" spans="4:12">
      <c r="D97" s="42" t="s">
        <v>3848</v>
      </c>
      <c r="E97" s="115" t="s">
        <v>1584</v>
      </c>
      <c r="F97" s="42" t="s">
        <v>1300</v>
      </c>
      <c r="G97" s="43" t="s">
        <v>1392</v>
      </c>
      <c r="H97" s="43"/>
      <c r="L97" s="43"/>
    </row>
    <row r="98" spans="4:12">
      <c r="D98" s="42" t="s">
        <v>334</v>
      </c>
      <c r="E98" s="115" t="s">
        <v>1585</v>
      </c>
      <c r="F98" s="42" t="s">
        <v>4676</v>
      </c>
      <c r="G98" s="43" t="s">
        <v>1392</v>
      </c>
      <c r="H98" s="43"/>
      <c r="L98" s="43"/>
    </row>
    <row r="99" spans="4:12">
      <c r="D99" s="42" t="s">
        <v>335</v>
      </c>
      <c r="E99" s="115" t="s">
        <v>1586</v>
      </c>
      <c r="F99" s="42" t="s">
        <v>4677</v>
      </c>
      <c r="G99" s="43" t="s">
        <v>1393</v>
      </c>
      <c r="H99" s="43"/>
      <c r="L99" s="43"/>
    </row>
    <row r="100" spans="4:12">
      <c r="D100" s="42" t="s">
        <v>3849</v>
      </c>
      <c r="E100" s="115" t="s">
        <v>1587</v>
      </c>
      <c r="F100" s="42" t="s">
        <v>4678</v>
      </c>
      <c r="G100" s="43" t="s">
        <v>1394</v>
      </c>
      <c r="H100" s="43"/>
      <c r="L100" s="43"/>
    </row>
    <row r="101" spans="4:12">
      <c r="D101" s="42" t="s">
        <v>291</v>
      </c>
      <c r="E101" s="115" t="s">
        <v>1588</v>
      </c>
      <c r="F101" s="42" t="s">
        <v>4679</v>
      </c>
      <c r="G101" s="43" t="s">
        <v>1395</v>
      </c>
      <c r="H101" s="43"/>
      <c r="L101" s="43"/>
    </row>
    <row r="102" spans="4:12">
      <c r="D102" s="42" t="s">
        <v>292</v>
      </c>
      <c r="E102" s="115" t="s">
        <v>1589</v>
      </c>
      <c r="F102" s="42" t="s">
        <v>4680</v>
      </c>
      <c r="G102" s="43" t="s">
        <v>1396</v>
      </c>
      <c r="H102" s="43"/>
      <c r="L102" s="43"/>
    </row>
    <row r="103" spans="4:12">
      <c r="D103" s="42" t="s">
        <v>2990</v>
      </c>
      <c r="E103" s="115" t="s">
        <v>1590</v>
      </c>
      <c r="F103" s="42" t="s">
        <v>4681</v>
      </c>
      <c r="G103" s="43" t="s">
        <v>1397</v>
      </c>
      <c r="H103" s="43"/>
      <c r="L103" s="43"/>
    </row>
    <row r="104" spans="4:12">
      <c r="D104" s="42" t="s">
        <v>336</v>
      </c>
      <c r="E104" s="115" t="s">
        <v>1591</v>
      </c>
      <c r="F104" s="42" t="s">
        <v>4682</v>
      </c>
      <c r="G104" s="43" t="s">
        <v>1398</v>
      </c>
      <c r="H104" s="43"/>
      <c r="L104" s="43"/>
    </row>
    <row r="105" spans="4:12">
      <c r="D105" s="42" t="s">
        <v>2991</v>
      </c>
      <c r="E105" s="115" t="s">
        <v>1592</v>
      </c>
      <c r="F105" s="42" t="s">
        <v>1302</v>
      </c>
      <c r="G105" s="43" t="s">
        <v>1397</v>
      </c>
      <c r="H105" s="43"/>
      <c r="L105" s="43"/>
    </row>
    <row r="106" spans="4:12">
      <c r="D106" s="42" t="s">
        <v>337</v>
      </c>
      <c r="E106" s="115" t="s">
        <v>1593</v>
      </c>
      <c r="F106" s="42" t="s">
        <v>1310</v>
      </c>
      <c r="G106" s="43" t="s">
        <v>1399</v>
      </c>
      <c r="H106" s="43"/>
      <c r="L106" s="43"/>
    </row>
    <row r="107" spans="4:12">
      <c r="D107" s="42" t="s">
        <v>293</v>
      </c>
      <c r="E107" s="115" t="s">
        <v>2104</v>
      </c>
      <c r="F107" s="42" t="s">
        <v>4683</v>
      </c>
      <c r="G107" s="43" t="s">
        <v>1400</v>
      </c>
      <c r="H107" s="43"/>
      <c r="L107" s="43"/>
    </row>
    <row r="108" spans="4:12">
      <c r="D108" s="42" t="s">
        <v>2992</v>
      </c>
      <c r="E108" s="115" t="s">
        <v>2105</v>
      </c>
      <c r="F108" s="42" t="s">
        <v>4684</v>
      </c>
      <c r="G108" s="43" t="s">
        <v>1397</v>
      </c>
      <c r="H108" s="43"/>
      <c r="L108" s="43"/>
    </row>
    <row r="109" spans="4:12">
      <c r="D109" s="42" t="s">
        <v>338</v>
      </c>
      <c r="E109" s="115" t="s">
        <v>2106</v>
      </c>
      <c r="F109" s="42" t="s">
        <v>1318</v>
      </c>
      <c r="G109" s="43" t="s">
        <v>1401</v>
      </c>
      <c r="H109" s="43"/>
      <c r="L109" s="43"/>
    </row>
    <row r="110" spans="4:12">
      <c r="D110" s="42" t="s">
        <v>2993</v>
      </c>
      <c r="E110" s="115" t="s">
        <v>2107</v>
      </c>
      <c r="F110" s="42" t="s">
        <v>4685</v>
      </c>
      <c r="G110" s="43" t="s">
        <v>1402</v>
      </c>
      <c r="H110" s="43"/>
      <c r="L110" s="43"/>
    </row>
    <row r="111" spans="4:12">
      <c r="D111" s="42" t="s">
        <v>294</v>
      </c>
      <c r="E111" s="115" t="s">
        <v>2108</v>
      </c>
      <c r="F111" s="42" t="s">
        <v>4686</v>
      </c>
      <c r="G111" s="43" t="s">
        <v>1403</v>
      </c>
      <c r="H111" s="43"/>
      <c r="L111" s="43"/>
    </row>
    <row r="112" spans="4:12">
      <c r="D112" s="42" t="s">
        <v>339</v>
      </c>
      <c r="E112" s="115" t="s">
        <v>2109</v>
      </c>
      <c r="F112" s="42" t="s">
        <v>4687</v>
      </c>
      <c r="G112" s="43" t="s">
        <v>1404</v>
      </c>
      <c r="H112" s="43"/>
      <c r="L112" s="43"/>
    </row>
    <row r="113" spans="4:12">
      <c r="D113" s="42" t="s">
        <v>3850</v>
      </c>
      <c r="E113" s="115" t="s">
        <v>2110</v>
      </c>
      <c r="F113" s="42" t="s">
        <v>4688</v>
      </c>
      <c r="G113" s="43" t="s">
        <v>1405</v>
      </c>
      <c r="H113" s="43"/>
      <c r="L113" s="43"/>
    </row>
    <row r="114" spans="4:12">
      <c r="D114" s="42" t="s">
        <v>3851</v>
      </c>
      <c r="E114" s="115" t="s">
        <v>2111</v>
      </c>
      <c r="F114" s="42" t="s">
        <v>1304</v>
      </c>
      <c r="G114" s="43" t="s">
        <v>1406</v>
      </c>
      <c r="H114" s="43"/>
      <c r="L114" s="43"/>
    </row>
    <row r="115" spans="4:12">
      <c r="D115" s="42" t="s">
        <v>340</v>
      </c>
      <c r="E115" s="115" t="s">
        <v>2112</v>
      </c>
      <c r="F115" s="42" t="s">
        <v>4689</v>
      </c>
      <c r="G115" s="43" t="s">
        <v>1407</v>
      </c>
      <c r="H115" s="43"/>
      <c r="L115" s="43"/>
    </row>
    <row r="116" spans="4:12">
      <c r="D116" s="42" t="s">
        <v>3852</v>
      </c>
      <c r="E116" s="115" t="s">
        <v>2113</v>
      </c>
      <c r="F116" s="42" t="s">
        <v>4690</v>
      </c>
      <c r="G116" s="43" t="s">
        <v>1408</v>
      </c>
      <c r="H116" s="43"/>
      <c r="L116" s="43"/>
    </row>
    <row r="117" spans="4:12">
      <c r="D117" s="42" t="s">
        <v>341</v>
      </c>
      <c r="E117" s="115" t="s">
        <v>2114</v>
      </c>
      <c r="F117" s="42" t="s">
        <v>1314</v>
      </c>
      <c r="G117" s="43" t="s">
        <v>1409</v>
      </c>
      <c r="H117" s="43"/>
      <c r="L117" s="43"/>
    </row>
    <row r="118" spans="4:12">
      <c r="D118" s="42" t="s">
        <v>2994</v>
      </c>
      <c r="E118" s="115" t="s">
        <v>2115</v>
      </c>
      <c r="F118" s="42" t="s">
        <v>4691</v>
      </c>
      <c r="G118" s="43" t="s">
        <v>1397</v>
      </c>
      <c r="H118" s="43"/>
      <c r="L118" s="43"/>
    </row>
    <row r="119" spans="4:12">
      <c r="D119" s="42" t="s">
        <v>295</v>
      </c>
      <c r="E119" s="115" t="s">
        <v>2116</v>
      </c>
      <c r="F119" s="42" t="s">
        <v>4692</v>
      </c>
      <c r="G119" s="43" t="s">
        <v>1410</v>
      </c>
      <c r="H119" s="43"/>
      <c r="L119" s="43"/>
    </row>
    <row r="120" spans="4:12">
      <c r="D120" s="42" t="s">
        <v>3853</v>
      </c>
      <c r="E120" s="115" t="s">
        <v>2117</v>
      </c>
      <c r="F120" s="42" t="s">
        <v>4582</v>
      </c>
      <c r="G120" s="43" t="s">
        <v>1411</v>
      </c>
      <c r="H120" s="43"/>
      <c r="L120" s="43"/>
    </row>
    <row r="121" spans="4:12">
      <c r="D121" s="42" t="s">
        <v>2995</v>
      </c>
      <c r="E121" s="115" t="s">
        <v>2118</v>
      </c>
      <c r="F121" s="42" t="s">
        <v>4693</v>
      </c>
      <c r="G121" s="43" t="s">
        <v>1412</v>
      </c>
      <c r="H121" s="43"/>
      <c r="L121" s="43"/>
    </row>
    <row r="122" spans="4:12">
      <c r="D122" s="42" t="s">
        <v>2996</v>
      </c>
      <c r="E122" s="115" t="s">
        <v>2119</v>
      </c>
      <c r="F122" s="42" t="s">
        <v>4695</v>
      </c>
      <c r="G122" s="43" t="s">
        <v>1399</v>
      </c>
      <c r="H122" s="43"/>
      <c r="L122" s="43"/>
    </row>
    <row r="123" spans="4:12">
      <c r="D123" s="42" t="s">
        <v>342</v>
      </c>
      <c r="E123" s="115" t="s">
        <v>2120</v>
      </c>
      <c r="F123" s="42" t="s">
        <v>4694</v>
      </c>
      <c r="G123" s="43" t="s">
        <v>1413</v>
      </c>
      <c r="H123" s="43"/>
      <c r="L123" s="43"/>
    </row>
    <row r="124" spans="4:12">
      <c r="D124" s="42" t="s">
        <v>343</v>
      </c>
      <c r="E124" s="115" t="s">
        <v>2121</v>
      </c>
      <c r="F124" s="42" t="s">
        <v>4696</v>
      </c>
      <c r="G124" s="43" t="s">
        <v>1412</v>
      </c>
      <c r="H124" s="43"/>
      <c r="L124" s="43"/>
    </row>
    <row r="125" spans="4:12">
      <c r="D125" s="42" t="s">
        <v>296</v>
      </c>
      <c r="E125" s="115" t="s">
        <v>2122</v>
      </c>
      <c r="F125" s="42" t="s">
        <v>4697</v>
      </c>
      <c r="G125" s="43" t="s">
        <v>1414</v>
      </c>
      <c r="H125" s="43"/>
      <c r="L125" s="43"/>
    </row>
    <row r="126" spans="4:12">
      <c r="D126" s="42" t="s">
        <v>297</v>
      </c>
      <c r="E126" s="115" t="s">
        <v>2123</v>
      </c>
      <c r="F126" s="42" t="s">
        <v>4698</v>
      </c>
      <c r="G126" s="43" t="s">
        <v>1415</v>
      </c>
      <c r="H126" s="43"/>
      <c r="L126" s="43"/>
    </row>
    <row r="127" spans="4:12">
      <c r="D127" s="42" t="s">
        <v>3854</v>
      </c>
      <c r="E127" s="115" t="s">
        <v>2124</v>
      </c>
      <c r="F127" s="42" t="s">
        <v>4699</v>
      </c>
      <c r="G127" s="43" t="s">
        <v>1416</v>
      </c>
      <c r="H127" s="43"/>
      <c r="L127" s="43"/>
    </row>
    <row r="128" spans="4:12">
      <c r="D128" s="42" t="s">
        <v>3824</v>
      </c>
      <c r="E128" s="115" t="s">
        <v>2125</v>
      </c>
      <c r="F128" s="42" t="s">
        <v>4700</v>
      </c>
      <c r="G128" s="43" t="s">
        <v>1417</v>
      </c>
      <c r="H128" s="43"/>
      <c r="L128" s="43"/>
    </row>
    <row r="129" spans="4:12">
      <c r="D129" s="42" t="s">
        <v>344</v>
      </c>
      <c r="E129" s="115" t="s">
        <v>2126</v>
      </c>
      <c r="F129" s="42" t="s">
        <v>4701</v>
      </c>
      <c r="G129" s="43" t="s">
        <v>1418</v>
      </c>
      <c r="H129" s="43"/>
      <c r="L129" s="43"/>
    </row>
    <row r="130" spans="4:12">
      <c r="D130" s="42" t="s">
        <v>345</v>
      </c>
      <c r="E130" s="115" t="s">
        <v>1854</v>
      </c>
      <c r="F130" s="42" t="s">
        <v>4702</v>
      </c>
      <c r="G130" s="43" t="s">
        <v>1419</v>
      </c>
      <c r="H130" s="43"/>
      <c r="L130" s="43"/>
    </row>
    <row r="131" spans="4:12">
      <c r="D131" s="42" t="s">
        <v>3855</v>
      </c>
      <c r="E131" s="115" t="s">
        <v>2127</v>
      </c>
      <c r="F131" s="42" t="s">
        <v>4703</v>
      </c>
      <c r="G131" s="43" t="s">
        <v>1420</v>
      </c>
      <c r="H131" s="43"/>
      <c r="L131" s="43"/>
    </row>
    <row r="132" spans="4:12">
      <c r="D132" s="42" t="s">
        <v>3856</v>
      </c>
      <c r="E132" s="115" t="s">
        <v>2128</v>
      </c>
      <c r="F132" s="42" t="s">
        <v>4704</v>
      </c>
      <c r="G132" s="43" t="s">
        <v>1421</v>
      </c>
      <c r="H132" s="43"/>
      <c r="L132" s="43"/>
    </row>
    <row r="133" spans="4:12">
      <c r="D133" s="42" t="s">
        <v>346</v>
      </c>
      <c r="E133" s="115" t="s">
        <v>2129</v>
      </c>
      <c r="F133" s="42" t="s">
        <v>4705</v>
      </c>
      <c r="G133" s="43" t="s">
        <v>1422</v>
      </c>
      <c r="H133" s="43"/>
      <c r="L133" s="43"/>
    </row>
    <row r="134" spans="4:12">
      <c r="D134" s="42" t="s">
        <v>298</v>
      </c>
      <c r="E134" s="115" t="s">
        <v>2130</v>
      </c>
      <c r="F134" s="42" t="s">
        <v>4574</v>
      </c>
      <c r="G134" s="43" t="s">
        <v>1423</v>
      </c>
      <c r="H134" s="43"/>
      <c r="L134" s="43"/>
    </row>
    <row r="135" spans="4:12">
      <c r="D135" s="42" t="s">
        <v>347</v>
      </c>
      <c r="E135" s="115" t="s">
        <v>2131</v>
      </c>
      <c r="F135" s="42" t="s">
        <v>4706</v>
      </c>
      <c r="G135" s="43" t="s">
        <v>1420</v>
      </c>
      <c r="H135" s="43"/>
      <c r="L135" s="43"/>
    </row>
    <row r="136" spans="4:12">
      <c r="D136" s="42" t="s">
        <v>348</v>
      </c>
      <c r="E136" s="115" t="s">
        <v>2132</v>
      </c>
      <c r="F136" s="42" t="s">
        <v>4707</v>
      </c>
      <c r="G136" s="43" t="s">
        <v>1424</v>
      </c>
      <c r="H136" s="43"/>
      <c r="L136" s="43"/>
    </row>
    <row r="137" spans="4:12">
      <c r="D137" s="42" t="s">
        <v>349</v>
      </c>
      <c r="E137" s="115" t="s">
        <v>2133</v>
      </c>
      <c r="F137" s="42" t="s">
        <v>4708</v>
      </c>
      <c r="G137" s="43" t="s">
        <v>1425</v>
      </c>
      <c r="H137" s="43"/>
      <c r="L137" s="43"/>
    </row>
    <row r="138" spans="4:12">
      <c r="D138" s="42" t="s">
        <v>2997</v>
      </c>
      <c r="E138" s="115" t="s">
        <v>2134</v>
      </c>
      <c r="F138" s="42" t="s">
        <v>4709</v>
      </c>
      <c r="G138" s="43" t="s">
        <v>1426</v>
      </c>
      <c r="H138" s="43"/>
      <c r="L138" s="43"/>
    </row>
    <row r="139" spans="4:12">
      <c r="D139" s="42" t="s">
        <v>350</v>
      </c>
      <c r="E139" s="115" t="s">
        <v>2135</v>
      </c>
      <c r="F139" s="42" t="s">
        <v>4710</v>
      </c>
      <c r="G139" s="43" t="s">
        <v>1427</v>
      </c>
      <c r="H139" s="43"/>
      <c r="L139" s="43"/>
    </row>
    <row r="140" spans="4:12">
      <c r="D140" s="42" t="s">
        <v>351</v>
      </c>
      <c r="E140" s="115" t="s">
        <v>2136</v>
      </c>
      <c r="F140" s="42" t="s">
        <v>4711</v>
      </c>
      <c r="G140" s="43" t="s">
        <v>1428</v>
      </c>
      <c r="H140" s="43"/>
      <c r="L140" s="43"/>
    </row>
    <row r="141" spans="4:12">
      <c r="D141" s="42" t="s">
        <v>299</v>
      </c>
      <c r="E141" s="115" t="s">
        <v>1596</v>
      </c>
      <c r="F141" s="42" t="s">
        <v>4712</v>
      </c>
      <c r="G141" s="43" t="s">
        <v>1428</v>
      </c>
      <c r="H141" s="43"/>
      <c r="L141" s="43"/>
    </row>
    <row r="142" spans="4:12">
      <c r="D142" s="42" t="s">
        <v>352</v>
      </c>
      <c r="E142" s="115" t="s">
        <v>1597</v>
      </c>
      <c r="F142" s="42" t="s">
        <v>4713</v>
      </c>
      <c r="G142" s="43" t="s">
        <v>1428</v>
      </c>
      <c r="H142" s="43"/>
      <c r="L142" s="43"/>
    </row>
    <row r="143" spans="4:12">
      <c r="D143" s="42" t="s">
        <v>353</v>
      </c>
      <c r="E143" s="115" t="s">
        <v>1598</v>
      </c>
      <c r="F143" s="42" t="s">
        <v>4714</v>
      </c>
      <c r="G143" s="43" t="s">
        <v>1429</v>
      </c>
      <c r="H143" s="43"/>
      <c r="L143" s="43"/>
    </row>
    <row r="144" spans="4:12">
      <c r="D144" s="42" t="s">
        <v>2998</v>
      </c>
      <c r="E144" s="115" t="s">
        <v>1599</v>
      </c>
      <c r="F144" s="42" t="s">
        <v>4715</v>
      </c>
      <c r="G144" s="43" t="s">
        <v>1428</v>
      </c>
      <c r="H144" s="43"/>
      <c r="L144" s="43"/>
    </row>
    <row r="145" spans="4:12">
      <c r="D145" s="42" t="s">
        <v>2999</v>
      </c>
      <c r="E145" s="115" t="s">
        <v>1600</v>
      </c>
      <c r="F145" s="42" t="s">
        <v>4576</v>
      </c>
      <c r="G145" s="43" t="s">
        <v>1430</v>
      </c>
      <c r="H145" s="43"/>
      <c r="L145" s="43"/>
    </row>
    <row r="146" spans="4:12">
      <c r="D146" s="42" t="s">
        <v>3000</v>
      </c>
      <c r="E146" s="115" t="s">
        <v>1601</v>
      </c>
      <c r="F146" s="42" t="s">
        <v>4716</v>
      </c>
      <c r="G146" s="43" t="s">
        <v>1431</v>
      </c>
      <c r="H146" s="43"/>
      <c r="L146" s="43"/>
    </row>
    <row r="147" spans="4:12">
      <c r="D147" s="42" t="s">
        <v>3001</v>
      </c>
      <c r="E147" s="115" t="s">
        <v>1602</v>
      </c>
      <c r="F147" s="42" t="s">
        <v>4717</v>
      </c>
      <c r="G147" s="43" t="s">
        <v>1432</v>
      </c>
      <c r="H147" s="43"/>
      <c r="L147" s="43"/>
    </row>
    <row r="148" spans="4:12">
      <c r="D148" s="42" t="s">
        <v>300</v>
      </c>
      <c r="E148" s="115" t="s">
        <v>1603</v>
      </c>
      <c r="F148" s="42" t="s">
        <v>4718</v>
      </c>
      <c r="G148" s="43" t="s">
        <v>1433</v>
      </c>
      <c r="H148" s="43"/>
      <c r="L148" s="43"/>
    </row>
    <row r="149" spans="4:12">
      <c r="D149" s="42" t="s">
        <v>3857</v>
      </c>
      <c r="E149" s="115" t="s">
        <v>1604</v>
      </c>
      <c r="F149" s="42" t="s">
        <v>4719</v>
      </c>
      <c r="G149" s="43" t="s">
        <v>1430</v>
      </c>
      <c r="H149" s="43"/>
      <c r="L149" s="43"/>
    </row>
    <row r="150" spans="4:12">
      <c r="D150" s="42" t="s">
        <v>3858</v>
      </c>
      <c r="E150" s="115" t="s">
        <v>1605</v>
      </c>
      <c r="F150" s="42" t="s">
        <v>4720</v>
      </c>
      <c r="G150" s="43" t="s">
        <v>1428</v>
      </c>
      <c r="H150" s="43"/>
      <c r="L150" s="43"/>
    </row>
    <row r="151" spans="4:12">
      <c r="D151" s="42" t="s">
        <v>354</v>
      </c>
      <c r="E151" s="115" t="s">
        <v>1606</v>
      </c>
      <c r="F151" s="42" t="s">
        <v>4721</v>
      </c>
      <c r="G151" s="43" t="s">
        <v>1434</v>
      </c>
      <c r="H151" s="43"/>
      <c r="L151" s="43"/>
    </row>
    <row r="152" spans="4:12">
      <c r="D152" s="42" t="s">
        <v>3002</v>
      </c>
      <c r="E152" s="115" t="s">
        <v>1607</v>
      </c>
      <c r="F152" s="42" t="s">
        <v>4722</v>
      </c>
      <c r="G152" s="43" t="s">
        <v>1435</v>
      </c>
      <c r="H152" s="43"/>
      <c r="L152" s="43"/>
    </row>
    <row r="153" spans="4:12">
      <c r="D153" s="42" t="s">
        <v>3003</v>
      </c>
      <c r="E153" s="115" t="s">
        <v>1608</v>
      </c>
      <c r="F153" s="42" t="s">
        <v>4723</v>
      </c>
      <c r="G153" s="43" t="s">
        <v>1436</v>
      </c>
      <c r="H153" s="43"/>
      <c r="L153" s="43"/>
    </row>
    <row r="154" spans="4:12">
      <c r="D154" s="42" t="s">
        <v>3827</v>
      </c>
      <c r="E154" s="115" t="s">
        <v>1609</v>
      </c>
      <c r="F154" s="42" t="s">
        <v>4724</v>
      </c>
      <c r="G154" s="43" t="s">
        <v>1437</v>
      </c>
      <c r="H154" s="43"/>
      <c r="L154" s="43"/>
    </row>
    <row r="155" spans="4:12">
      <c r="D155" s="42" t="s">
        <v>3828</v>
      </c>
      <c r="E155" s="115" t="s">
        <v>1610</v>
      </c>
      <c r="F155" s="42" t="s">
        <v>4725</v>
      </c>
      <c r="G155" s="43" t="s">
        <v>1438</v>
      </c>
      <c r="H155" s="43"/>
      <c r="L155" s="43"/>
    </row>
    <row r="156" spans="4:12">
      <c r="D156" s="42" t="s">
        <v>3859</v>
      </c>
      <c r="E156" s="115" t="s">
        <v>1611</v>
      </c>
      <c r="F156" s="42" t="s">
        <v>4726</v>
      </c>
      <c r="G156" s="43" t="s">
        <v>1439</v>
      </c>
      <c r="H156" s="43"/>
      <c r="L156" s="43"/>
    </row>
    <row r="157" spans="4:12">
      <c r="D157" s="42" t="s">
        <v>3825</v>
      </c>
      <c r="E157" s="115" t="s">
        <v>1612</v>
      </c>
      <c r="F157" s="42" t="s">
        <v>4727</v>
      </c>
      <c r="G157" s="43" t="s">
        <v>1440</v>
      </c>
      <c r="H157" s="43"/>
      <c r="L157" s="43"/>
    </row>
    <row r="158" spans="4:12">
      <c r="D158" s="42" t="s">
        <v>3004</v>
      </c>
      <c r="E158" s="115" t="s">
        <v>1613</v>
      </c>
      <c r="F158" s="42" t="s">
        <v>1296</v>
      </c>
      <c r="G158" s="43" t="s">
        <v>1438</v>
      </c>
      <c r="H158" s="43"/>
      <c r="L158" s="43"/>
    </row>
    <row r="159" spans="4:12">
      <c r="D159" s="42" t="s">
        <v>355</v>
      </c>
      <c r="E159" s="115" t="s">
        <v>1846</v>
      </c>
      <c r="F159" s="42" t="s">
        <v>4728</v>
      </c>
      <c r="G159" s="43" t="s">
        <v>1430</v>
      </c>
      <c r="H159" s="43"/>
      <c r="L159" s="43"/>
    </row>
    <row r="160" spans="4:12">
      <c r="D160" s="42" t="s">
        <v>3005</v>
      </c>
      <c r="E160" s="115" t="s">
        <v>1614</v>
      </c>
      <c r="F160" s="42" t="s">
        <v>4729</v>
      </c>
      <c r="G160" s="43" t="s">
        <v>1441</v>
      </c>
      <c r="H160" s="43"/>
      <c r="L160" s="43"/>
    </row>
    <row r="161" spans="4:12">
      <c r="D161" s="42" t="s">
        <v>301</v>
      </c>
      <c r="E161" s="115" t="s">
        <v>1615</v>
      </c>
      <c r="F161" s="42" t="s">
        <v>4730</v>
      </c>
      <c r="G161" s="43" t="s">
        <v>1442</v>
      </c>
      <c r="H161" s="43"/>
      <c r="L161" s="43"/>
    </row>
    <row r="162" spans="4:12">
      <c r="D162" s="42" t="s">
        <v>3006</v>
      </c>
      <c r="E162" s="115" t="s">
        <v>1847</v>
      </c>
      <c r="F162" s="42" t="s">
        <v>4731</v>
      </c>
      <c r="G162" s="43" t="s">
        <v>4889</v>
      </c>
      <c r="H162" s="43"/>
      <c r="L162" s="43"/>
    </row>
    <row r="163" spans="4:12">
      <c r="D163" s="42" t="s">
        <v>356</v>
      </c>
      <c r="E163" s="115" t="s">
        <v>1616</v>
      </c>
      <c r="F163" s="42" t="s">
        <v>4732</v>
      </c>
      <c r="G163" s="43" t="s">
        <v>1436</v>
      </c>
      <c r="H163" s="43"/>
      <c r="L163" s="43"/>
    </row>
    <row r="164" spans="4:12">
      <c r="D164" s="42" t="s">
        <v>3007</v>
      </c>
      <c r="E164" s="115" t="s">
        <v>1848</v>
      </c>
      <c r="F164" s="42" t="s">
        <v>4733</v>
      </c>
      <c r="G164" s="43" t="s">
        <v>4890</v>
      </c>
      <c r="H164" s="43"/>
      <c r="L164" s="43"/>
    </row>
    <row r="165" spans="4:12">
      <c r="D165" s="42" t="s">
        <v>3008</v>
      </c>
      <c r="E165" s="115" t="s">
        <v>1617</v>
      </c>
      <c r="F165" s="42" t="s">
        <v>4734</v>
      </c>
      <c r="G165" s="43" t="s">
        <v>1436</v>
      </c>
      <c r="H165" s="43"/>
      <c r="L165" s="43"/>
    </row>
    <row r="166" spans="4:12">
      <c r="D166" s="42" t="s">
        <v>3009</v>
      </c>
      <c r="E166" s="115" t="s">
        <v>1618</v>
      </c>
      <c r="F166" s="42" t="s">
        <v>4735</v>
      </c>
      <c r="G166" s="43" t="s">
        <v>4891</v>
      </c>
      <c r="H166" s="43"/>
      <c r="L166" s="43"/>
    </row>
    <row r="167" spans="4:12">
      <c r="D167" s="42" t="s">
        <v>357</v>
      </c>
      <c r="E167" s="115" t="s">
        <v>1619</v>
      </c>
      <c r="F167" s="42" t="s">
        <v>4736</v>
      </c>
      <c r="G167" s="43" t="s">
        <v>4892</v>
      </c>
      <c r="H167" s="43"/>
      <c r="L167" s="43"/>
    </row>
    <row r="168" spans="4:12">
      <c r="D168" s="42" t="s">
        <v>302</v>
      </c>
      <c r="E168" s="115" t="s">
        <v>1620</v>
      </c>
      <c r="F168" s="42" t="s">
        <v>4737</v>
      </c>
      <c r="G168" s="43" t="s">
        <v>4893</v>
      </c>
      <c r="H168" s="43"/>
      <c r="L168" s="43"/>
    </row>
    <row r="169" spans="4:12">
      <c r="D169" s="42" t="s">
        <v>358</v>
      </c>
      <c r="E169" s="115" t="s">
        <v>1621</v>
      </c>
      <c r="F169" s="42" t="s">
        <v>4738</v>
      </c>
      <c r="G169" s="43" t="s">
        <v>4894</v>
      </c>
      <c r="H169" s="43"/>
      <c r="L169" s="43"/>
    </row>
    <row r="170" spans="4:12">
      <c r="D170" s="42" t="s">
        <v>3860</v>
      </c>
      <c r="E170" s="115" t="s">
        <v>1622</v>
      </c>
      <c r="F170" s="42" t="s">
        <v>4739</v>
      </c>
      <c r="G170" s="43" t="s">
        <v>4894</v>
      </c>
      <c r="H170" s="43"/>
      <c r="L170" s="43"/>
    </row>
    <row r="171" spans="4:12">
      <c r="D171" s="42" t="s">
        <v>359</v>
      </c>
      <c r="E171" s="115" t="s">
        <v>1623</v>
      </c>
      <c r="F171" s="42" t="s">
        <v>3408</v>
      </c>
      <c r="G171" s="43" t="s">
        <v>4895</v>
      </c>
      <c r="H171" s="43"/>
      <c r="L171" s="43"/>
    </row>
    <row r="172" spans="4:12">
      <c r="D172" s="42" t="s">
        <v>360</v>
      </c>
      <c r="E172" s="115" t="s">
        <v>1624</v>
      </c>
      <c r="F172" s="42" t="s">
        <v>3409</v>
      </c>
      <c r="G172" s="43" t="s">
        <v>4896</v>
      </c>
      <c r="H172" s="43"/>
      <c r="L172" s="43"/>
    </row>
    <row r="173" spans="4:12">
      <c r="D173" s="42" t="s">
        <v>303</v>
      </c>
      <c r="E173" s="115" t="s">
        <v>1625</v>
      </c>
      <c r="F173" s="42" t="s">
        <v>3410</v>
      </c>
      <c r="G173" s="43" t="s">
        <v>4897</v>
      </c>
      <c r="H173" s="43"/>
      <c r="L173" s="43"/>
    </row>
    <row r="174" spans="4:12">
      <c r="D174" s="42" t="s">
        <v>304</v>
      </c>
      <c r="E174" s="115" t="s">
        <v>1626</v>
      </c>
      <c r="F174" s="42" t="s">
        <v>3411</v>
      </c>
      <c r="G174" s="43" t="s">
        <v>4894</v>
      </c>
      <c r="H174" s="43"/>
      <c r="L174" s="43"/>
    </row>
    <row r="175" spans="4:12">
      <c r="D175" s="42" t="s">
        <v>3010</v>
      </c>
      <c r="E175" s="115" t="s">
        <v>1627</v>
      </c>
      <c r="F175" s="42" t="s">
        <v>3412</v>
      </c>
      <c r="G175" s="43" t="s">
        <v>4894</v>
      </c>
      <c r="H175" s="43"/>
      <c r="L175" s="43"/>
    </row>
    <row r="176" spans="4:12">
      <c r="D176" s="42" t="s">
        <v>3861</v>
      </c>
      <c r="E176" s="115" t="s">
        <v>1628</v>
      </c>
      <c r="F176" s="42" t="s">
        <v>3413</v>
      </c>
      <c r="G176" s="43" t="s">
        <v>4894</v>
      </c>
      <c r="H176" s="43"/>
      <c r="L176" s="43"/>
    </row>
    <row r="177" spans="4:12">
      <c r="D177" s="42" t="s">
        <v>361</v>
      </c>
      <c r="E177" s="115" t="s">
        <v>1629</v>
      </c>
      <c r="F177" s="42" t="s">
        <v>4578</v>
      </c>
      <c r="G177" s="43" t="s">
        <v>4898</v>
      </c>
      <c r="H177" s="43"/>
      <c r="L177" s="43"/>
    </row>
    <row r="178" spans="4:12">
      <c r="D178" s="42" t="s">
        <v>362</v>
      </c>
      <c r="E178" s="115" t="s">
        <v>1630</v>
      </c>
      <c r="F178" s="42" t="s">
        <v>3414</v>
      </c>
      <c r="G178" s="43" t="s">
        <v>4895</v>
      </c>
      <c r="H178" s="43"/>
      <c r="L178" s="43"/>
    </row>
    <row r="179" spans="4:12">
      <c r="D179" s="42" t="s">
        <v>3011</v>
      </c>
      <c r="E179" s="115" t="s">
        <v>1631</v>
      </c>
      <c r="F179" s="42" t="s">
        <v>3415</v>
      </c>
      <c r="G179" s="43" t="s">
        <v>4894</v>
      </c>
      <c r="H179" s="43"/>
      <c r="L179" s="43"/>
    </row>
    <row r="180" spans="4:12">
      <c r="D180" s="42" t="s">
        <v>3862</v>
      </c>
      <c r="E180" s="115" t="s">
        <v>1632</v>
      </c>
      <c r="F180" s="42" t="s">
        <v>3416</v>
      </c>
      <c r="G180" s="43" t="s">
        <v>4899</v>
      </c>
      <c r="H180" s="43"/>
      <c r="L180" s="43"/>
    </row>
    <row r="181" spans="4:12">
      <c r="D181" s="42" t="s">
        <v>280</v>
      </c>
      <c r="E181" s="115" t="s">
        <v>1633</v>
      </c>
      <c r="F181" s="42" t="s">
        <v>3417</v>
      </c>
      <c r="G181" s="43" t="s">
        <v>4894</v>
      </c>
      <c r="H181" s="43"/>
      <c r="L181" s="43"/>
    </row>
    <row r="182" spans="4:12">
      <c r="D182" s="42" t="s">
        <v>363</v>
      </c>
      <c r="E182" s="115" t="s">
        <v>1634</v>
      </c>
      <c r="F182" s="42" t="s">
        <v>3418</v>
      </c>
      <c r="G182" s="43" t="s">
        <v>4900</v>
      </c>
      <c r="H182" s="43"/>
      <c r="L182" s="43"/>
    </row>
    <row r="183" spans="4:12">
      <c r="D183" s="42" t="s">
        <v>281</v>
      </c>
      <c r="E183" s="115" t="s">
        <v>1635</v>
      </c>
      <c r="F183" s="42" t="s">
        <v>3419</v>
      </c>
      <c r="G183" s="43" t="s">
        <v>4894</v>
      </c>
      <c r="H183" s="43"/>
      <c r="L183" s="43"/>
    </row>
    <row r="184" spans="4:12">
      <c r="D184" s="42" t="s">
        <v>305</v>
      </c>
      <c r="E184" s="115" t="s">
        <v>1636</v>
      </c>
      <c r="F184" s="42" t="s">
        <v>3420</v>
      </c>
      <c r="G184" s="43" t="s">
        <v>4901</v>
      </c>
      <c r="H184" s="43"/>
      <c r="L184" s="43"/>
    </row>
    <row r="185" spans="4:12">
      <c r="D185" s="42" t="s">
        <v>282</v>
      </c>
      <c r="E185" s="115" t="s">
        <v>4741</v>
      </c>
      <c r="F185" s="42" t="s">
        <v>3421</v>
      </c>
      <c r="G185" s="43" t="s">
        <v>4894</v>
      </c>
      <c r="H185" s="43"/>
      <c r="L185" s="43"/>
    </row>
    <row r="186" spans="4:12">
      <c r="D186" s="42" t="s">
        <v>283</v>
      </c>
      <c r="E186" s="115" t="s">
        <v>4742</v>
      </c>
      <c r="F186" s="42" t="s">
        <v>3815</v>
      </c>
      <c r="G186" s="43" t="s">
        <v>4902</v>
      </c>
      <c r="H186" s="43"/>
      <c r="L186" s="43"/>
    </row>
    <row r="187" spans="4:12">
      <c r="D187" s="42" t="s">
        <v>364</v>
      </c>
      <c r="E187" s="115" t="s">
        <v>4743</v>
      </c>
      <c r="F187" s="42" t="s">
        <v>3816</v>
      </c>
      <c r="G187" s="43" t="s">
        <v>4894</v>
      </c>
      <c r="H187" s="43"/>
      <c r="L187" s="43"/>
    </row>
    <row r="188" spans="4:12">
      <c r="D188" s="42" t="s">
        <v>365</v>
      </c>
      <c r="E188" s="115" t="s">
        <v>4744</v>
      </c>
      <c r="F188" s="42" t="s">
        <v>4583</v>
      </c>
      <c r="G188" s="43" t="s">
        <v>4903</v>
      </c>
      <c r="H188" s="43"/>
      <c r="L188" s="43"/>
    </row>
    <row r="189" spans="4:12">
      <c r="D189" s="42" t="s">
        <v>366</v>
      </c>
      <c r="E189" s="115" t="s">
        <v>4745</v>
      </c>
      <c r="F189" s="42" t="s">
        <v>3817</v>
      </c>
      <c r="G189" s="43" t="s">
        <v>1666</v>
      </c>
      <c r="H189" s="43"/>
      <c r="L189" s="43"/>
    </row>
    <row r="190" spans="4:12">
      <c r="D190" s="42" t="s">
        <v>367</v>
      </c>
      <c r="E190" s="115" t="s">
        <v>4746</v>
      </c>
      <c r="F190" s="42" t="s">
        <v>3818</v>
      </c>
      <c r="G190" s="43" t="s">
        <v>1667</v>
      </c>
      <c r="H190" s="43"/>
      <c r="L190" s="43"/>
    </row>
    <row r="191" spans="4:12">
      <c r="D191" s="42" t="s">
        <v>3012</v>
      </c>
      <c r="E191" s="115" t="s">
        <v>4747</v>
      </c>
      <c r="F191" s="42" t="s">
        <v>3819</v>
      </c>
      <c r="G191" s="43" t="s">
        <v>1668</v>
      </c>
      <c r="H191" s="43"/>
      <c r="L191" s="43"/>
    </row>
    <row r="192" spans="4:12">
      <c r="D192" s="42" t="s">
        <v>368</v>
      </c>
      <c r="E192" s="115" t="s">
        <v>4748</v>
      </c>
      <c r="F192" s="42" t="s">
        <v>3820</v>
      </c>
      <c r="G192" s="43" t="s">
        <v>4903</v>
      </c>
      <c r="H192" s="43"/>
      <c r="L192" s="43"/>
    </row>
    <row r="193" spans="4:12">
      <c r="D193" s="42"/>
      <c r="E193" s="42"/>
      <c r="G193" s="43" t="s">
        <v>1669</v>
      </c>
      <c r="H193" s="43"/>
      <c r="L193" s="43"/>
    </row>
    <row r="194" spans="4:12">
      <c r="D194" s="42"/>
      <c r="E194" s="42"/>
      <c r="G194" s="43" t="s">
        <v>1668</v>
      </c>
      <c r="H194" s="43"/>
      <c r="L194" s="43"/>
    </row>
    <row r="195" spans="4:12">
      <c r="D195" s="42"/>
      <c r="E195" s="42"/>
      <c r="G195" s="43" t="s">
        <v>1670</v>
      </c>
      <c r="H195" s="43"/>
      <c r="L195" s="43"/>
    </row>
    <row r="196" spans="4:12">
      <c r="D196" s="42"/>
      <c r="E196" s="42"/>
      <c r="G196" s="43" t="s">
        <v>1671</v>
      </c>
      <c r="H196" s="43"/>
      <c r="L196" s="43"/>
    </row>
    <row r="197" spans="4:12">
      <c r="D197" s="42"/>
      <c r="E197" s="42"/>
      <c r="G197" s="43" t="s">
        <v>1671</v>
      </c>
      <c r="H197" s="43"/>
      <c r="L197" s="43"/>
    </row>
    <row r="198" spans="4:12">
      <c r="D198" s="42"/>
      <c r="E198" s="42"/>
      <c r="G198" s="43" t="s">
        <v>1672</v>
      </c>
      <c r="H198" s="43"/>
      <c r="L198" s="43"/>
    </row>
    <row r="199" spans="4:12">
      <c r="D199" s="42"/>
      <c r="E199" s="42"/>
      <c r="G199" s="43" t="s">
        <v>1673</v>
      </c>
      <c r="H199" s="43"/>
      <c r="L199" s="43"/>
    </row>
    <row r="200" spans="4:12">
      <c r="D200" s="42"/>
      <c r="E200" s="42"/>
      <c r="G200" s="43" t="s">
        <v>1674</v>
      </c>
      <c r="H200" s="43"/>
      <c r="L200" s="43"/>
    </row>
    <row r="201" spans="4:12">
      <c r="D201" s="42"/>
      <c r="E201" s="42"/>
      <c r="G201" s="43" t="s">
        <v>1675</v>
      </c>
      <c r="H201" s="43"/>
      <c r="L201" s="43"/>
    </row>
    <row r="202" spans="4:12">
      <c r="D202" s="42"/>
      <c r="E202" s="42"/>
      <c r="G202" s="43" t="s">
        <v>1676</v>
      </c>
      <c r="H202" s="43"/>
      <c r="L202" s="43"/>
    </row>
    <row r="203" spans="4:12">
      <c r="D203" s="42"/>
      <c r="E203" s="42"/>
      <c r="G203" s="43" t="s">
        <v>1677</v>
      </c>
      <c r="H203" s="43"/>
      <c r="L203" s="43"/>
    </row>
    <row r="204" spans="4:12">
      <c r="G204" s="43" t="s">
        <v>1671</v>
      </c>
      <c r="H204" s="43"/>
      <c r="L204" s="43"/>
    </row>
    <row r="205" spans="4:12">
      <c r="G205" s="43" t="s">
        <v>1678</v>
      </c>
      <c r="H205" s="43"/>
      <c r="L205" s="43"/>
    </row>
    <row r="206" spans="4:12">
      <c r="G206" s="43" t="s">
        <v>1679</v>
      </c>
      <c r="H206" s="43"/>
      <c r="L206" s="43"/>
    </row>
    <row r="207" spans="4:12">
      <c r="G207" s="43" t="s">
        <v>1670</v>
      </c>
      <c r="H207" s="43"/>
      <c r="L207" s="43"/>
    </row>
    <row r="208" spans="4:12">
      <c r="G208" s="43" t="s">
        <v>1680</v>
      </c>
      <c r="H208" s="43"/>
      <c r="L208" s="43"/>
    </row>
    <row r="209" spans="7:12">
      <c r="G209" s="43" t="s">
        <v>1668</v>
      </c>
      <c r="H209" s="43"/>
      <c r="L209" s="43"/>
    </row>
    <row r="210" spans="7:12">
      <c r="G210" s="43" t="s">
        <v>1668</v>
      </c>
      <c r="H210" s="43"/>
      <c r="L210" s="43"/>
    </row>
    <row r="211" spans="7:12">
      <c r="G211" s="43" t="s">
        <v>1681</v>
      </c>
      <c r="H211" s="43"/>
      <c r="L211" s="43"/>
    </row>
    <row r="212" spans="7:12">
      <c r="G212" s="43" t="s">
        <v>1682</v>
      </c>
      <c r="H212" s="43"/>
      <c r="L212" s="43"/>
    </row>
    <row r="213" spans="7:12">
      <c r="G213" s="43" t="s">
        <v>1683</v>
      </c>
      <c r="H213" s="43"/>
      <c r="L213" s="43"/>
    </row>
    <row r="214" spans="7:12">
      <c r="G214" s="43" t="s">
        <v>1684</v>
      </c>
      <c r="H214" s="43"/>
      <c r="L214" s="43"/>
    </row>
    <row r="215" spans="7:12">
      <c r="G215" s="43" t="s">
        <v>1685</v>
      </c>
      <c r="H215" s="43"/>
      <c r="L215" s="43"/>
    </row>
    <row r="216" spans="7:12">
      <c r="G216" s="43" t="s">
        <v>1686</v>
      </c>
      <c r="H216" s="43"/>
      <c r="L216" s="43"/>
    </row>
    <row r="217" spans="7:12">
      <c r="G217" s="43" t="s">
        <v>1687</v>
      </c>
      <c r="H217" s="43"/>
      <c r="L217" s="43"/>
    </row>
    <row r="218" spans="7:12">
      <c r="G218" s="43" t="s">
        <v>1688</v>
      </c>
      <c r="H218" s="43"/>
      <c r="L218" s="43"/>
    </row>
    <row r="219" spans="7:12">
      <c r="G219" s="43" t="s">
        <v>1688</v>
      </c>
      <c r="H219" s="43"/>
      <c r="L219" s="43"/>
    </row>
    <row r="220" spans="7:12">
      <c r="G220" s="43" t="s">
        <v>1688</v>
      </c>
      <c r="H220" s="43"/>
      <c r="L220" s="43"/>
    </row>
    <row r="221" spans="7:12">
      <c r="G221" s="43" t="s">
        <v>1688</v>
      </c>
      <c r="H221" s="43"/>
      <c r="L221" s="43"/>
    </row>
    <row r="222" spans="7:12">
      <c r="G222" s="43" t="s">
        <v>1689</v>
      </c>
      <c r="H222" s="43"/>
      <c r="L222" s="43"/>
    </row>
    <row r="223" spans="7:12">
      <c r="G223" s="43" t="s">
        <v>1690</v>
      </c>
      <c r="H223" s="43"/>
      <c r="L223" s="43"/>
    </row>
    <row r="224" spans="7:12">
      <c r="G224" s="43" t="s">
        <v>1691</v>
      </c>
      <c r="H224" s="43"/>
      <c r="L224" s="43"/>
    </row>
    <row r="225" spans="7:12">
      <c r="G225" s="43" t="s">
        <v>1692</v>
      </c>
      <c r="H225" s="43"/>
      <c r="L225" s="43"/>
    </row>
    <row r="226" spans="7:12">
      <c r="G226" s="43" t="s">
        <v>1693</v>
      </c>
      <c r="H226" s="43"/>
      <c r="L226" s="43"/>
    </row>
    <row r="227" spans="7:12">
      <c r="G227" s="43" t="s">
        <v>1694</v>
      </c>
      <c r="H227" s="43"/>
      <c r="L227" s="43"/>
    </row>
    <row r="228" spans="7:12">
      <c r="G228" s="43" t="s">
        <v>1695</v>
      </c>
      <c r="H228" s="43"/>
      <c r="L228" s="43"/>
    </row>
    <row r="229" spans="7:12">
      <c r="G229" s="43" t="s">
        <v>1688</v>
      </c>
      <c r="H229" s="43"/>
      <c r="L229" s="43"/>
    </row>
    <row r="230" spans="7:12">
      <c r="G230" s="43" t="s">
        <v>1688</v>
      </c>
      <c r="H230" s="43"/>
      <c r="L230" s="43"/>
    </row>
    <row r="231" spans="7:12">
      <c r="G231" s="43" t="s">
        <v>1696</v>
      </c>
      <c r="H231" s="43"/>
      <c r="L231" s="43"/>
    </row>
    <row r="232" spans="7:12">
      <c r="G232" s="43" t="s">
        <v>1697</v>
      </c>
      <c r="H232" s="43"/>
      <c r="L232" s="43"/>
    </row>
    <row r="233" spans="7:12">
      <c r="G233" s="43" t="s">
        <v>1688</v>
      </c>
      <c r="H233" s="43"/>
      <c r="L233" s="43"/>
    </row>
    <row r="234" spans="7:12">
      <c r="G234" s="43" t="s">
        <v>1698</v>
      </c>
      <c r="H234" s="43"/>
      <c r="L234" s="43"/>
    </row>
    <row r="235" spans="7:12">
      <c r="G235" s="43" t="s">
        <v>1699</v>
      </c>
      <c r="H235" s="43"/>
      <c r="L235" s="43"/>
    </row>
    <row r="236" spans="7:12">
      <c r="G236" s="43" t="s">
        <v>1700</v>
      </c>
      <c r="H236" s="43"/>
      <c r="L236" s="43"/>
    </row>
    <row r="237" spans="7:12">
      <c r="G237" s="43" t="s">
        <v>1701</v>
      </c>
      <c r="H237" s="43"/>
      <c r="L237" s="43"/>
    </row>
    <row r="238" spans="7:12">
      <c r="G238" s="43" t="s">
        <v>1702</v>
      </c>
      <c r="H238" s="43"/>
      <c r="L238" s="43"/>
    </row>
    <row r="239" spans="7:12">
      <c r="G239" s="43" t="s">
        <v>1701</v>
      </c>
      <c r="H239" s="43"/>
      <c r="L239" s="43"/>
    </row>
    <row r="240" spans="7:12">
      <c r="G240" s="43" t="s">
        <v>1700</v>
      </c>
      <c r="H240" s="43"/>
      <c r="L240" s="43"/>
    </row>
    <row r="241" spans="7:12">
      <c r="G241" s="43" t="s">
        <v>1703</v>
      </c>
      <c r="H241" s="43"/>
      <c r="L241" s="43"/>
    </row>
    <row r="242" spans="7:12">
      <c r="G242" s="43" t="s">
        <v>1704</v>
      </c>
      <c r="H242" s="43"/>
      <c r="L242" s="43"/>
    </row>
    <row r="243" spans="7:12">
      <c r="G243" s="43" t="s">
        <v>1701</v>
      </c>
      <c r="H243" s="43"/>
      <c r="L243" s="43"/>
    </row>
    <row r="244" spans="7:12">
      <c r="G244" s="43" t="s">
        <v>1705</v>
      </c>
      <c r="H244" s="43"/>
      <c r="L244" s="43"/>
    </row>
    <row r="245" spans="7:12">
      <c r="G245" s="43" t="s">
        <v>1706</v>
      </c>
      <c r="H245" s="43"/>
      <c r="L245" s="43"/>
    </row>
    <row r="246" spans="7:12">
      <c r="G246" s="43" t="s">
        <v>1706</v>
      </c>
      <c r="H246" s="43"/>
      <c r="L246" s="43"/>
    </row>
    <row r="247" spans="7:12">
      <c r="G247" s="43" t="s">
        <v>1707</v>
      </c>
      <c r="H247" s="43"/>
      <c r="L247" s="43"/>
    </row>
    <row r="248" spans="7:12">
      <c r="G248" s="43" t="s">
        <v>1701</v>
      </c>
      <c r="H248" s="43"/>
      <c r="L248" s="43"/>
    </row>
    <row r="249" spans="7:12">
      <c r="G249" s="43" t="s">
        <v>1708</v>
      </c>
      <c r="H249" s="43"/>
      <c r="L249" s="43"/>
    </row>
    <row r="250" spans="7:12">
      <c r="G250" s="43" t="s">
        <v>1701</v>
      </c>
      <c r="H250" s="43"/>
      <c r="L250" s="43"/>
    </row>
    <row r="251" spans="7:12">
      <c r="G251" s="43" t="s">
        <v>1709</v>
      </c>
      <c r="H251" s="43"/>
      <c r="L251" s="43"/>
    </row>
    <row r="252" spans="7:12">
      <c r="G252" s="43" t="s">
        <v>1710</v>
      </c>
      <c r="H252" s="43"/>
      <c r="L252" s="43"/>
    </row>
    <row r="253" spans="7:12">
      <c r="G253" s="43" t="s">
        <v>1711</v>
      </c>
      <c r="H253" s="43"/>
      <c r="L253" s="43"/>
    </row>
    <row r="254" spans="7:12">
      <c r="G254" s="43" t="s">
        <v>1712</v>
      </c>
      <c r="H254" s="43"/>
      <c r="L254" s="43"/>
    </row>
    <row r="255" spans="7:12">
      <c r="G255" s="43" t="s">
        <v>1713</v>
      </c>
      <c r="H255" s="43"/>
      <c r="L255" s="43"/>
    </row>
    <row r="256" spans="7:12">
      <c r="G256" s="43" t="s">
        <v>1703</v>
      </c>
      <c r="H256" s="43"/>
      <c r="L256" s="43"/>
    </row>
    <row r="257" spans="7:12">
      <c r="G257" s="43" t="s">
        <v>1714</v>
      </c>
      <c r="H257" s="43"/>
      <c r="L257" s="43"/>
    </row>
    <row r="258" spans="7:12">
      <c r="G258" s="43" t="s">
        <v>1715</v>
      </c>
      <c r="H258" s="43"/>
      <c r="L258" s="43"/>
    </row>
    <row r="259" spans="7:12">
      <c r="G259" s="43" t="s">
        <v>1712</v>
      </c>
      <c r="H259" s="43"/>
      <c r="L259" s="43"/>
    </row>
    <row r="260" spans="7:12">
      <c r="G260" s="43" t="s">
        <v>1716</v>
      </c>
      <c r="H260" s="43"/>
      <c r="L260" s="43"/>
    </row>
    <row r="261" spans="7:12">
      <c r="G261" s="43" t="s">
        <v>1703</v>
      </c>
      <c r="H261" s="43"/>
      <c r="L261" s="43"/>
    </row>
    <row r="262" spans="7:12">
      <c r="G262" s="43" t="s">
        <v>1715</v>
      </c>
      <c r="H262" s="43"/>
      <c r="L262" s="43"/>
    </row>
    <row r="263" spans="7:12">
      <c r="G263" s="43" t="s">
        <v>1717</v>
      </c>
      <c r="H263" s="43"/>
      <c r="L263" s="43"/>
    </row>
    <row r="264" spans="7:12">
      <c r="G264" s="43" t="s">
        <v>1706</v>
      </c>
      <c r="H264" s="43"/>
      <c r="L264" s="43"/>
    </row>
    <row r="265" spans="7:12">
      <c r="G265" s="43" t="s">
        <v>1706</v>
      </c>
      <c r="H265" s="43"/>
      <c r="L265" s="43"/>
    </row>
    <row r="266" spans="7:12">
      <c r="G266" s="43" t="s">
        <v>1699</v>
      </c>
      <c r="H266" s="43"/>
      <c r="L266" s="43"/>
    </row>
    <row r="267" spans="7:12">
      <c r="G267" s="43" t="s">
        <v>1704</v>
      </c>
      <c r="H267" s="43"/>
      <c r="L267" s="43"/>
    </row>
    <row r="268" spans="7:12">
      <c r="G268" s="43" t="s">
        <v>1701</v>
      </c>
      <c r="H268" s="43"/>
      <c r="L268" s="43"/>
    </row>
    <row r="269" spans="7:12">
      <c r="G269" s="43" t="s">
        <v>1715</v>
      </c>
      <c r="H269" s="43"/>
      <c r="L269" s="43"/>
    </row>
    <row r="270" spans="7:12">
      <c r="G270" s="43" t="s">
        <v>1703</v>
      </c>
      <c r="H270" s="43"/>
      <c r="L270" s="43"/>
    </row>
    <row r="271" spans="7:12">
      <c r="G271" s="43" t="s">
        <v>1700</v>
      </c>
      <c r="H271" s="43"/>
      <c r="L271" s="43"/>
    </row>
    <row r="272" spans="7:12">
      <c r="G272" s="43" t="s">
        <v>1706</v>
      </c>
      <c r="H272" s="43"/>
      <c r="L272" s="43"/>
    </row>
    <row r="273" spans="7:12">
      <c r="G273" s="43" t="s">
        <v>1706</v>
      </c>
      <c r="H273" s="43"/>
      <c r="L273" s="43"/>
    </row>
    <row r="274" spans="7:12">
      <c r="G274" s="43" t="s">
        <v>1718</v>
      </c>
      <c r="H274" s="43"/>
      <c r="L274" s="43"/>
    </row>
    <row r="275" spans="7:12">
      <c r="G275" s="43" t="s">
        <v>1719</v>
      </c>
      <c r="H275" s="43"/>
      <c r="L275" s="43"/>
    </row>
    <row r="276" spans="7:12">
      <c r="G276" s="43" t="s">
        <v>1720</v>
      </c>
      <c r="H276" s="43"/>
      <c r="L276" s="43"/>
    </row>
    <row r="277" spans="7:12">
      <c r="G277" s="43" t="s">
        <v>1721</v>
      </c>
      <c r="H277" s="43"/>
      <c r="L277" s="43"/>
    </row>
    <row r="278" spans="7:12">
      <c r="G278" s="43" t="s">
        <v>1722</v>
      </c>
      <c r="H278" s="43"/>
      <c r="L278" s="43"/>
    </row>
    <row r="279" spans="7:12">
      <c r="G279" s="43" t="s">
        <v>1723</v>
      </c>
      <c r="H279" s="43"/>
      <c r="L279" s="43"/>
    </row>
    <row r="280" spans="7:12">
      <c r="G280" s="43" t="s">
        <v>1724</v>
      </c>
      <c r="H280" s="43"/>
      <c r="L280" s="43"/>
    </row>
    <row r="281" spans="7:12">
      <c r="G281" s="43" t="s">
        <v>1725</v>
      </c>
      <c r="H281" s="43"/>
      <c r="L281" s="43"/>
    </row>
    <row r="282" spans="7:12">
      <c r="G282" s="43" t="s">
        <v>1721</v>
      </c>
      <c r="H282" s="43"/>
      <c r="L282" s="43"/>
    </row>
    <row r="283" spans="7:12">
      <c r="G283" s="43" t="s">
        <v>1726</v>
      </c>
      <c r="H283" s="43"/>
      <c r="L283" s="43"/>
    </row>
    <row r="284" spans="7:12">
      <c r="G284" s="43" t="s">
        <v>1727</v>
      </c>
      <c r="H284" s="43"/>
      <c r="L284" s="43"/>
    </row>
    <row r="285" spans="7:12">
      <c r="G285" s="43" t="s">
        <v>1722</v>
      </c>
      <c r="H285" s="43"/>
      <c r="L285" s="43"/>
    </row>
    <row r="286" spans="7:12">
      <c r="G286" s="43" t="s">
        <v>1727</v>
      </c>
      <c r="H286" s="43"/>
      <c r="L286" s="43"/>
    </row>
    <row r="287" spans="7:12">
      <c r="G287" s="43" t="s">
        <v>1724</v>
      </c>
      <c r="H287" s="43"/>
      <c r="L287" s="43"/>
    </row>
    <row r="288" spans="7:12">
      <c r="G288" s="43" t="s">
        <v>1728</v>
      </c>
      <c r="H288" s="43"/>
      <c r="L288" s="43"/>
    </row>
    <row r="289" spans="7:12">
      <c r="G289" s="43" t="s">
        <v>1729</v>
      </c>
      <c r="H289" s="43"/>
      <c r="L289" s="43"/>
    </row>
    <row r="290" spans="7:12">
      <c r="G290" s="43" t="s">
        <v>1730</v>
      </c>
      <c r="H290" s="43"/>
      <c r="L290" s="43"/>
    </row>
    <row r="291" spans="7:12">
      <c r="G291" s="43" t="s">
        <v>1731</v>
      </c>
      <c r="H291" s="43"/>
      <c r="L291" s="43"/>
    </row>
    <row r="292" spans="7:12">
      <c r="G292" s="43" t="s">
        <v>1732</v>
      </c>
      <c r="H292" s="43"/>
      <c r="L292" s="43"/>
    </row>
    <row r="293" spans="7:12">
      <c r="G293" s="43" t="s">
        <v>1733</v>
      </c>
      <c r="H293" s="43"/>
      <c r="L293" s="43"/>
    </row>
    <row r="294" spans="7:12">
      <c r="G294" s="43" t="s">
        <v>1734</v>
      </c>
      <c r="H294" s="43"/>
      <c r="L294" s="43"/>
    </row>
    <row r="295" spans="7:12">
      <c r="G295" s="43" t="s">
        <v>1735</v>
      </c>
      <c r="H295" s="43"/>
      <c r="L295" s="43"/>
    </row>
    <row r="296" spans="7:12">
      <c r="G296" s="43" t="s">
        <v>1736</v>
      </c>
      <c r="H296" s="43"/>
      <c r="L296" s="43"/>
    </row>
    <row r="297" spans="7:12">
      <c r="G297" s="43" t="s">
        <v>1737</v>
      </c>
      <c r="H297" s="43"/>
      <c r="L297" s="43"/>
    </row>
    <row r="298" spans="7:12">
      <c r="G298" s="43" t="s">
        <v>1738</v>
      </c>
      <c r="H298" s="43"/>
      <c r="L298" s="43"/>
    </row>
    <row r="299" spans="7:12">
      <c r="G299" s="43" t="s">
        <v>1739</v>
      </c>
      <c r="H299" s="43"/>
      <c r="L299" s="43"/>
    </row>
    <row r="300" spans="7:12">
      <c r="G300" s="43" t="s">
        <v>1740</v>
      </c>
      <c r="H300" s="43"/>
      <c r="L300" s="43"/>
    </row>
    <row r="301" spans="7:12">
      <c r="G301" s="43" t="s">
        <v>1741</v>
      </c>
      <c r="H301" s="43"/>
      <c r="L301" s="43"/>
    </row>
    <row r="302" spans="7:12">
      <c r="G302" s="43" t="s">
        <v>1742</v>
      </c>
      <c r="H302" s="43"/>
      <c r="L302" s="43"/>
    </row>
    <row r="303" spans="7:12">
      <c r="G303" s="43" t="s">
        <v>1743</v>
      </c>
      <c r="H303" s="43"/>
      <c r="L303" s="43"/>
    </row>
    <row r="304" spans="7:12">
      <c r="G304" s="43" t="s">
        <v>1744</v>
      </c>
      <c r="H304" s="43"/>
      <c r="L304" s="43"/>
    </row>
    <row r="305" spans="7:12">
      <c r="G305" s="43" t="s">
        <v>1745</v>
      </c>
      <c r="H305" s="43"/>
      <c r="L305" s="43"/>
    </row>
    <row r="306" spans="7:12">
      <c r="G306" s="43" t="s">
        <v>1746</v>
      </c>
      <c r="H306" s="43"/>
      <c r="L306" s="43"/>
    </row>
    <row r="307" spans="7:12">
      <c r="G307" s="43" t="s">
        <v>1747</v>
      </c>
      <c r="H307" s="43"/>
      <c r="L307" s="43"/>
    </row>
    <row r="308" spans="7:12">
      <c r="G308" s="43" t="s">
        <v>1748</v>
      </c>
      <c r="H308" s="43"/>
      <c r="L308" s="43"/>
    </row>
    <row r="309" spans="7:12">
      <c r="G309" s="43" t="s">
        <v>1749</v>
      </c>
      <c r="H309" s="43"/>
      <c r="L309" s="43"/>
    </row>
    <row r="310" spans="7:12">
      <c r="G310" s="43" t="s">
        <v>1750</v>
      </c>
      <c r="H310" s="43"/>
      <c r="L310" s="43"/>
    </row>
    <row r="311" spans="7:12">
      <c r="G311" s="43" t="s">
        <v>1751</v>
      </c>
      <c r="H311" s="43"/>
      <c r="L311" s="43"/>
    </row>
    <row r="312" spans="7:12">
      <c r="G312" s="43" t="s">
        <v>1752</v>
      </c>
      <c r="H312" s="43"/>
      <c r="L312" s="43"/>
    </row>
    <row r="313" spans="7:12">
      <c r="G313" s="43" t="s">
        <v>1753</v>
      </c>
      <c r="H313" s="43"/>
      <c r="L313" s="43"/>
    </row>
    <row r="314" spans="7:12">
      <c r="G314" s="43" t="s">
        <v>1754</v>
      </c>
      <c r="H314" s="43"/>
      <c r="L314" s="43"/>
    </row>
    <row r="315" spans="7:12">
      <c r="G315" s="43" t="s">
        <v>1755</v>
      </c>
      <c r="H315" s="43"/>
      <c r="L315" s="43"/>
    </row>
    <row r="316" spans="7:12">
      <c r="G316" s="43" t="s">
        <v>1756</v>
      </c>
      <c r="H316" s="43"/>
      <c r="L316" s="43"/>
    </row>
    <row r="317" spans="7:12">
      <c r="G317" s="43" t="s">
        <v>1756</v>
      </c>
      <c r="H317" s="43"/>
      <c r="L317" s="43"/>
    </row>
    <row r="318" spans="7:12">
      <c r="G318" s="43" t="s">
        <v>1755</v>
      </c>
      <c r="H318" s="43"/>
      <c r="L318" s="43"/>
    </row>
    <row r="319" spans="7:12">
      <c r="G319" s="43" t="s">
        <v>1757</v>
      </c>
      <c r="H319" s="43"/>
      <c r="L319" s="43"/>
    </row>
    <row r="320" spans="7:12">
      <c r="G320" s="43" t="s">
        <v>1755</v>
      </c>
      <c r="H320" s="43"/>
      <c r="L320" s="43"/>
    </row>
    <row r="321" spans="7:12">
      <c r="G321" s="43" t="s">
        <v>1758</v>
      </c>
      <c r="H321" s="43"/>
      <c r="L321" s="43"/>
    </row>
    <row r="322" spans="7:12">
      <c r="G322" s="43" t="s">
        <v>1759</v>
      </c>
      <c r="H322" s="43"/>
      <c r="L322" s="43"/>
    </row>
    <row r="323" spans="7:12">
      <c r="G323" s="43" t="s">
        <v>1755</v>
      </c>
      <c r="H323" s="43"/>
      <c r="L323" s="43"/>
    </row>
    <row r="324" spans="7:12">
      <c r="G324" s="43" t="s">
        <v>1760</v>
      </c>
      <c r="H324" s="43"/>
      <c r="L324" s="43"/>
    </row>
    <row r="325" spans="7:12">
      <c r="G325" s="43" t="s">
        <v>1756</v>
      </c>
      <c r="H325" s="43"/>
      <c r="L325" s="43"/>
    </row>
    <row r="326" spans="7:12">
      <c r="G326" s="43" t="s">
        <v>1755</v>
      </c>
      <c r="H326" s="43"/>
      <c r="L326" s="43"/>
    </row>
    <row r="327" spans="7:12">
      <c r="G327" s="43" t="s">
        <v>1761</v>
      </c>
      <c r="H327" s="43"/>
      <c r="L327" s="43"/>
    </row>
    <row r="328" spans="7:12">
      <c r="G328" s="43" t="s">
        <v>1755</v>
      </c>
      <c r="H328" s="43"/>
      <c r="L328" s="43"/>
    </row>
    <row r="329" spans="7:12">
      <c r="G329" s="43" t="s">
        <v>1762</v>
      </c>
      <c r="H329" s="43"/>
      <c r="L329" s="43"/>
    </row>
    <row r="330" spans="7:12">
      <c r="G330" s="43" t="s">
        <v>1763</v>
      </c>
      <c r="H330" s="43"/>
      <c r="L330" s="43"/>
    </row>
    <row r="331" spans="7:12">
      <c r="G331" s="43" t="s">
        <v>1764</v>
      </c>
      <c r="H331" s="43"/>
      <c r="L331" s="43"/>
    </row>
    <row r="332" spans="7:12">
      <c r="G332" s="43" t="s">
        <v>1765</v>
      </c>
      <c r="H332" s="43"/>
      <c r="L332" s="43"/>
    </row>
    <row r="333" spans="7:12">
      <c r="G333" s="43" t="s">
        <v>1766</v>
      </c>
      <c r="H333" s="43"/>
      <c r="L333" s="43"/>
    </row>
    <row r="334" spans="7:12">
      <c r="G334" s="43" t="s">
        <v>1767</v>
      </c>
      <c r="H334" s="43"/>
      <c r="L334" s="43"/>
    </row>
    <row r="335" spans="7:12">
      <c r="G335" s="43" t="s">
        <v>1768</v>
      </c>
      <c r="H335" s="43"/>
      <c r="L335" s="43"/>
    </row>
    <row r="336" spans="7:12">
      <c r="G336" s="43" t="s">
        <v>1769</v>
      </c>
      <c r="H336" s="43"/>
      <c r="L336" s="43"/>
    </row>
    <row r="337" spans="7:12">
      <c r="G337" s="43" t="s">
        <v>1770</v>
      </c>
      <c r="H337" s="43"/>
      <c r="L337" s="43"/>
    </row>
    <row r="338" spans="7:12">
      <c r="G338" s="43" t="s">
        <v>1771</v>
      </c>
      <c r="H338" s="43"/>
      <c r="L338" s="43"/>
    </row>
    <row r="339" spans="7:12">
      <c r="G339" s="43" t="s">
        <v>147</v>
      </c>
      <c r="H339" s="43"/>
      <c r="L339" s="43"/>
    </row>
    <row r="340" spans="7:12">
      <c r="G340" s="43" t="s">
        <v>148</v>
      </c>
      <c r="H340" s="43"/>
      <c r="L340" s="43"/>
    </row>
    <row r="341" spans="7:12">
      <c r="G341" s="43" t="s">
        <v>149</v>
      </c>
      <c r="H341" s="43"/>
      <c r="L341" s="43"/>
    </row>
    <row r="342" spans="7:12">
      <c r="G342" s="43" t="s">
        <v>150</v>
      </c>
      <c r="H342" s="43"/>
      <c r="L342" s="43"/>
    </row>
    <row r="343" spans="7:12">
      <c r="G343" s="43" t="s">
        <v>151</v>
      </c>
      <c r="H343" s="43"/>
      <c r="L343" s="43"/>
    </row>
    <row r="344" spans="7:12">
      <c r="G344" s="43" t="s">
        <v>152</v>
      </c>
      <c r="H344" s="43"/>
      <c r="L344" s="43"/>
    </row>
    <row r="345" spans="7:12">
      <c r="G345" s="43" t="s">
        <v>1767</v>
      </c>
      <c r="H345" s="43"/>
      <c r="L345" s="43"/>
    </row>
    <row r="346" spans="7:12">
      <c r="G346" s="43" t="s">
        <v>153</v>
      </c>
      <c r="H346" s="43"/>
      <c r="L346" s="43"/>
    </row>
    <row r="347" spans="7:12">
      <c r="G347" s="43" t="s">
        <v>154</v>
      </c>
      <c r="H347" s="43"/>
      <c r="L347" s="43"/>
    </row>
    <row r="348" spans="7:12">
      <c r="G348" s="43" t="s">
        <v>155</v>
      </c>
      <c r="H348" s="43"/>
      <c r="L348" s="43"/>
    </row>
    <row r="349" spans="7:12">
      <c r="G349" s="43" t="s">
        <v>1021</v>
      </c>
      <c r="H349" s="43"/>
      <c r="L349" s="43"/>
    </row>
    <row r="350" spans="7:12">
      <c r="G350" s="43" t="s">
        <v>1769</v>
      </c>
      <c r="H350" s="43"/>
      <c r="L350" s="43"/>
    </row>
    <row r="351" spans="7:12">
      <c r="G351" s="43" t="s">
        <v>1022</v>
      </c>
      <c r="H351" s="43"/>
      <c r="L351" s="43"/>
    </row>
    <row r="352" spans="7:12">
      <c r="G352" s="43" t="s">
        <v>1023</v>
      </c>
      <c r="H352" s="43"/>
      <c r="L352" s="43"/>
    </row>
    <row r="353" spans="7:12">
      <c r="G353" s="43" t="s">
        <v>1024</v>
      </c>
      <c r="H353" s="43"/>
      <c r="L353" s="43"/>
    </row>
    <row r="354" spans="7:12">
      <c r="G354" s="43" t="s">
        <v>1025</v>
      </c>
      <c r="H354" s="43"/>
      <c r="L354" s="43"/>
    </row>
    <row r="355" spans="7:12">
      <c r="G355" s="43" t="s">
        <v>1026</v>
      </c>
      <c r="H355" s="43"/>
      <c r="L355" s="43"/>
    </row>
    <row r="356" spans="7:12">
      <c r="G356" s="43" t="s">
        <v>1027</v>
      </c>
      <c r="H356" s="43"/>
      <c r="L356" s="43"/>
    </row>
    <row r="357" spans="7:12">
      <c r="G357" s="43" t="s">
        <v>1028</v>
      </c>
      <c r="H357" s="43"/>
      <c r="L357" s="43"/>
    </row>
    <row r="358" spans="7:12">
      <c r="G358" s="43" t="s">
        <v>1029</v>
      </c>
      <c r="H358" s="43"/>
      <c r="L358" s="43"/>
    </row>
    <row r="359" spans="7:12">
      <c r="G359" s="43" t="s">
        <v>1030</v>
      </c>
      <c r="H359" s="43"/>
      <c r="L359" s="43"/>
    </row>
    <row r="360" spans="7:12">
      <c r="G360" s="43" t="s">
        <v>1031</v>
      </c>
      <c r="H360" s="43"/>
      <c r="L360" s="43"/>
    </row>
    <row r="361" spans="7:12">
      <c r="G361" s="43" t="s">
        <v>1032</v>
      </c>
      <c r="H361" s="43"/>
      <c r="L361" s="43"/>
    </row>
    <row r="362" spans="7:12">
      <c r="G362" s="43" t="s">
        <v>1033</v>
      </c>
      <c r="H362" s="43"/>
      <c r="L362" s="43"/>
    </row>
    <row r="363" spans="7:12">
      <c r="G363" s="43" t="s">
        <v>1034</v>
      </c>
      <c r="H363" s="43"/>
      <c r="L363" s="43"/>
    </row>
    <row r="364" spans="7:12">
      <c r="G364" s="43" t="s">
        <v>4904</v>
      </c>
      <c r="H364" s="43"/>
      <c r="L364" s="43"/>
    </row>
    <row r="365" spans="7:12">
      <c r="G365" s="43" t="s">
        <v>4905</v>
      </c>
      <c r="H365" s="43"/>
      <c r="L365" s="43"/>
    </row>
    <row r="366" spans="7:12">
      <c r="G366" s="43" t="s">
        <v>4906</v>
      </c>
      <c r="H366" s="43"/>
      <c r="L366" s="43"/>
    </row>
    <row r="367" spans="7:12">
      <c r="G367" s="43" t="s">
        <v>4907</v>
      </c>
      <c r="H367" s="43"/>
      <c r="L367" s="43"/>
    </row>
    <row r="368" spans="7:12">
      <c r="G368" s="43" t="s">
        <v>4908</v>
      </c>
      <c r="H368" s="43"/>
      <c r="L368" s="43"/>
    </row>
    <row r="369" spans="7:12">
      <c r="G369" s="43" t="s">
        <v>4905</v>
      </c>
      <c r="H369" s="43"/>
      <c r="L369" s="43"/>
    </row>
    <row r="370" spans="7:12">
      <c r="G370" s="43" t="s">
        <v>4909</v>
      </c>
      <c r="H370" s="43"/>
      <c r="L370" s="43"/>
    </row>
    <row r="371" spans="7:12">
      <c r="G371" s="43" t="s">
        <v>4910</v>
      </c>
      <c r="H371" s="43"/>
      <c r="L371" s="43"/>
    </row>
    <row r="372" spans="7:12">
      <c r="G372" s="43" t="s">
        <v>4911</v>
      </c>
      <c r="H372" s="43"/>
      <c r="L372" s="43"/>
    </row>
    <row r="373" spans="7:12">
      <c r="G373" s="43" t="s">
        <v>4912</v>
      </c>
      <c r="H373" s="43"/>
      <c r="L373" s="43"/>
    </row>
    <row r="374" spans="7:12">
      <c r="G374" s="43" t="s">
        <v>4913</v>
      </c>
      <c r="H374" s="43"/>
      <c r="L374" s="43"/>
    </row>
    <row r="375" spans="7:12">
      <c r="G375" s="43" t="s">
        <v>4914</v>
      </c>
      <c r="H375" s="43"/>
      <c r="L375" s="43"/>
    </row>
    <row r="376" spans="7:12">
      <c r="G376" s="43" t="s">
        <v>4915</v>
      </c>
      <c r="H376" s="43"/>
      <c r="L376" s="43"/>
    </row>
    <row r="377" spans="7:12">
      <c r="G377" s="43" t="s">
        <v>4916</v>
      </c>
      <c r="H377" s="43"/>
      <c r="L377" s="43"/>
    </row>
    <row r="378" spans="7:12">
      <c r="G378" s="43" t="s">
        <v>4917</v>
      </c>
      <c r="H378" s="43"/>
      <c r="L378" s="43"/>
    </row>
    <row r="379" spans="7:12">
      <c r="G379" s="43" t="s">
        <v>4918</v>
      </c>
      <c r="H379" s="43"/>
      <c r="L379" s="43"/>
    </row>
    <row r="380" spans="7:12">
      <c r="G380" s="43" t="s">
        <v>4919</v>
      </c>
      <c r="H380" s="43"/>
      <c r="L380" s="43"/>
    </row>
    <row r="381" spans="7:12">
      <c r="G381" s="43" t="s">
        <v>4920</v>
      </c>
      <c r="H381" s="43"/>
      <c r="L381" s="43"/>
    </row>
    <row r="382" spans="7:12">
      <c r="G382" s="43" t="s">
        <v>4921</v>
      </c>
      <c r="H382" s="43"/>
      <c r="L382" s="43"/>
    </row>
    <row r="383" spans="7:12">
      <c r="G383" s="43" t="s">
        <v>4922</v>
      </c>
      <c r="H383" s="43"/>
      <c r="L383" s="43"/>
    </row>
    <row r="384" spans="7:12">
      <c r="G384" s="43" t="s">
        <v>1440</v>
      </c>
      <c r="H384" s="43"/>
      <c r="L384" s="43"/>
    </row>
    <row r="385" spans="7:12">
      <c r="G385" s="43" t="s">
        <v>4923</v>
      </c>
      <c r="H385" s="43"/>
      <c r="L385" s="43"/>
    </row>
    <row r="386" spans="7:12">
      <c r="G386" s="43" t="s">
        <v>4924</v>
      </c>
      <c r="H386" s="43"/>
      <c r="L386" s="43"/>
    </row>
    <row r="387" spans="7:12">
      <c r="G387" s="43" t="s">
        <v>4925</v>
      </c>
      <c r="H387" s="43"/>
      <c r="L387" s="43"/>
    </row>
    <row r="388" spans="7:12">
      <c r="G388" s="43" t="s">
        <v>4926</v>
      </c>
      <c r="H388" s="43"/>
      <c r="L388" s="43"/>
    </row>
    <row r="389" spans="7:12">
      <c r="G389" s="43" t="s">
        <v>4927</v>
      </c>
      <c r="H389" s="43"/>
      <c r="L389" s="43"/>
    </row>
    <row r="390" spans="7:12">
      <c r="G390" s="43" t="s">
        <v>4928</v>
      </c>
      <c r="H390" s="43"/>
      <c r="L390" s="43"/>
    </row>
    <row r="391" spans="7:12">
      <c r="G391" s="43" t="s">
        <v>4929</v>
      </c>
      <c r="H391" s="43"/>
      <c r="L391" s="43"/>
    </row>
    <row r="392" spans="7:12">
      <c r="G392" s="43" t="s">
        <v>4930</v>
      </c>
      <c r="H392" s="43"/>
      <c r="L392" s="43"/>
    </row>
    <row r="393" spans="7:12">
      <c r="G393" s="43" t="s">
        <v>1440</v>
      </c>
      <c r="H393" s="43"/>
      <c r="L393" s="43"/>
    </row>
    <row r="394" spans="7:12">
      <c r="G394" s="43" t="s">
        <v>4931</v>
      </c>
      <c r="H394" s="43"/>
      <c r="L394" s="43"/>
    </row>
    <row r="395" spans="7:12">
      <c r="G395" s="43" t="s">
        <v>4932</v>
      </c>
      <c r="H395" s="43"/>
      <c r="L395" s="43"/>
    </row>
    <row r="396" spans="7:12">
      <c r="G396" s="43" t="s">
        <v>4933</v>
      </c>
      <c r="H396" s="43"/>
      <c r="L396" s="43"/>
    </row>
    <row r="397" spans="7:12">
      <c r="G397" s="43" t="s">
        <v>4933</v>
      </c>
      <c r="H397" s="43"/>
      <c r="L397" s="43"/>
    </row>
    <row r="398" spans="7:12">
      <c r="G398" s="43" t="s">
        <v>4934</v>
      </c>
      <c r="H398" s="43"/>
      <c r="L398" s="43"/>
    </row>
    <row r="399" spans="7:12">
      <c r="G399" s="43" t="s">
        <v>4935</v>
      </c>
      <c r="H399" s="43"/>
      <c r="L399" s="43"/>
    </row>
    <row r="400" spans="7:12">
      <c r="G400" s="43" t="s">
        <v>4936</v>
      </c>
      <c r="H400" s="43"/>
      <c r="L400" s="43"/>
    </row>
    <row r="401" spans="7:12">
      <c r="G401" s="43" t="s">
        <v>4823</v>
      </c>
      <c r="H401" s="43"/>
      <c r="L401" s="43"/>
    </row>
    <row r="402" spans="7:12">
      <c r="G402" s="43" t="s">
        <v>4823</v>
      </c>
      <c r="H402" s="43"/>
      <c r="L402" s="43"/>
    </row>
    <row r="403" spans="7:12">
      <c r="G403" s="43" t="s">
        <v>4824</v>
      </c>
      <c r="H403" s="43"/>
      <c r="L403" s="43"/>
    </row>
    <row r="404" spans="7:12">
      <c r="G404" s="43" t="s">
        <v>4825</v>
      </c>
      <c r="H404" s="43"/>
      <c r="L404" s="43"/>
    </row>
    <row r="405" spans="7:12">
      <c r="G405" s="43" t="s">
        <v>4826</v>
      </c>
      <c r="H405" s="43"/>
      <c r="L405" s="43"/>
    </row>
    <row r="406" spans="7:12">
      <c r="G406" s="43" t="s">
        <v>4823</v>
      </c>
      <c r="H406" s="43"/>
      <c r="L406" s="43"/>
    </row>
    <row r="407" spans="7:12">
      <c r="G407" s="43" t="s">
        <v>4827</v>
      </c>
      <c r="H407" s="43"/>
      <c r="L407" s="43"/>
    </row>
    <row r="408" spans="7:12">
      <c r="G408" s="43" t="s">
        <v>4823</v>
      </c>
      <c r="H408" s="43"/>
      <c r="L408" s="43"/>
    </row>
    <row r="409" spans="7:12">
      <c r="G409" s="43" t="s">
        <v>4826</v>
      </c>
      <c r="H409" s="43"/>
      <c r="L409" s="43"/>
    </row>
    <row r="410" spans="7:12">
      <c r="G410" s="43" t="s">
        <v>4827</v>
      </c>
      <c r="H410" s="43"/>
      <c r="L410" s="43"/>
    </row>
    <row r="411" spans="7:12">
      <c r="G411" s="43" t="s">
        <v>4828</v>
      </c>
      <c r="H411" s="43"/>
      <c r="L411" s="43"/>
    </row>
    <row r="412" spans="7:12">
      <c r="G412" s="43" t="s">
        <v>4828</v>
      </c>
      <c r="H412" s="43"/>
      <c r="L412" s="43"/>
    </row>
    <row r="413" spans="7:12">
      <c r="G413" s="43" t="s">
        <v>4829</v>
      </c>
      <c r="H413" s="43"/>
      <c r="L413" s="43"/>
    </row>
    <row r="414" spans="7:12">
      <c r="G414" s="43" t="s">
        <v>4828</v>
      </c>
      <c r="H414" s="43"/>
      <c r="L414" s="43"/>
    </row>
    <row r="415" spans="7:12">
      <c r="G415" s="43" t="s">
        <v>4830</v>
      </c>
      <c r="H415" s="43"/>
      <c r="L415" s="43"/>
    </row>
    <row r="416" spans="7:12">
      <c r="G416" s="43" t="s">
        <v>4831</v>
      </c>
      <c r="H416" s="43"/>
      <c r="L416" s="43"/>
    </row>
    <row r="417" spans="7:12">
      <c r="G417" s="43" t="s">
        <v>4828</v>
      </c>
      <c r="H417" s="43"/>
      <c r="L417" s="43"/>
    </row>
    <row r="418" spans="7:12">
      <c r="G418" s="43" t="s">
        <v>4832</v>
      </c>
      <c r="H418" s="43"/>
      <c r="L418" s="43"/>
    </row>
    <row r="419" spans="7:12">
      <c r="G419" s="43" t="s">
        <v>4833</v>
      </c>
      <c r="H419" s="43"/>
      <c r="L419" s="43"/>
    </row>
    <row r="420" spans="7:12">
      <c r="G420" s="43" t="s">
        <v>4834</v>
      </c>
      <c r="H420" s="43"/>
      <c r="L420" s="43"/>
    </row>
    <row r="421" spans="7:12">
      <c r="G421" s="43" t="s">
        <v>4835</v>
      </c>
      <c r="H421" s="43"/>
      <c r="L421" s="43"/>
    </row>
    <row r="422" spans="7:12">
      <c r="G422" s="43" t="s">
        <v>4836</v>
      </c>
      <c r="H422" s="43"/>
      <c r="L422" s="43"/>
    </row>
    <row r="423" spans="7:12">
      <c r="G423" s="43" t="s">
        <v>4837</v>
      </c>
      <c r="H423" s="43"/>
      <c r="L423" s="43"/>
    </row>
    <row r="424" spans="7:12">
      <c r="G424" s="43" t="s">
        <v>4838</v>
      </c>
      <c r="H424" s="43"/>
      <c r="L424" s="43"/>
    </row>
    <row r="425" spans="7:12">
      <c r="G425" s="43" t="s">
        <v>4839</v>
      </c>
      <c r="H425" s="43"/>
      <c r="L425" s="43"/>
    </row>
    <row r="426" spans="7:12">
      <c r="G426" s="43" t="s">
        <v>4840</v>
      </c>
      <c r="H426" s="43"/>
      <c r="L426" s="43"/>
    </row>
    <row r="427" spans="7:12">
      <c r="G427" s="43" t="s">
        <v>4841</v>
      </c>
      <c r="H427" s="43"/>
      <c r="L427" s="43"/>
    </row>
    <row r="428" spans="7:12">
      <c r="G428" s="43" t="s">
        <v>4842</v>
      </c>
      <c r="H428" s="43"/>
      <c r="L428" s="43"/>
    </row>
    <row r="429" spans="7:12">
      <c r="G429" s="43" t="s">
        <v>4843</v>
      </c>
      <c r="H429" s="43"/>
      <c r="L429" s="43"/>
    </row>
    <row r="430" spans="7:12">
      <c r="G430" s="43" t="s">
        <v>4844</v>
      </c>
      <c r="H430" s="43"/>
      <c r="L430" s="43"/>
    </row>
    <row r="431" spans="7:12">
      <c r="G431" s="43" t="s">
        <v>4845</v>
      </c>
      <c r="H431" s="43"/>
      <c r="L431" s="43"/>
    </row>
    <row r="432" spans="7:12">
      <c r="G432" s="43" t="s">
        <v>4846</v>
      </c>
      <c r="H432" s="43"/>
      <c r="L432" s="43"/>
    </row>
    <row r="433" spans="7:12">
      <c r="G433" s="43" t="s">
        <v>4847</v>
      </c>
      <c r="H433" s="43"/>
      <c r="L433" s="43"/>
    </row>
    <row r="434" spans="7:12">
      <c r="G434" s="43" t="s">
        <v>4848</v>
      </c>
      <c r="H434" s="43"/>
      <c r="L434" s="43"/>
    </row>
    <row r="435" spans="7:12">
      <c r="G435" s="43" t="s">
        <v>4847</v>
      </c>
      <c r="H435" s="43"/>
      <c r="L435" s="43"/>
    </row>
    <row r="436" spans="7:12">
      <c r="G436" s="43" t="s">
        <v>4849</v>
      </c>
      <c r="H436" s="43"/>
      <c r="L436" s="43"/>
    </row>
    <row r="437" spans="7:12">
      <c r="G437" s="43" t="s">
        <v>4850</v>
      </c>
      <c r="H437" s="43"/>
      <c r="L437" s="43"/>
    </row>
    <row r="438" spans="7:12">
      <c r="G438" s="43" t="s">
        <v>4851</v>
      </c>
      <c r="H438" s="43"/>
      <c r="L438" s="43"/>
    </row>
    <row r="439" spans="7:12">
      <c r="G439" s="43" t="s">
        <v>4852</v>
      </c>
      <c r="H439" s="43"/>
      <c r="L439" s="43"/>
    </row>
    <row r="440" spans="7:12">
      <c r="G440" s="43" t="s">
        <v>4853</v>
      </c>
      <c r="H440" s="43"/>
      <c r="L440" s="43"/>
    </row>
    <row r="441" spans="7:12">
      <c r="G441" s="43" t="s">
        <v>4854</v>
      </c>
      <c r="H441" s="43"/>
      <c r="L441" s="43"/>
    </row>
    <row r="442" spans="7:12">
      <c r="G442" s="43" t="s">
        <v>4855</v>
      </c>
      <c r="H442" s="43"/>
      <c r="L442" s="43"/>
    </row>
    <row r="443" spans="7:12">
      <c r="G443" s="43" t="s">
        <v>4856</v>
      </c>
      <c r="H443" s="43"/>
      <c r="L443" s="43"/>
    </row>
    <row r="444" spans="7:12">
      <c r="G444" s="43" t="s">
        <v>4857</v>
      </c>
      <c r="H444" s="43"/>
      <c r="L444" s="43"/>
    </row>
    <row r="445" spans="7:12">
      <c r="G445" s="43" t="s">
        <v>4858</v>
      </c>
      <c r="H445" s="43"/>
      <c r="L445" s="43"/>
    </row>
    <row r="446" spans="7:12">
      <c r="G446" s="43" t="s">
        <v>4859</v>
      </c>
      <c r="H446" s="43"/>
      <c r="L446" s="43"/>
    </row>
    <row r="447" spans="7:12">
      <c r="G447" s="43" t="s">
        <v>4860</v>
      </c>
      <c r="H447" s="43"/>
      <c r="L447" s="43"/>
    </row>
    <row r="448" spans="7:12">
      <c r="G448" s="43" t="s">
        <v>4861</v>
      </c>
      <c r="H448" s="43"/>
      <c r="L448" s="43"/>
    </row>
    <row r="449" spans="7:12">
      <c r="G449" s="43" t="s">
        <v>4862</v>
      </c>
      <c r="H449" s="43"/>
      <c r="L449" s="43"/>
    </row>
    <row r="450" spans="7:12">
      <c r="G450" s="43" t="s">
        <v>4863</v>
      </c>
      <c r="H450" s="43"/>
      <c r="L450" s="43"/>
    </row>
    <row r="451" spans="7:12">
      <c r="G451" s="43" t="s">
        <v>4863</v>
      </c>
      <c r="H451" s="43"/>
      <c r="L451" s="43"/>
    </row>
    <row r="452" spans="7:12">
      <c r="G452" s="43" t="s">
        <v>4864</v>
      </c>
      <c r="H452" s="43"/>
      <c r="L452" s="43"/>
    </row>
    <row r="453" spans="7:12">
      <c r="G453" s="43" t="s">
        <v>4865</v>
      </c>
      <c r="H453" s="43"/>
      <c r="L453" s="43"/>
    </row>
    <row r="454" spans="7:12">
      <c r="G454" s="43" t="s">
        <v>4866</v>
      </c>
      <c r="H454" s="43"/>
      <c r="L454" s="43"/>
    </row>
    <row r="455" spans="7:12">
      <c r="G455" s="43" t="s">
        <v>4867</v>
      </c>
      <c r="H455" s="43"/>
      <c r="L455" s="43"/>
    </row>
    <row r="456" spans="7:12">
      <c r="G456" s="43" t="s">
        <v>4868</v>
      </c>
      <c r="H456" s="43"/>
      <c r="L456" s="43"/>
    </row>
    <row r="457" spans="7:12">
      <c r="G457" s="43" t="s">
        <v>4869</v>
      </c>
      <c r="H457" s="43"/>
      <c r="L457" s="43"/>
    </row>
    <row r="458" spans="7:12">
      <c r="G458" s="43" t="s">
        <v>4865</v>
      </c>
      <c r="H458" s="43"/>
      <c r="L458" s="43"/>
    </row>
    <row r="459" spans="7:12">
      <c r="G459" s="43" t="s">
        <v>4870</v>
      </c>
      <c r="H459" s="43"/>
      <c r="L459" s="43"/>
    </row>
    <row r="460" spans="7:12">
      <c r="G460" s="43" t="s">
        <v>4871</v>
      </c>
      <c r="H460" s="43"/>
      <c r="L460" s="43"/>
    </row>
    <row r="461" spans="7:12">
      <c r="G461" s="43" t="s">
        <v>4872</v>
      </c>
      <c r="H461" s="43"/>
      <c r="L461" s="43"/>
    </row>
    <row r="462" spans="7:12">
      <c r="G462" s="43" t="s">
        <v>4861</v>
      </c>
      <c r="H462" s="43"/>
      <c r="L462" s="43"/>
    </row>
    <row r="463" spans="7:12">
      <c r="G463" s="43" t="s">
        <v>4873</v>
      </c>
      <c r="H463" s="43"/>
      <c r="L463" s="43"/>
    </row>
    <row r="464" spans="7:12">
      <c r="G464" s="43" t="s">
        <v>4864</v>
      </c>
      <c r="H464" s="43"/>
      <c r="L464" s="43"/>
    </row>
    <row r="465" spans="7:12">
      <c r="G465" s="43" t="s">
        <v>4874</v>
      </c>
      <c r="H465" s="43"/>
      <c r="L465" s="43"/>
    </row>
    <row r="466" spans="7:12">
      <c r="G466" s="43" t="s">
        <v>4875</v>
      </c>
      <c r="H466" s="43"/>
      <c r="L466" s="43"/>
    </row>
    <row r="467" spans="7:12">
      <c r="G467" s="43" t="s">
        <v>4876</v>
      </c>
      <c r="H467" s="43"/>
      <c r="L467" s="43"/>
    </row>
    <row r="468" spans="7:12">
      <c r="G468" s="43" t="s">
        <v>4877</v>
      </c>
      <c r="H468" s="43"/>
      <c r="L468" s="43"/>
    </row>
    <row r="469" spans="7:12">
      <c r="G469" s="43" t="s">
        <v>4864</v>
      </c>
      <c r="H469" s="43"/>
      <c r="L469" s="43"/>
    </row>
    <row r="470" spans="7:12">
      <c r="G470" s="43" t="s">
        <v>4878</v>
      </c>
      <c r="H470" s="43"/>
      <c r="L470" s="43"/>
    </row>
    <row r="471" spans="7:12">
      <c r="G471" s="43" t="s">
        <v>4863</v>
      </c>
      <c r="H471" s="43"/>
      <c r="L471" s="43"/>
    </row>
    <row r="472" spans="7:12">
      <c r="G472" s="43" t="s">
        <v>4879</v>
      </c>
      <c r="H472" s="43"/>
      <c r="L472" s="43"/>
    </row>
    <row r="473" spans="7:12">
      <c r="G473" s="43" t="s">
        <v>4862</v>
      </c>
      <c r="H473" s="43"/>
      <c r="L473" s="43"/>
    </row>
    <row r="474" spans="7:12">
      <c r="G474" s="43" t="s">
        <v>4880</v>
      </c>
      <c r="H474" s="43"/>
      <c r="L474" s="43"/>
    </row>
    <row r="475" spans="7:12">
      <c r="G475" s="43" t="s">
        <v>4881</v>
      </c>
      <c r="H475" s="43"/>
      <c r="L475" s="43"/>
    </row>
    <row r="476" spans="7:12">
      <c r="G476" s="43" t="s">
        <v>4882</v>
      </c>
      <c r="H476" s="43"/>
      <c r="L476" s="43"/>
    </row>
    <row r="477" spans="7:12">
      <c r="G477" s="43" t="s">
        <v>4883</v>
      </c>
      <c r="H477" s="43"/>
      <c r="L477" s="43"/>
    </row>
    <row r="478" spans="7:12">
      <c r="G478" s="43" t="s">
        <v>4884</v>
      </c>
      <c r="H478" s="43"/>
      <c r="L478" s="43"/>
    </row>
    <row r="479" spans="7:12">
      <c r="G479" s="43" t="s">
        <v>4885</v>
      </c>
      <c r="H479" s="43"/>
      <c r="L479" s="43"/>
    </row>
    <row r="480" spans="7:12">
      <c r="G480" s="43" t="s">
        <v>4886</v>
      </c>
      <c r="H480" s="43"/>
      <c r="L480" s="43"/>
    </row>
    <row r="481" spans="7:12">
      <c r="G481" s="43" t="s">
        <v>4868</v>
      </c>
      <c r="H481" s="43"/>
      <c r="L481" s="43"/>
    </row>
    <row r="482" spans="7:12">
      <c r="G482" s="43" t="s">
        <v>4887</v>
      </c>
      <c r="H482" s="43"/>
      <c r="L482" s="43"/>
    </row>
    <row r="483" spans="7:12">
      <c r="G483" s="43" t="s">
        <v>4888</v>
      </c>
      <c r="H483" s="43"/>
      <c r="L483" s="43"/>
    </row>
    <row r="484" spans="7:12">
      <c r="G484" s="43" t="s">
        <v>3175</v>
      </c>
      <c r="H484" s="43"/>
      <c r="L484" s="43"/>
    </row>
    <row r="485" spans="7:12">
      <c r="G485" s="43" t="s">
        <v>3176</v>
      </c>
      <c r="H485" s="43"/>
      <c r="L485" s="43"/>
    </row>
    <row r="486" spans="7:12">
      <c r="G486" s="43" t="s">
        <v>3177</v>
      </c>
      <c r="H486" s="43"/>
      <c r="L486" s="43"/>
    </row>
    <row r="487" spans="7:12">
      <c r="G487" s="43" t="s">
        <v>3178</v>
      </c>
      <c r="H487" s="43"/>
      <c r="L487" s="43"/>
    </row>
    <row r="488" spans="7:12">
      <c r="G488" s="43" t="s">
        <v>3179</v>
      </c>
      <c r="H488" s="43"/>
      <c r="L488" s="43"/>
    </row>
    <row r="489" spans="7:12">
      <c r="G489" s="43" t="s">
        <v>3180</v>
      </c>
      <c r="H489" s="43"/>
      <c r="L489" s="43"/>
    </row>
    <row r="490" spans="7:12">
      <c r="G490" s="43" t="s">
        <v>3181</v>
      </c>
      <c r="H490" s="43"/>
      <c r="L490" s="43"/>
    </row>
    <row r="491" spans="7:12">
      <c r="G491" s="43" t="s">
        <v>3182</v>
      </c>
      <c r="H491" s="43"/>
      <c r="L491" s="43"/>
    </row>
    <row r="492" spans="7:12">
      <c r="G492" s="43" t="s">
        <v>3183</v>
      </c>
      <c r="H492" s="43"/>
      <c r="L492" s="43"/>
    </row>
    <row r="493" spans="7:12">
      <c r="G493" s="43" t="s">
        <v>3184</v>
      </c>
      <c r="H493" s="43"/>
      <c r="L493" s="43"/>
    </row>
    <row r="494" spans="7:12">
      <c r="G494" s="43" t="s">
        <v>3185</v>
      </c>
      <c r="H494" s="43"/>
      <c r="L494" s="43"/>
    </row>
    <row r="495" spans="7:12">
      <c r="G495" s="43" t="s">
        <v>3186</v>
      </c>
      <c r="H495" s="43"/>
      <c r="L495" s="43"/>
    </row>
    <row r="496" spans="7:12">
      <c r="G496" s="43" t="s">
        <v>3187</v>
      </c>
      <c r="H496" s="43"/>
      <c r="L496" s="43"/>
    </row>
    <row r="497" spans="7:12">
      <c r="G497" s="43" t="s">
        <v>3188</v>
      </c>
      <c r="H497" s="43"/>
      <c r="L497" s="43"/>
    </row>
    <row r="498" spans="7:12">
      <c r="G498" s="43" t="s">
        <v>3189</v>
      </c>
      <c r="H498" s="43"/>
      <c r="L498" s="43"/>
    </row>
    <row r="499" spans="7:12">
      <c r="G499" s="43" t="s">
        <v>3190</v>
      </c>
      <c r="H499" s="43"/>
      <c r="L499" s="43"/>
    </row>
    <row r="500" spans="7:12">
      <c r="G500" s="43" t="s">
        <v>3187</v>
      </c>
      <c r="H500" s="43"/>
      <c r="L500" s="43"/>
    </row>
    <row r="501" spans="7:12">
      <c r="G501" s="43" t="s">
        <v>3191</v>
      </c>
      <c r="H501" s="43"/>
      <c r="L501" s="43"/>
    </row>
    <row r="502" spans="7:12">
      <c r="G502" s="43" t="s">
        <v>3192</v>
      </c>
      <c r="H502" s="43"/>
      <c r="L502" s="43"/>
    </row>
    <row r="503" spans="7:12">
      <c r="G503" s="43" t="s">
        <v>3192</v>
      </c>
      <c r="H503" s="43"/>
      <c r="L503" s="43"/>
    </row>
    <row r="504" spans="7:12">
      <c r="G504" s="43" t="s">
        <v>3193</v>
      </c>
      <c r="H504" s="43"/>
      <c r="L504" s="43"/>
    </row>
    <row r="505" spans="7:12">
      <c r="G505" s="43" t="s">
        <v>3187</v>
      </c>
      <c r="H505" s="43"/>
      <c r="L505" s="43"/>
    </row>
    <row r="506" spans="7:12">
      <c r="G506" s="43" t="s">
        <v>3191</v>
      </c>
      <c r="H506" s="43"/>
      <c r="L506" s="43"/>
    </row>
    <row r="507" spans="7:12">
      <c r="G507" s="43" t="s">
        <v>3194</v>
      </c>
      <c r="H507" s="43"/>
      <c r="L507" s="43"/>
    </row>
    <row r="508" spans="7:12">
      <c r="G508" s="43" t="s">
        <v>3195</v>
      </c>
      <c r="H508" s="43"/>
      <c r="L508" s="43"/>
    </row>
    <row r="509" spans="7:12">
      <c r="G509" s="43" t="s">
        <v>3196</v>
      </c>
      <c r="H509" s="43"/>
      <c r="L509" s="43"/>
    </row>
    <row r="510" spans="7:12">
      <c r="G510" s="43" t="s">
        <v>3197</v>
      </c>
      <c r="H510" s="43"/>
      <c r="L510" s="43"/>
    </row>
    <row r="511" spans="7:12">
      <c r="G511" s="43" t="s">
        <v>3198</v>
      </c>
      <c r="H511" s="43"/>
      <c r="L511" s="43"/>
    </row>
    <row r="512" spans="7:12">
      <c r="G512" s="43" t="s">
        <v>3199</v>
      </c>
      <c r="H512" s="43"/>
      <c r="L512" s="43"/>
    </row>
    <row r="513" spans="7:12">
      <c r="G513" s="43" t="s">
        <v>3200</v>
      </c>
      <c r="H513" s="43"/>
      <c r="L513" s="43"/>
    </row>
    <row r="514" spans="7:12">
      <c r="G514" s="43" t="s">
        <v>1772</v>
      </c>
      <c r="H514" s="43"/>
      <c r="L514" s="43"/>
    </row>
    <row r="515" spans="7:12">
      <c r="G515" s="43" t="s">
        <v>1773</v>
      </c>
      <c r="H515" s="43"/>
      <c r="L515" s="43"/>
    </row>
    <row r="516" spans="7:12">
      <c r="G516" s="43" t="s">
        <v>1774</v>
      </c>
      <c r="H516" s="43"/>
      <c r="L516" s="43"/>
    </row>
    <row r="517" spans="7:12">
      <c r="G517" s="43" t="s">
        <v>3194</v>
      </c>
      <c r="H517" s="43"/>
      <c r="L517" s="43"/>
    </row>
    <row r="518" spans="7:12">
      <c r="G518" s="43" t="s">
        <v>3194</v>
      </c>
      <c r="H518" s="43"/>
      <c r="L518" s="43"/>
    </row>
    <row r="519" spans="7:12">
      <c r="G519" s="43" t="s">
        <v>1775</v>
      </c>
      <c r="H519" s="43"/>
      <c r="L519" s="43"/>
    </row>
    <row r="520" spans="7:12">
      <c r="G520" s="43" t="s">
        <v>1776</v>
      </c>
      <c r="H520" s="43"/>
      <c r="L520" s="43"/>
    </row>
    <row r="521" spans="7:12">
      <c r="G521" s="43" t="s">
        <v>1777</v>
      </c>
      <c r="H521" s="43"/>
      <c r="L521" s="43"/>
    </row>
    <row r="522" spans="7:12">
      <c r="G522" s="43" t="s">
        <v>1778</v>
      </c>
      <c r="H522" s="43"/>
      <c r="L522" s="43"/>
    </row>
    <row r="523" spans="7:12">
      <c r="G523" s="43" t="s">
        <v>1779</v>
      </c>
      <c r="H523" s="43"/>
      <c r="L523" s="43"/>
    </row>
    <row r="524" spans="7:12">
      <c r="G524" s="43" t="s">
        <v>1780</v>
      </c>
      <c r="H524" s="43"/>
      <c r="L524" s="43"/>
    </row>
    <row r="525" spans="7:12">
      <c r="G525" s="43" t="s">
        <v>1781</v>
      </c>
      <c r="H525" s="43"/>
      <c r="L525" s="43"/>
    </row>
    <row r="526" spans="7:12">
      <c r="G526" s="43" t="s">
        <v>1782</v>
      </c>
      <c r="H526" s="43"/>
      <c r="L526" s="43"/>
    </row>
    <row r="527" spans="7:12">
      <c r="G527" s="43" t="s">
        <v>1783</v>
      </c>
      <c r="H527" s="43"/>
      <c r="L527" s="43"/>
    </row>
    <row r="528" spans="7:12">
      <c r="G528" s="43" t="s">
        <v>1784</v>
      </c>
      <c r="H528" s="43"/>
      <c r="L528" s="43"/>
    </row>
    <row r="529" spans="7:12">
      <c r="G529" s="43" t="s">
        <v>1785</v>
      </c>
      <c r="H529" s="43"/>
      <c r="L529" s="43"/>
    </row>
    <row r="530" spans="7:12">
      <c r="G530" s="43" t="s">
        <v>1786</v>
      </c>
      <c r="H530" s="43"/>
      <c r="L530" s="43"/>
    </row>
    <row r="531" spans="7:12">
      <c r="G531" s="43" t="s">
        <v>1787</v>
      </c>
      <c r="H531" s="43"/>
      <c r="L531" s="43"/>
    </row>
    <row r="532" spans="7:12">
      <c r="G532" s="43" t="s">
        <v>1788</v>
      </c>
      <c r="H532" s="43"/>
      <c r="L532" s="43"/>
    </row>
    <row r="533" spans="7:12">
      <c r="G533" s="43" t="s">
        <v>1786</v>
      </c>
      <c r="H533" s="43"/>
      <c r="L533" s="43"/>
    </row>
    <row r="534" spans="7:12">
      <c r="G534" s="43" t="s">
        <v>1789</v>
      </c>
      <c r="H534" s="43"/>
      <c r="L534" s="43"/>
    </row>
    <row r="535" spans="7:12">
      <c r="G535" s="43" t="s">
        <v>1790</v>
      </c>
      <c r="H535" s="43"/>
      <c r="L535" s="43"/>
    </row>
    <row r="536" spans="7:12">
      <c r="G536" s="43" t="s">
        <v>1791</v>
      </c>
      <c r="H536" s="43"/>
      <c r="L536" s="43"/>
    </row>
    <row r="537" spans="7:12">
      <c r="G537" s="43" t="s">
        <v>1792</v>
      </c>
      <c r="H537" s="43"/>
      <c r="L537" s="43"/>
    </row>
    <row r="538" spans="7:12">
      <c r="G538" s="43" t="s">
        <v>1793</v>
      </c>
      <c r="H538" s="43"/>
      <c r="L538" s="43"/>
    </row>
    <row r="539" spans="7:12">
      <c r="G539" s="43" t="s">
        <v>1794</v>
      </c>
      <c r="H539" s="43"/>
      <c r="L539" s="43"/>
    </row>
    <row r="540" spans="7:12">
      <c r="G540" s="43" t="s">
        <v>1795</v>
      </c>
      <c r="H540" s="43"/>
      <c r="L540" s="43"/>
    </row>
    <row r="541" spans="7:12">
      <c r="G541" s="43" t="s">
        <v>1796</v>
      </c>
      <c r="H541" s="43"/>
      <c r="L541" s="43"/>
    </row>
    <row r="542" spans="7:12">
      <c r="G542" s="43" t="s">
        <v>1797</v>
      </c>
      <c r="H542" s="43"/>
      <c r="L542" s="43"/>
    </row>
    <row r="543" spans="7:12">
      <c r="G543" s="43" t="s">
        <v>1797</v>
      </c>
      <c r="H543" s="43"/>
      <c r="L543" s="43"/>
    </row>
    <row r="544" spans="7:12">
      <c r="G544" s="43" t="s">
        <v>1798</v>
      </c>
      <c r="H544" s="43"/>
      <c r="L544" s="43"/>
    </row>
    <row r="545" spans="7:12">
      <c r="G545" s="43" t="s">
        <v>1799</v>
      </c>
      <c r="H545" s="43"/>
      <c r="L545" s="43"/>
    </row>
    <row r="546" spans="7:12">
      <c r="G546" s="43" t="s">
        <v>1714</v>
      </c>
      <c r="H546" s="43"/>
      <c r="L546" s="43"/>
    </row>
    <row r="547" spans="7:12">
      <c r="G547" s="43" t="s">
        <v>1800</v>
      </c>
      <c r="H547" s="43"/>
      <c r="L547" s="43"/>
    </row>
    <row r="548" spans="7:12">
      <c r="G548" s="43" t="s">
        <v>1798</v>
      </c>
      <c r="H548" s="43"/>
      <c r="L548" s="43"/>
    </row>
    <row r="549" spans="7:12">
      <c r="G549" s="43" t="s">
        <v>1801</v>
      </c>
      <c r="H549" s="43"/>
      <c r="L549" s="43"/>
    </row>
    <row r="550" spans="7:12">
      <c r="G550" s="43" t="s">
        <v>1802</v>
      </c>
      <c r="H550" s="43"/>
      <c r="L550" s="43"/>
    </row>
    <row r="551" spans="7:12">
      <c r="G551" s="43" t="s">
        <v>1803</v>
      </c>
      <c r="H551" s="43"/>
      <c r="L551" s="43"/>
    </row>
  </sheetData>
  <phoneticPr fontId="0" type="noConversion"/>
  <pageMargins left="0.75" right="0.75" top="0.25" bottom="0.25" header="0.5"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831"/>
  <sheetViews>
    <sheetView workbookViewId="0"/>
  </sheetViews>
  <sheetFormatPr defaultRowHeight="12.75"/>
  <cols>
    <col min="1" max="1" width="18.42578125" bestFit="1" customWidth="1"/>
    <col min="2" max="2" width="23" bestFit="1" customWidth="1"/>
    <col min="3" max="3" width="50.7109375" bestFit="1" customWidth="1"/>
    <col min="4" max="4" width="54.28515625" bestFit="1" customWidth="1"/>
  </cols>
  <sheetData>
    <row r="1" spans="1:4">
      <c r="C1" s="142" t="s">
        <v>2055</v>
      </c>
      <c r="D1" s="143" t="s">
        <v>2056</v>
      </c>
    </row>
    <row r="2" spans="1:4">
      <c r="A2" s="129" t="s">
        <v>4750</v>
      </c>
      <c r="B2" s="129" t="s">
        <v>678</v>
      </c>
      <c r="C2" t="s">
        <v>1869</v>
      </c>
      <c r="D2" t="s">
        <v>1869</v>
      </c>
    </row>
    <row r="3" spans="1:4">
      <c r="A3" s="129" t="s">
        <v>4751</v>
      </c>
      <c r="B3" s="129" t="s">
        <v>4176</v>
      </c>
      <c r="C3" t="s">
        <v>1869</v>
      </c>
      <c r="D3" t="s">
        <v>1869</v>
      </c>
    </row>
    <row r="4" spans="1:4">
      <c r="A4" s="129" t="s">
        <v>4753</v>
      </c>
      <c r="B4" s="129" t="s">
        <v>497</v>
      </c>
      <c r="C4" t="s">
        <v>1869</v>
      </c>
      <c r="D4" t="s">
        <v>1869</v>
      </c>
    </row>
    <row r="5" spans="1:4">
      <c r="A5" s="129" t="s">
        <v>4755</v>
      </c>
      <c r="B5" s="129" t="s">
        <v>4757</v>
      </c>
      <c r="C5" t="s">
        <v>1869</v>
      </c>
      <c r="D5" t="s">
        <v>1869</v>
      </c>
    </row>
    <row r="6" spans="1:4">
      <c r="A6" s="129" t="s">
        <v>4756</v>
      </c>
      <c r="B6" s="129" t="s">
        <v>4162</v>
      </c>
      <c r="C6" t="s">
        <v>1869</v>
      </c>
      <c r="D6" t="s">
        <v>1869</v>
      </c>
    </row>
    <row r="7" spans="1:4">
      <c r="A7" s="129" t="s">
        <v>4758</v>
      </c>
      <c r="B7" s="129" t="s">
        <v>4164</v>
      </c>
      <c r="C7" t="s">
        <v>1869</v>
      </c>
      <c r="D7" t="s">
        <v>1869</v>
      </c>
    </row>
    <row r="8" spans="1:4">
      <c r="A8" s="129" t="s">
        <v>4163</v>
      </c>
      <c r="B8" s="129" t="s">
        <v>4166</v>
      </c>
      <c r="C8" t="s">
        <v>1869</v>
      </c>
      <c r="D8" t="s">
        <v>1869</v>
      </c>
    </row>
    <row r="9" spans="1:4">
      <c r="A9" s="129" t="s">
        <v>4165</v>
      </c>
      <c r="B9" s="129" t="s">
        <v>4168</v>
      </c>
      <c r="C9" t="s">
        <v>1869</v>
      </c>
      <c r="D9" t="s">
        <v>1869</v>
      </c>
    </row>
    <row r="10" spans="1:4">
      <c r="A10" s="129" t="s">
        <v>4167</v>
      </c>
      <c r="B10" s="129" t="s">
        <v>4170</v>
      </c>
      <c r="C10" t="s">
        <v>1869</v>
      </c>
      <c r="D10" t="s">
        <v>1869</v>
      </c>
    </row>
    <row r="11" spans="1:4">
      <c r="A11" s="129" t="s">
        <v>4169</v>
      </c>
      <c r="B11" s="129" t="s">
        <v>4172</v>
      </c>
      <c r="C11" t="s">
        <v>1869</v>
      </c>
      <c r="D11" t="s">
        <v>1869</v>
      </c>
    </row>
    <row r="12" spans="1:4">
      <c r="A12" s="129" t="s">
        <v>4171</v>
      </c>
      <c r="B12" s="129" t="s">
        <v>4174</v>
      </c>
      <c r="C12" t="s">
        <v>1869</v>
      </c>
      <c r="D12" t="s">
        <v>1869</v>
      </c>
    </row>
    <row r="13" spans="1:4">
      <c r="A13" s="129" t="s">
        <v>4173</v>
      </c>
      <c r="B13" s="129" t="s">
        <v>4178</v>
      </c>
      <c r="C13" t="s">
        <v>1869</v>
      </c>
      <c r="D13" t="s">
        <v>1869</v>
      </c>
    </row>
    <row r="14" spans="1:4">
      <c r="A14" s="129" t="s">
        <v>4175</v>
      </c>
      <c r="B14" s="129" t="s">
        <v>4198</v>
      </c>
      <c r="C14" t="s">
        <v>1869</v>
      </c>
      <c r="D14" t="s">
        <v>1869</v>
      </c>
    </row>
    <row r="15" spans="1:4">
      <c r="A15" s="129" t="s">
        <v>4177</v>
      </c>
      <c r="B15" s="129" t="s">
        <v>4180</v>
      </c>
      <c r="C15" t="s">
        <v>1869</v>
      </c>
      <c r="D15" t="s">
        <v>1869</v>
      </c>
    </row>
    <row r="16" spans="1:4">
      <c r="A16" s="129" t="s">
        <v>4179</v>
      </c>
      <c r="B16" s="129" t="s">
        <v>4182</v>
      </c>
      <c r="C16" t="s">
        <v>1869</v>
      </c>
      <c r="D16" t="s">
        <v>1869</v>
      </c>
    </row>
    <row r="17" spans="1:4">
      <c r="A17" s="129" t="s">
        <v>4181</v>
      </c>
      <c r="B17" s="129" t="s">
        <v>4184</v>
      </c>
      <c r="C17" t="s">
        <v>1869</v>
      </c>
      <c r="D17" t="s">
        <v>1869</v>
      </c>
    </row>
    <row r="18" spans="1:4">
      <c r="A18" s="129" t="s">
        <v>4183</v>
      </c>
      <c r="B18" s="129" t="s">
        <v>4186</v>
      </c>
      <c r="C18" t="s">
        <v>1869</v>
      </c>
      <c r="D18" t="s">
        <v>1869</v>
      </c>
    </row>
    <row r="19" spans="1:4">
      <c r="A19" s="129" t="s">
        <v>4185</v>
      </c>
      <c r="B19" s="129" t="s">
        <v>4188</v>
      </c>
      <c r="C19" t="s">
        <v>1869</v>
      </c>
      <c r="D19" t="s">
        <v>1869</v>
      </c>
    </row>
    <row r="20" spans="1:4">
      <c r="A20" s="129" t="s">
        <v>4187</v>
      </c>
      <c r="B20" s="129" t="s">
        <v>4190</v>
      </c>
      <c r="C20" t="s">
        <v>1869</v>
      </c>
      <c r="D20" t="s">
        <v>1869</v>
      </c>
    </row>
    <row r="21" spans="1:4">
      <c r="A21" s="129" t="s">
        <v>4189</v>
      </c>
      <c r="B21" s="129" t="s">
        <v>4192</v>
      </c>
      <c r="C21" t="s">
        <v>1869</v>
      </c>
      <c r="D21" t="s">
        <v>1869</v>
      </c>
    </row>
    <row r="22" spans="1:4">
      <c r="A22" s="129" t="s">
        <v>4191</v>
      </c>
      <c r="B22" s="129" t="s">
        <v>4194</v>
      </c>
      <c r="C22" t="s">
        <v>1869</v>
      </c>
      <c r="D22" t="s">
        <v>1869</v>
      </c>
    </row>
    <row r="23" spans="1:4">
      <c r="A23" s="129" t="s">
        <v>4193</v>
      </c>
      <c r="B23" s="129" t="s">
        <v>4196</v>
      </c>
      <c r="C23" t="s">
        <v>1869</v>
      </c>
      <c r="D23" t="s">
        <v>1869</v>
      </c>
    </row>
    <row r="24" spans="1:4">
      <c r="A24" s="129" t="s">
        <v>4195</v>
      </c>
      <c r="B24" s="129" t="s">
        <v>4200</v>
      </c>
      <c r="C24" t="s">
        <v>1869</v>
      </c>
      <c r="D24" t="s">
        <v>1869</v>
      </c>
    </row>
    <row r="25" spans="1:4">
      <c r="A25" s="129" t="s">
        <v>4197</v>
      </c>
      <c r="B25" s="129" t="s">
        <v>4220</v>
      </c>
      <c r="C25" t="s">
        <v>1869</v>
      </c>
      <c r="D25" t="s">
        <v>1869</v>
      </c>
    </row>
    <row r="26" spans="1:4">
      <c r="A26" s="129" t="s">
        <v>4199</v>
      </c>
      <c r="B26" s="129" t="s">
        <v>4202</v>
      </c>
      <c r="C26" t="s">
        <v>1869</v>
      </c>
      <c r="D26" t="s">
        <v>1869</v>
      </c>
    </row>
    <row r="27" spans="1:4">
      <c r="A27" s="129" t="s">
        <v>4201</v>
      </c>
      <c r="B27" s="129" t="s">
        <v>4204</v>
      </c>
      <c r="C27" t="s">
        <v>1869</v>
      </c>
      <c r="D27" t="s">
        <v>1869</v>
      </c>
    </row>
    <row r="28" spans="1:4">
      <c r="A28" s="129" t="s">
        <v>4203</v>
      </c>
      <c r="B28" s="129" t="s">
        <v>4206</v>
      </c>
      <c r="C28" t="s">
        <v>1869</v>
      </c>
      <c r="D28" t="s">
        <v>1869</v>
      </c>
    </row>
    <row r="29" spans="1:4">
      <c r="A29" s="129" t="s">
        <v>4205</v>
      </c>
      <c r="B29" s="129" t="s">
        <v>4208</v>
      </c>
      <c r="C29" t="s">
        <v>1869</v>
      </c>
      <c r="D29" t="s">
        <v>1869</v>
      </c>
    </row>
    <row r="30" spans="1:4">
      <c r="A30" s="129" t="s">
        <v>4207</v>
      </c>
      <c r="B30" s="129" t="s">
        <v>4210</v>
      </c>
      <c r="C30" t="s">
        <v>1869</v>
      </c>
      <c r="D30" t="s">
        <v>1869</v>
      </c>
    </row>
    <row r="31" spans="1:4">
      <c r="A31" s="129" t="s">
        <v>4209</v>
      </c>
      <c r="B31" s="129" t="s">
        <v>4212</v>
      </c>
      <c r="C31" t="s">
        <v>1869</v>
      </c>
      <c r="D31" t="s">
        <v>1869</v>
      </c>
    </row>
    <row r="32" spans="1:4">
      <c r="A32" s="129" t="s">
        <v>4211</v>
      </c>
      <c r="B32" s="129" t="s">
        <v>4214</v>
      </c>
      <c r="C32" t="s">
        <v>1869</v>
      </c>
      <c r="D32" t="s">
        <v>1869</v>
      </c>
    </row>
    <row r="33" spans="1:4">
      <c r="A33" s="129" t="s">
        <v>4213</v>
      </c>
      <c r="B33" s="129" t="s">
        <v>4216</v>
      </c>
      <c r="C33" t="s">
        <v>1869</v>
      </c>
      <c r="D33" t="s">
        <v>1869</v>
      </c>
    </row>
    <row r="34" spans="1:4">
      <c r="A34" s="129" t="s">
        <v>4215</v>
      </c>
      <c r="B34" s="129" t="s">
        <v>4218</v>
      </c>
      <c r="C34" t="s">
        <v>1869</v>
      </c>
      <c r="D34" t="s">
        <v>1869</v>
      </c>
    </row>
    <row r="35" spans="1:4">
      <c r="A35" s="129" t="s">
        <v>4217</v>
      </c>
      <c r="B35" s="129" t="s">
        <v>4222</v>
      </c>
      <c r="C35" t="s">
        <v>1869</v>
      </c>
      <c r="D35" t="s">
        <v>1869</v>
      </c>
    </row>
    <row r="36" spans="1:4">
      <c r="A36" s="129" t="s">
        <v>4219</v>
      </c>
      <c r="B36" s="129" t="s">
        <v>4242</v>
      </c>
      <c r="C36" t="s">
        <v>1869</v>
      </c>
      <c r="D36" t="s">
        <v>1869</v>
      </c>
    </row>
    <row r="37" spans="1:4">
      <c r="A37" s="129" t="s">
        <v>4221</v>
      </c>
      <c r="B37" s="129" t="s">
        <v>4224</v>
      </c>
      <c r="C37" t="s">
        <v>1869</v>
      </c>
      <c r="D37" t="s">
        <v>1869</v>
      </c>
    </row>
    <row r="38" spans="1:4">
      <c r="A38" s="129" t="s">
        <v>4223</v>
      </c>
      <c r="B38" s="129" t="s">
        <v>4226</v>
      </c>
      <c r="C38" t="s">
        <v>1869</v>
      </c>
      <c r="D38" t="s">
        <v>1869</v>
      </c>
    </row>
    <row r="39" spans="1:4">
      <c r="A39" s="129" t="s">
        <v>4225</v>
      </c>
      <c r="B39" s="129" t="s">
        <v>4228</v>
      </c>
      <c r="C39" t="s">
        <v>1869</v>
      </c>
      <c r="D39" t="s">
        <v>1869</v>
      </c>
    </row>
    <row r="40" spans="1:4">
      <c r="A40" s="129" t="s">
        <v>4227</v>
      </c>
      <c r="B40" s="129" t="s">
        <v>4230</v>
      </c>
      <c r="C40" t="s">
        <v>1869</v>
      </c>
      <c r="D40" t="s">
        <v>1869</v>
      </c>
    </row>
    <row r="41" spans="1:4">
      <c r="A41" s="129" t="s">
        <v>4229</v>
      </c>
      <c r="B41" s="129" t="s">
        <v>4232</v>
      </c>
      <c r="C41" t="s">
        <v>1869</v>
      </c>
      <c r="D41" t="s">
        <v>1869</v>
      </c>
    </row>
    <row r="42" spans="1:4">
      <c r="A42" s="129" t="s">
        <v>4231</v>
      </c>
      <c r="B42" s="129" t="s">
        <v>4234</v>
      </c>
      <c r="C42" t="s">
        <v>1869</v>
      </c>
      <c r="D42" t="s">
        <v>1869</v>
      </c>
    </row>
    <row r="43" spans="1:4">
      <c r="A43" s="129" t="s">
        <v>4233</v>
      </c>
      <c r="B43" s="129" t="s">
        <v>4236</v>
      </c>
      <c r="C43" t="s">
        <v>1869</v>
      </c>
      <c r="D43" t="s">
        <v>1869</v>
      </c>
    </row>
    <row r="44" spans="1:4">
      <c r="A44" s="129" t="s">
        <v>4235</v>
      </c>
      <c r="B44" s="129" t="s">
        <v>4238</v>
      </c>
      <c r="C44" t="s">
        <v>1869</v>
      </c>
      <c r="D44" t="s">
        <v>1869</v>
      </c>
    </row>
    <row r="45" spans="1:4">
      <c r="A45" s="129" t="s">
        <v>4237</v>
      </c>
      <c r="B45" s="129" t="s">
        <v>4240</v>
      </c>
      <c r="C45" t="s">
        <v>1869</v>
      </c>
      <c r="D45" t="s">
        <v>1869</v>
      </c>
    </row>
    <row r="46" spans="1:4">
      <c r="A46" s="129" t="s">
        <v>4239</v>
      </c>
      <c r="B46" s="129" t="s">
        <v>4244</v>
      </c>
      <c r="C46" t="s">
        <v>1869</v>
      </c>
      <c r="D46" t="s">
        <v>1869</v>
      </c>
    </row>
    <row r="47" spans="1:4">
      <c r="A47" s="129" t="s">
        <v>4241</v>
      </c>
      <c r="B47" s="129" t="s">
        <v>569</v>
      </c>
      <c r="C47" t="s">
        <v>1869</v>
      </c>
      <c r="D47" t="s">
        <v>1869</v>
      </c>
    </row>
    <row r="48" spans="1:4">
      <c r="A48" s="129" t="s">
        <v>4243</v>
      </c>
      <c r="B48" s="129" t="s">
        <v>4246</v>
      </c>
      <c r="C48" t="s">
        <v>1869</v>
      </c>
      <c r="D48" t="s">
        <v>1869</v>
      </c>
    </row>
    <row r="49" spans="1:4">
      <c r="A49" s="129" t="s">
        <v>4245</v>
      </c>
      <c r="B49" s="129" t="s">
        <v>4248</v>
      </c>
      <c r="C49" t="s">
        <v>1869</v>
      </c>
      <c r="D49" t="s">
        <v>1869</v>
      </c>
    </row>
    <row r="50" spans="1:4">
      <c r="A50" s="129" t="s">
        <v>4247</v>
      </c>
      <c r="B50" s="129" t="s">
        <v>4250</v>
      </c>
      <c r="C50" t="s">
        <v>1869</v>
      </c>
      <c r="D50" t="s">
        <v>1869</v>
      </c>
    </row>
    <row r="51" spans="1:4">
      <c r="A51" s="129" t="s">
        <v>4249</v>
      </c>
      <c r="B51" s="129" t="s">
        <v>557</v>
      </c>
      <c r="C51" t="s">
        <v>1869</v>
      </c>
      <c r="D51" t="s">
        <v>1869</v>
      </c>
    </row>
    <row r="52" spans="1:4">
      <c r="A52" s="129" t="s">
        <v>556</v>
      </c>
      <c r="B52" s="129" t="s">
        <v>559</v>
      </c>
      <c r="C52" t="s">
        <v>1869</v>
      </c>
      <c r="D52" t="s">
        <v>1869</v>
      </c>
    </row>
    <row r="53" spans="1:4">
      <c r="A53" s="129" t="s">
        <v>558</v>
      </c>
      <c r="B53" s="129" t="s">
        <v>561</v>
      </c>
      <c r="C53" t="s">
        <v>1869</v>
      </c>
      <c r="D53" t="s">
        <v>1869</v>
      </c>
    </row>
    <row r="54" spans="1:4">
      <c r="A54" s="129" t="s">
        <v>560</v>
      </c>
      <c r="B54" s="129" t="s">
        <v>563</v>
      </c>
      <c r="C54" t="s">
        <v>1869</v>
      </c>
      <c r="D54" t="s">
        <v>1869</v>
      </c>
    </row>
    <row r="55" spans="1:4">
      <c r="A55" s="129" t="s">
        <v>562</v>
      </c>
      <c r="B55" s="129" t="s">
        <v>565</v>
      </c>
      <c r="C55" t="s">
        <v>1869</v>
      </c>
      <c r="D55" t="s">
        <v>1869</v>
      </c>
    </row>
    <row r="56" spans="1:4">
      <c r="A56" s="129" t="s">
        <v>564</v>
      </c>
      <c r="B56" s="129" t="s">
        <v>567</v>
      </c>
      <c r="C56" t="s">
        <v>1869</v>
      </c>
      <c r="D56" t="s">
        <v>1869</v>
      </c>
    </row>
    <row r="57" spans="1:4">
      <c r="A57" s="129" t="s">
        <v>566</v>
      </c>
      <c r="B57" s="129" t="s">
        <v>571</v>
      </c>
      <c r="C57" t="s">
        <v>1869</v>
      </c>
      <c r="D57" t="s">
        <v>1869</v>
      </c>
    </row>
    <row r="58" spans="1:4">
      <c r="A58" s="129" t="s">
        <v>568</v>
      </c>
      <c r="B58" s="129" t="s">
        <v>590</v>
      </c>
      <c r="C58" t="s">
        <v>1869</v>
      </c>
      <c r="D58" t="s">
        <v>1869</v>
      </c>
    </row>
    <row r="59" spans="1:4">
      <c r="A59" s="129" t="s">
        <v>570</v>
      </c>
      <c r="B59" s="129" t="s">
        <v>498</v>
      </c>
      <c r="C59" t="s">
        <v>1869</v>
      </c>
      <c r="D59" t="s">
        <v>1869</v>
      </c>
    </row>
    <row r="60" spans="1:4">
      <c r="A60" s="129" t="s">
        <v>572</v>
      </c>
      <c r="B60" s="129" t="s">
        <v>574</v>
      </c>
      <c r="C60" t="s">
        <v>1869</v>
      </c>
      <c r="D60" t="s">
        <v>1869</v>
      </c>
    </row>
    <row r="61" spans="1:4">
      <c r="A61" s="129" t="s">
        <v>573</v>
      </c>
      <c r="B61" s="129" t="s">
        <v>576</v>
      </c>
      <c r="C61" t="s">
        <v>1869</v>
      </c>
      <c r="D61" t="s">
        <v>1869</v>
      </c>
    </row>
    <row r="62" spans="1:4">
      <c r="A62" s="129" t="s">
        <v>575</v>
      </c>
      <c r="B62" s="129" t="s">
        <v>578</v>
      </c>
      <c r="C62" t="s">
        <v>1869</v>
      </c>
      <c r="D62" t="s">
        <v>1869</v>
      </c>
    </row>
    <row r="63" spans="1:4">
      <c r="A63" s="129" t="s">
        <v>577</v>
      </c>
      <c r="B63" s="129" t="s">
        <v>580</v>
      </c>
      <c r="C63" t="s">
        <v>1869</v>
      </c>
      <c r="D63" t="s">
        <v>1869</v>
      </c>
    </row>
    <row r="64" spans="1:4">
      <c r="A64" s="129" t="s">
        <v>579</v>
      </c>
      <c r="B64" s="129" t="s">
        <v>582</v>
      </c>
      <c r="C64" t="s">
        <v>1869</v>
      </c>
      <c r="D64" t="s">
        <v>1869</v>
      </c>
    </row>
    <row r="65" spans="1:4">
      <c r="A65" s="129" t="s">
        <v>581</v>
      </c>
      <c r="B65" s="129" t="s">
        <v>584</v>
      </c>
      <c r="C65" t="s">
        <v>1869</v>
      </c>
      <c r="D65" t="s">
        <v>1869</v>
      </c>
    </row>
    <row r="66" spans="1:4">
      <c r="A66" s="129" t="s">
        <v>583</v>
      </c>
      <c r="B66" s="129" t="s">
        <v>586</v>
      </c>
      <c r="C66" t="s">
        <v>1869</v>
      </c>
      <c r="D66" t="s">
        <v>1869</v>
      </c>
    </row>
    <row r="67" spans="1:4">
      <c r="A67" s="129" t="s">
        <v>585</v>
      </c>
      <c r="B67" s="129" t="s">
        <v>588</v>
      </c>
      <c r="C67" t="s">
        <v>1869</v>
      </c>
      <c r="D67" t="s">
        <v>1869</v>
      </c>
    </row>
    <row r="68" spans="1:4">
      <c r="A68" s="129" t="s">
        <v>587</v>
      </c>
      <c r="B68" s="129" t="s">
        <v>592</v>
      </c>
      <c r="C68" t="s">
        <v>1869</v>
      </c>
      <c r="D68" t="s">
        <v>1869</v>
      </c>
    </row>
    <row r="69" spans="1:4">
      <c r="A69" s="129" t="s">
        <v>589</v>
      </c>
      <c r="B69" s="129" t="s">
        <v>612</v>
      </c>
      <c r="C69" t="s">
        <v>1869</v>
      </c>
      <c r="D69" t="s">
        <v>1869</v>
      </c>
    </row>
    <row r="70" spans="1:4">
      <c r="A70" s="129" t="s">
        <v>591</v>
      </c>
      <c r="B70" s="129" t="s">
        <v>594</v>
      </c>
      <c r="C70" t="s">
        <v>1869</v>
      </c>
      <c r="D70" t="s">
        <v>1869</v>
      </c>
    </row>
    <row r="71" spans="1:4">
      <c r="A71" s="129" t="s">
        <v>593</v>
      </c>
      <c r="B71" s="129" t="s">
        <v>596</v>
      </c>
      <c r="C71" t="s">
        <v>1869</v>
      </c>
      <c r="D71" t="s">
        <v>1869</v>
      </c>
    </row>
    <row r="72" spans="1:4">
      <c r="A72" s="129" t="s">
        <v>595</v>
      </c>
      <c r="B72" s="129" t="s">
        <v>598</v>
      </c>
      <c r="C72" t="s">
        <v>1869</v>
      </c>
      <c r="D72" t="s">
        <v>1869</v>
      </c>
    </row>
    <row r="73" spans="1:4">
      <c r="A73" s="129" t="s">
        <v>597</v>
      </c>
      <c r="B73" s="129" t="s">
        <v>600</v>
      </c>
      <c r="C73" t="s">
        <v>1869</v>
      </c>
      <c r="D73" t="s">
        <v>1869</v>
      </c>
    </row>
    <row r="74" spans="1:4">
      <c r="A74" s="129" t="s">
        <v>599</v>
      </c>
      <c r="B74" s="129" t="s">
        <v>602</v>
      </c>
      <c r="C74" t="s">
        <v>1869</v>
      </c>
      <c r="D74" t="s">
        <v>1869</v>
      </c>
    </row>
    <row r="75" spans="1:4">
      <c r="A75" s="129" t="s">
        <v>601</v>
      </c>
      <c r="B75" s="129" t="s">
        <v>604</v>
      </c>
      <c r="C75" t="s">
        <v>1869</v>
      </c>
      <c r="D75" t="s">
        <v>1869</v>
      </c>
    </row>
    <row r="76" spans="1:4">
      <c r="A76" s="129" t="s">
        <v>603</v>
      </c>
      <c r="B76" s="129" t="s">
        <v>606</v>
      </c>
      <c r="C76" t="s">
        <v>1869</v>
      </c>
      <c r="D76" t="s">
        <v>1869</v>
      </c>
    </row>
    <row r="77" spans="1:4">
      <c r="A77" s="129" t="s">
        <v>605</v>
      </c>
      <c r="B77" s="129" t="s">
        <v>608</v>
      </c>
      <c r="C77" t="s">
        <v>1869</v>
      </c>
      <c r="D77" t="s">
        <v>1869</v>
      </c>
    </row>
    <row r="78" spans="1:4">
      <c r="A78" s="129" t="s">
        <v>607</v>
      </c>
      <c r="B78" s="129" t="s">
        <v>610</v>
      </c>
      <c r="C78" t="s">
        <v>1869</v>
      </c>
      <c r="D78" t="s">
        <v>1869</v>
      </c>
    </row>
    <row r="79" spans="1:4">
      <c r="A79" s="129" t="s">
        <v>609</v>
      </c>
      <c r="B79" s="129" t="s">
        <v>614</v>
      </c>
      <c r="C79" t="s">
        <v>1869</v>
      </c>
      <c r="D79" t="s">
        <v>1869</v>
      </c>
    </row>
    <row r="80" spans="1:4">
      <c r="A80" s="129" t="s">
        <v>611</v>
      </c>
      <c r="B80" s="129" t="s">
        <v>634</v>
      </c>
      <c r="C80" t="s">
        <v>1869</v>
      </c>
      <c r="D80" t="s">
        <v>1869</v>
      </c>
    </row>
    <row r="81" spans="1:4">
      <c r="A81" s="129" t="s">
        <v>613</v>
      </c>
      <c r="B81" s="129" t="s">
        <v>616</v>
      </c>
      <c r="C81" t="s">
        <v>1869</v>
      </c>
      <c r="D81" t="s">
        <v>1869</v>
      </c>
    </row>
    <row r="82" spans="1:4">
      <c r="A82" s="129" t="s">
        <v>615</v>
      </c>
      <c r="B82" s="129" t="s">
        <v>618</v>
      </c>
      <c r="C82" t="s">
        <v>1869</v>
      </c>
      <c r="D82" t="s">
        <v>1869</v>
      </c>
    </row>
    <row r="83" spans="1:4">
      <c r="A83" s="129" t="s">
        <v>617</v>
      </c>
      <c r="B83" s="129" t="s">
        <v>620</v>
      </c>
      <c r="C83" t="s">
        <v>1869</v>
      </c>
      <c r="D83" t="s">
        <v>1869</v>
      </c>
    </row>
    <row r="84" spans="1:4">
      <c r="A84" s="129" t="s">
        <v>619</v>
      </c>
      <c r="B84" s="129" t="s">
        <v>622</v>
      </c>
      <c r="C84" t="s">
        <v>1869</v>
      </c>
      <c r="D84" t="s">
        <v>1869</v>
      </c>
    </row>
    <row r="85" spans="1:4">
      <c r="A85" s="129" t="s">
        <v>621</v>
      </c>
      <c r="B85" s="129" t="s">
        <v>624</v>
      </c>
      <c r="C85" t="s">
        <v>1869</v>
      </c>
      <c r="D85" t="s">
        <v>1869</v>
      </c>
    </row>
    <row r="86" spans="1:4">
      <c r="A86" s="129" t="s">
        <v>623</v>
      </c>
      <c r="B86" s="129" t="s">
        <v>626</v>
      </c>
      <c r="C86" t="s">
        <v>1869</v>
      </c>
      <c r="D86" t="s">
        <v>1869</v>
      </c>
    </row>
    <row r="87" spans="1:4">
      <c r="A87" s="129" t="s">
        <v>625</v>
      </c>
      <c r="B87" s="129" t="s">
        <v>628</v>
      </c>
      <c r="C87" t="s">
        <v>1869</v>
      </c>
      <c r="D87" t="s">
        <v>1869</v>
      </c>
    </row>
    <row r="88" spans="1:4">
      <c r="A88" s="129" t="s">
        <v>627</v>
      </c>
      <c r="B88" s="129" t="s">
        <v>630</v>
      </c>
      <c r="C88" t="s">
        <v>1869</v>
      </c>
      <c r="D88" t="s">
        <v>1869</v>
      </c>
    </row>
    <row r="89" spans="1:4">
      <c r="A89" s="129" t="s">
        <v>629</v>
      </c>
      <c r="B89" s="129" t="s">
        <v>632</v>
      </c>
      <c r="C89" t="s">
        <v>1869</v>
      </c>
      <c r="D89" t="s">
        <v>1869</v>
      </c>
    </row>
    <row r="90" spans="1:4">
      <c r="A90" s="129" t="s">
        <v>631</v>
      </c>
      <c r="B90" s="129" t="s">
        <v>636</v>
      </c>
      <c r="C90" t="s">
        <v>1869</v>
      </c>
      <c r="D90" t="s">
        <v>1869</v>
      </c>
    </row>
    <row r="91" spans="1:4">
      <c r="A91" s="129" t="s">
        <v>633</v>
      </c>
      <c r="B91" s="129" t="s">
        <v>656</v>
      </c>
      <c r="C91" t="s">
        <v>1869</v>
      </c>
      <c r="D91" t="s">
        <v>1869</v>
      </c>
    </row>
    <row r="92" spans="1:4">
      <c r="A92" s="129" t="s">
        <v>635</v>
      </c>
      <c r="B92" s="129" t="s">
        <v>638</v>
      </c>
      <c r="C92" t="s">
        <v>1869</v>
      </c>
      <c r="D92" t="s">
        <v>1869</v>
      </c>
    </row>
    <row r="93" spans="1:4">
      <c r="A93" s="129" t="s">
        <v>637</v>
      </c>
      <c r="B93" s="129" t="s">
        <v>640</v>
      </c>
      <c r="C93" t="s">
        <v>1869</v>
      </c>
      <c r="D93" t="s">
        <v>1869</v>
      </c>
    </row>
    <row r="94" spans="1:4">
      <c r="A94" s="129" t="s">
        <v>639</v>
      </c>
      <c r="B94" s="129" t="s">
        <v>642</v>
      </c>
      <c r="C94" t="s">
        <v>1869</v>
      </c>
      <c r="D94" t="s">
        <v>1869</v>
      </c>
    </row>
    <row r="95" spans="1:4">
      <c r="A95" s="129" t="s">
        <v>641</v>
      </c>
      <c r="B95" s="129" t="s">
        <v>644</v>
      </c>
      <c r="C95" t="s">
        <v>1869</v>
      </c>
      <c r="D95" t="s">
        <v>1869</v>
      </c>
    </row>
    <row r="96" spans="1:4">
      <c r="A96" s="129" t="s">
        <v>643</v>
      </c>
      <c r="B96" s="129" t="s">
        <v>646</v>
      </c>
      <c r="C96" t="s">
        <v>1869</v>
      </c>
      <c r="D96" t="s">
        <v>1869</v>
      </c>
    </row>
    <row r="97" spans="1:4">
      <c r="A97" s="129" t="s">
        <v>645</v>
      </c>
      <c r="B97" s="129" t="s">
        <v>648</v>
      </c>
      <c r="C97" t="s">
        <v>1869</v>
      </c>
      <c r="D97" t="s">
        <v>1869</v>
      </c>
    </row>
    <row r="98" spans="1:4">
      <c r="A98" s="129" t="s">
        <v>647</v>
      </c>
      <c r="B98" s="129" t="s">
        <v>650</v>
      </c>
      <c r="C98" t="s">
        <v>1869</v>
      </c>
      <c r="D98" t="s">
        <v>1869</v>
      </c>
    </row>
    <row r="99" spans="1:4">
      <c r="A99" s="129" t="s">
        <v>649</v>
      </c>
      <c r="B99" s="129" t="s">
        <v>652</v>
      </c>
      <c r="C99" t="s">
        <v>1869</v>
      </c>
      <c r="D99" t="s">
        <v>1869</v>
      </c>
    </row>
    <row r="100" spans="1:4">
      <c r="A100" s="129" t="s">
        <v>651</v>
      </c>
      <c r="B100" s="129" t="s">
        <v>654</v>
      </c>
      <c r="C100" t="s">
        <v>1869</v>
      </c>
      <c r="D100" t="s">
        <v>1869</v>
      </c>
    </row>
    <row r="101" spans="1:4">
      <c r="A101" s="129" t="s">
        <v>653</v>
      </c>
      <c r="B101" s="129" t="s">
        <v>658</v>
      </c>
      <c r="C101" t="s">
        <v>1869</v>
      </c>
      <c r="D101" t="s">
        <v>1869</v>
      </c>
    </row>
    <row r="102" spans="1:4">
      <c r="A102" s="129" t="s">
        <v>655</v>
      </c>
      <c r="B102" s="129" t="s">
        <v>680</v>
      </c>
      <c r="C102" t="s">
        <v>1869</v>
      </c>
      <c r="D102" t="s">
        <v>1869</v>
      </c>
    </row>
    <row r="103" spans="1:4">
      <c r="A103" s="129" t="s">
        <v>657</v>
      </c>
      <c r="B103" s="129" t="s">
        <v>660</v>
      </c>
      <c r="C103" t="s">
        <v>1869</v>
      </c>
      <c r="D103" t="s">
        <v>1869</v>
      </c>
    </row>
    <row r="104" spans="1:4">
      <c r="A104" s="129" t="s">
        <v>659</v>
      </c>
      <c r="B104" s="129" t="s">
        <v>662</v>
      </c>
      <c r="C104" t="s">
        <v>1869</v>
      </c>
      <c r="D104" t="s">
        <v>1869</v>
      </c>
    </row>
    <row r="105" spans="1:4">
      <c r="A105" s="129" t="s">
        <v>661</v>
      </c>
      <c r="B105" s="129" t="s">
        <v>664</v>
      </c>
      <c r="C105" t="s">
        <v>1869</v>
      </c>
      <c r="D105" t="s">
        <v>1869</v>
      </c>
    </row>
    <row r="106" spans="1:4">
      <c r="A106" s="129" t="s">
        <v>663</v>
      </c>
      <c r="B106" s="129" t="s">
        <v>666</v>
      </c>
      <c r="C106" t="s">
        <v>1869</v>
      </c>
      <c r="D106" t="s">
        <v>1869</v>
      </c>
    </row>
    <row r="107" spans="1:4">
      <c r="A107" s="129" t="s">
        <v>665</v>
      </c>
      <c r="B107" s="129" t="s">
        <v>668</v>
      </c>
      <c r="C107" t="s">
        <v>1869</v>
      </c>
      <c r="D107" t="s">
        <v>1869</v>
      </c>
    </row>
    <row r="108" spans="1:4">
      <c r="A108" s="129" t="s">
        <v>667</v>
      </c>
      <c r="B108" s="129" t="s">
        <v>670</v>
      </c>
      <c r="C108" t="s">
        <v>1869</v>
      </c>
      <c r="D108" t="s">
        <v>1869</v>
      </c>
    </row>
    <row r="109" spans="1:4">
      <c r="A109" s="129" t="s">
        <v>669</v>
      </c>
      <c r="B109" s="129" t="s">
        <v>672</v>
      </c>
      <c r="C109" t="s">
        <v>1869</v>
      </c>
      <c r="D109" t="s">
        <v>1869</v>
      </c>
    </row>
    <row r="110" spans="1:4">
      <c r="A110" s="129" t="s">
        <v>671</v>
      </c>
      <c r="B110" s="129" t="s">
        <v>674</v>
      </c>
      <c r="C110" t="s">
        <v>1869</v>
      </c>
      <c r="D110" t="s">
        <v>1869</v>
      </c>
    </row>
    <row r="111" spans="1:4">
      <c r="A111" s="129" t="s">
        <v>673</v>
      </c>
      <c r="B111" s="129" t="s">
        <v>676</v>
      </c>
      <c r="C111" t="s">
        <v>1869</v>
      </c>
      <c r="D111" t="s">
        <v>1869</v>
      </c>
    </row>
    <row r="112" spans="1:4">
      <c r="A112" s="129" t="s">
        <v>675</v>
      </c>
      <c r="B112" s="129" t="s">
        <v>682</v>
      </c>
      <c r="C112" t="s">
        <v>1869</v>
      </c>
      <c r="D112" t="s">
        <v>1869</v>
      </c>
    </row>
    <row r="113" spans="1:4">
      <c r="A113" s="129" t="s">
        <v>677</v>
      </c>
      <c r="B113" s="129" t="s">
        <v>1163</v>
      </c>
      <c r="C113" t="s">
        <v>1869</v>
      </c>
      <c r="D113" t="s">
        <v>1869</v>
      </c>
    </row>
    <row r="114" spans="1:4">
      <c r="A114" s="129" t="s">
        <v>679</v>
      </c>
      <c r="B114" s="129" t="s">
        <v>701</v>
      </c>
      <c r="C114" t="s">
        <v>1869</v>
      </c>
      <c r="D114" t="s">
        <v>1869</v>
      </c>
    </row>
    <row r="115" spans="1:4">
      <c r="A115" s="129" t="s">
        <v>681</v>
      </c>
      <c r="B115" s="129" t="s">
        <v>499</v>
      </c>
      <c r="C115" t="s">
        <v>1869</v>
      </c>
      <c r="D115" t="s">
        <v>1869</v>
      </c>
    </row>
    <row r="116" spans="1:4">
      <c r="A116" s="129" t="s">
        <v>683</v>
      </c>
      <c r="B116" s="129" t="s">
        <v>685</v>
      </c>
      <c r="C116" t="s">
        <v>1869</v>
      </c>
      <c r="D116" t="s">
        <v>1869</v>
      </c>
    </row>
    <row r="117" spans="1:4">
      <c r="A117" s="129" t="s">
        <v>684</v>
      </c>
      <c r="B117" s="129" t="s">
        <v>687</v>
      </c>
      <c r="C117" t="s">
        <v>1869</v>
      </c>
      <c r="D117" t="s">
        <v>1869</v>
      </c>
    </row>
    <row r="118" spans="1:4">
      <c r="A118" s="129" t="s">
        <v>686</v>
      </c>
      <c r="B118" s="129" t="s">
        <v>689</v>
      </c>
      <c r="C118" t="s">
        <v>1869</v>
      </c>
      <c r="D118" t="s">
        <v>1869</v>
      </c>
    </row>
    <row r="119" spans="1:4">
      <c r="A119" s="129" t="s">
        <v>688</v>
      </c>
      <c r="B119" s="129" t="s">
        <v>691</v>
      </c>
      <c r="C119" t="s">
        <v>1869</v>
      </c>
      <c r="D119" t="s">
        <v>1869</v>
      </c>
    </row>
    <row r="120" spans="1:4">
      <c r="A120" s="129" t="s">
        <v>690</v>
      </c>
      <c r="B120" s="129" t="s">
        <v>693</v>
      </c>
      <c r="C120" t="s">
        <v>1869</v>
      </c>
      <c r="D120" t="s">
        <v>1869</v>
      </c>
    </row>
    <row r="121" spans="1:4">
      <c r="A121" s="129" t="s">
        <v>692</v>
      </c>
      <c r="B121" s="129" t="s">
        <v>695</v>
      </c>
      <c r="C121" t="s">
        <v>1869</v>
      </c>
      <c r="D121" t="s">
        <v>1869</v>
      </c>
    </row>
    <row r="122" spans="1:4">
      <c r="A122" s="129" t="s">
        <v>694</v>
      </c>
      <c r="B122" s="129" t="s">
        <v>697</v>
      </c>
      <c r="C122" t="s">
        <v>1869</v>
      </c>
      <c r="D122" t="s">
        <v>1869</v>
      </c>
    </row>
    <row r="123" spans="1:4">
      <c r="A123" s="129" t="s">
        <v>696</v>
      </c>
      <c r="B123" s="129" t="s">
        <v>699</v>
      </c>
      <c r="C123" t="s">
        <v>1869</v>
      </c>
      <c r="D123" t="s">
        <v>1869</v>
      </c>
    </row>
    <row r="124" spans="1:4">
      <c r="A124" s="129" t="s">
        <v>698</v>
      </c>
      <c r="B124" s="129" t="s">
        <v>703</v>
      </c>
      <c r="C124" t="s">
        <v>1869</v>
      </c>
      <c r="D124" t="s">
        <v>1869</v>
      </c>
    </row>
    <row r="125" spans="1:4">
      <c r="A125" s="129" t="s">
        <v>700</v>
      </c>
      <c r="B125" s="129" t="s">
        <v>723</v>
      </c>
      <c r="C125" t="s">
        <v>1869</v>
      </c>
      <c r="D125" t="s">
        <v>1869</v>
      </c>
    </row>
    <row r="126" spans="1:4">
      <c r="A126" s="129" t="s">
        <v>702</v>
      </c>
      <c r="B126" s="129" t="s">
        <v>705</v>
      </c>
      <c r="C126" t="s">
        <v>1869</v>
      </c>
      <c r="D126" t="s">
        <v>1869</v>
      </c>
    </row>
    <row r="127" spans="1:4">
      <c r="A127" s="129" t="s">
        <v>704</v>
      </c>
      <c r="B127" s="129" t="s">
        <v>707</v>
      </c>
      <c r="C127" t="s">
        <v>1869</v>
      </c>
      <c r="D127" t="s">
        <v>1869</v>
      </c>
    </row>
    <row r="128" spans="1:4">
      <c r="A128" s="129" t="s">
        <v>706</v>
      </c>
      <c r="B128" s="129" t="s">
        <v>709</v>
      </c>
      <c r="C128" t="s">
        <v>1869</v>
      </c>
      <c r="D128" t="s">
        <v>1869</v>
      </c>
    </row>
    <row r="129" spans="1:4">
      <c r="A129" s="129" t="s">
        <v>708</v>
      </c>
      <c r="B129" s="129" t="s">
        <v>711</v>
      </c>
      <c r="C129" t="s">
        <v>1869</v>
      </c>
      <c r="D129" t="s">
        <v>1869</v>
      </c>
    </row>
    <row r="130" spans="1:4">
      <c r="A130" s="129" t="s">
        <v>710</v>
      </c>
      <c r="B130" s="129" t="s">
        <v>713</v>
      </c>
      <c r="C130" t="s">
        <v>1869</v>
      </c>
      <c r="D130" t="s">
        <v>1869</v>
      </c>
    </row>
    <row r="131" spans="1:4">
      <c r="A131" s="129" t="s">
        <v>712</v>
      </c>
      <c r="B131" s="129" t="s">
        <v>715</v>
      </c>
      <c r="C131" t="s">
        <v>1869</v>
      </c>
      <c r="D131" t="s">
        <v>1869</v>
      </c>
    </row>
    <row r="132" spans="1:4">
      <c r="A132" s="129" t="s">
        <v>714</v>
      </c>
      <c r="B132" s="129" t="s">
        <v>717</v>
      </c>
      <c r="C132" t="s">
        <v>1869</v>
      </c>
      <c r="D132" t="s">
        <v>1869</v>
      </c>
    </row>
    <row r="133" spans="1:4">
      <c r="A133" s="129" t="s">
        <v>716</v>
      </c>
      <c r="B133" s="129" t="s">
        <v>719</v>
      </c>
      <c r="C133" t="s">
        <v>1869</v>
      </c>
      <c r="D133" t="s">
        <v>1869</v>
      </c>
    </row>
    <row r="134" spans="1:4">
      <c r="A134" s="129" t="s">
        <v>718</v>
      </c>
      <c r="B134" s="129" t="s">
        <v>721</v>
      </c>
      <c r="C134" t="s">
        <v>1869</v>
      </c>
      <c r="D134" t="s">
        <v>1869</v>
      </c>
    </row>
    <row r="135" spans="1:4">
      <c r="A135" s="129" t="s">
        <v>720</v>
      </c>
      <c r="B135" s="129" t="s">
        <v>725</v>
      </c>
      <c r="C135" t="s">
        <v>1869</v>
      </c>
      <c r="D135" t="s">
        <v>1869</v>
      </c>
    </row>
    <row r="136" spans="1:4">
      <c r="A136" s="129" t="s">
        <v>722</v>
      </c>
      <c r="B136" s="129" t="s">
        <v>4349</v>
      </c>
      <c r="C136" t="s">
        <v>1869</v>
      </c>
      <c r="D136" t="s">
        <v>1869</v>
      </c>
    </row>
    <row r="137" spans="1:4">
      <c r="A137" s="129" t="s">
        <v>724</v>
      </c>
      <c r="B137" s="129" t="s">
        <v>727</v>
      </c>
      <c r="C137" t="s">
        <v>1869</v>
      </c>
      <c r="D137" t="s">
        <v>1869</v>
      </c>
    </row>
    <row r="138" spans="1:4">
      <c r="A138" s="129" t="s">
        <v>726</v>
      </c>
      <c r="B138" s="129" t="s">
        <v>729</v>
      </c>
      <c r="C138" t="s">
        <v>1869</v>
      </c>
      <c r="D138" t="s">
        <v>1869</v>
      </c>
    </row>
    <row r="139" spans="1:4">
      <c r="A139" s="129" t="s">
        <v>728</v>
      </c>
      <c r="B139" s="129" t="s">
        <v>731</v>
      </c>
      <c r="C139" t="s">
        <v>1869</v>
      </c>
      <c r="D139" t="s">
        <v>1869</v>
      </c>
    </row>
    <row r="140" spans="1:4">
      <c r="A140" s="129" t="s">
        <v>730</v>
      </c>
      <c r="B140" s="129" t="s">
        <v>733</v>
      </c>
      <c r="C140" t="s">
        <v>1869</v>
      </c>
      <c r="D140" t="s">
        <v>1869</v>
      </c>
    </row>
    <row r="141" spans="1:4">
      <c r="A141" s="129" t="s">
        <v>732</v>
      </c>
      <c r="B141" s="129" t="s">
        <v>735</v>
      </c>
      <c r="C141" t="s">
        <v>1869</v>
      </c>
      <c r="D141" t="s">
        <v>1869</v>
      </c>
    </row>
    <row r="142" spans="1:4">
      <c r="A142" s="129" t="s">
        <v>734</v>
      </c>
      <c r="B142" s="129" t="s">
        <v>737</v>
      </c>
      <c r="C142" t="s">
        <v>1869</v>
      </c>
      <c r="D142" t="s">
        <v>1869</v>
      </c>
    </row>
    <row r="143" spans="1:4">
      <c r="A143" s="129" t="s">
        <v>736</v>
      </c>
      <c r="B143" s="129" t="s">
        <v>739</v>
      </c>
      <c r="C143" t="s">
        <v>1869</v>
      </c>
      <c r="D143" t="s">
        <v>1869</v>
      </c>
    </row>
    <row r="144" spans="1:4">
      <c r="A144" s="129" t="s">
        <v>738</v>
      </c>
      <c r="B144" s="129" t="s">
        <v>741</v>
      </c>
      <c r="C144" t="s">
        <v>1869</v>
      </c>
      <c r="D144" t="s">
        <v>1869</v>
      </c>
    </row>
    <row r="145" spans="1:4">
      <c r="A145" s="129" t="s">
        <v>740</v>
      </c>
      <c r="B145" s="129" t="s">
        <v>4347</v>
      </c>
      <c r="C145" t="s">
        <v>1869</v>
      </c>
      <c r="D145" t="s">
        <v>1869</v>
      </c>
    </row>
    <row r="146" spans="1:4">
      <c r="A146" s="129" t="s">
        <v>742</v>
      </c>
      <c r="B146" s="129" t="s">
        <v>4351</v>
      </c>
      <c r="C146" t="s">
        <v>1869</v>
      </c>
      <c r="D146" t="s">
        <v>1869</v>
      </c>
    </row>
    <row r="147" spans="1:4">
      <c r="A147" s="129" t="s">
        <v>4348</v>
      </c>
      <c r="B147" s="129" t="s">
        <v>4371</v>
      </c>
      <c r="C147" t="s">
        <v>1869</v>
      </c>
      <c r="D147" t="s">
        <v>1869</v>
      </c>
    </row>
    <row r="148" spans="1:4">
      <c r="A148" s="129" t="s">
        <v>4350</v>
      </c>
      <c r="B148" s="129" t="s">
        <v>4353</v>
      </c>
      <c r="C148" t="s">
        <v>1869</v>
      </c>
      <c r="D148" t="s">
        <v>1869</v>
      </c>
    </row>
    <row r="149" spans="1:4">
      <c r="A149" s="129" t="s">
        <v>4352</v>
      </c>
      <c r="B149" s="129" t="s">
        <v>4355</v>
      </c>
      <c r="C149" t="s">
        <v>1869</v>
      </c>
      <c r="D149" t="s">
        <v>1869</v>
      </c>
    </row>
    <row r="150" spans="1:4">
      <c r="A150" s="129" t="s">
        <v>4354</v>
      </c>
      <c r="B150" s="129" t="s">
        <v>4357</v>
      </c>
      <c r="C150" t="s">
        <v>1869</v>
      </c>
      <c r="D150" t="s">
        <v>1869</v>
      </c>
    </row>
    <row r="151" spans="1:4">
      <c r="A151" s="129" t="s">
        <v>4356</v>
      </c>
      <c r="B151" s="129" t="s">
        <v>4359</v>
      </c>
      <c r="C151" t="s">
        <v>1869</v>
      </c>
      <c r="D151" t="s">
        <v>1869</v>
      </c>
    </row>
    <row r="152" spans="1:4">
      <c r="A152" s="129" t="s">
        <v>4358</v>
      </c>
      <c r="B152" s="129" t="s">
        <v>4361</v>
      </c>
      <c r="C152" t="s">
        <v>1869</v>
      </c>
      <c r="D152" t="s">
        <v>1869</v>
      </c>
    </row>
    <row r="153" spans="1:4">
      <c r="A153" s="129" t="s">
        <v>4360</v>
      </c>
      <c r="B153" s="129" t="s">
        <v>4363</v>
      </c>
      <c r="C153" t="s">
        <v>1869</v>
      </c>
      <c r="D153" t="s">
        <v>1869</v>
      </c>
    </row>
    <row r="154" spans="1:4">
      <c r="A154" s="129" t="s">
        <v>4362</v>
      </c>
      <c r="B154" s="129" t="s">
        <v>4365</v>
      </c>
      <c r="C154" t="s">
        <v>1869</v>
      </c>
      <c r="D154" t="s">
        <v>1869</v>
      </c>
    </row>
    <row r="155" spans="1:4">
      <c r="A155" s="129" t="s">
        <v>4364</v>
      </c>
      <c r="B155" s="129" t="s">
        <v>4367</v>
      </c>
      <c r="C155" t="s">
        <v>1869</v>
      </c>
      <c r="D155" t="s">
        <v>1869</v>
      </c>
    </row>
    <row r="156" spans="1:4">
      <c r="A156" s="129" t="s">
        <v>4366</v>
      </c>
      <c r="B156" s="129" t="s">
        <v>4369</v>
      </c>
      <c r="C156" t="s">
        <v>1869</v>
      </c>
      <c r="D156" t="s">
        <v>1869</v>
      </c>
    </row>
    <row r="157" spans="1:4">
      <c r="A157" s="129" t="s">
        <v>4368</v>
      </c>
      <c r="B157" s="129" t="s">
        <v>4373</v>
      </c>
      <c r="C157" t="s">
        <v>1869</v>
      </c>
      <c r="D157" t="s">
        <v>1869</v>
      </c>
    </row>
    <row r="158" spans="1:4">
      <c r="A158" s="129" t="s">
        <v>4370</v>
      </c>
      <c r="B158" s="129" t="s">
        <v>4393</v>
      </c>
      <c r="C158" t="s">
        <v>1869</v>
      </c>
      <c r="D158" t="s">
        <v>1869</v>
      </c>
    </row>
    <row r="159" spans="1:4">
      <c r="A159" s="129" t="s">
        <v>4372</v>
      </c>
      <c r="B159" s="129" t="s">
        <v>4375</v>
      </c>
      <c r="C159" t="s">
        <v>1869</v>
      </c>
      <c r="D159" t="s">
        <v>1869</v>
      </c>
    </row>
    <row r="160" spans="1:4">
      <c r="A160" s="129" t="s">
        <v>4374</v>
      </c>
      <c r="B160" s="129" t="s">
        <v>4377</v>
      </c>
      <c r="C160" t="s">
        <v>1869</v>
      </c>
      <c r="D160" t="s">
        <v>1869</v>
      </c>
    </row>
    <row r="161" spans="1:4">
      <c r="A161" s="129" t="s">
        <v>4376</v>
      </c>
      <c r="B161" s="129" t="s">
        <v>4379</v>
      </c>
      <c r="C161" t="s">
        <v>1869</v>
      </c>
      <c r="D161" t="s">
        <v>1869</v>
      </c>
    </row>
    <row r="162" spans="1:4">
      <c r="A162" s="129" t="s">
        <v>4378</v>
      </c>
      <c r="B162" s="129" t="s">
        <v>4381</v>
      </c>
      <c r="C162" t="s">
        <v>1869</v>
      </c>
      <c r="D162" t="s">
        <v>1869</v>
      </c>
    </row>
    <row r="163" spans="1:4">
      <c r="A163" s="129" t="s">
        <v>4380</v>
      </c>
      <c r="B163" s="129" t="s">
        <v>4383</v>
      </c>
      <c r="C163" t="s">
        <v>1869</v>
      </c>
      <c r="D163" t="s">
        <v>1869</v>
      </c>
    </row>
    <row r="164" spans="1:4">
      <c r="A164" s="129" t="s">
        <v>4382</v>
      </c>
      <c r="B164" s="129" t="s">
        <v>4385</v>
      </c>
      <c r="C164" t="s">
        <v>1869</v>
      </c>
      <c r="D164" t="s">
        <v>1869</v>
      </c>
    </row>
    <row r="165" spans="1:4">
      <c r="A165" s="129" t="s">
        <v>4384</v>
      </c>
      <c r="B165" s="129" t="s">
        <v>4387</v>
      </c>
      <c r="C165" t="s">
        <v>1869</v>
      </c>
      <c r="D165" t="s">
        <v>1869</v>
      </c>
    </row>
    <row r="166" spans="1:4">
      <c r="A166" s="129" t="s">
        <v>4386</v>
      </c>
      <c r="B166" s="129" t="s">
        <v>4389</v>
      </c>
      <c r="C166" t="s">
        <v>1869</v>
      </c>
      <c r="D166" t="s">
        <v>1869</v>
      </c>
    </row>
    <row r="167" spans="1:4">
      <c r="A167" s="129" t="s">
        <v>4388</v>
      </c>
      <c r="B167" s="129" t="s">
        <v>4391</v>
      </c>
      <c r="C167" t="s">
        <v>1869</v>
      </c>
      <c r="D167" t="s">
        <v>1869</v>
      </c>
    </row>
    <row r="168" spans="1:4">
      <c r="A168" s="129" t="s">
        <v>4390</v>
      </c>
      <c r="B168" s="129" t="s">
        <v>4395</v>
      </c>
      <c r="C168" t="s">
        <v>1869</v>
      </c>
      <c r="D168" t="s">
        <v>1869</v>
      </c>
    </row>
    <row r="169" spans="1:4">
      <c r="A169" s="129" t="s">
        <v>4392</v>
      </c>
      <c r="B169" s="129" t="s">
        <v>4414</v>
      </c>
      <c r="C169" t="s">
        <v>1869</v>
      </c>
      <c r="D169" t="s">
        <v>1869</v>
      </c>
    </row>
    <row r="170" spans="1:4">
      <c r="A170" s="129" t="s">
        <v>4394</v>
      </c>
      <c r="B170" s="129" t="s">
        <v>500</v>
      </c>
      <c r="C170" t="s">
        <v>1869</v>
      </c>
      <c r="D170" t="s">
        <v>1869</v>
      </c>
    </row>
    <row r="171" spans="1:4">
      <c r="A171" s="129" t="s">
        <v>4396</v>
      </c>
      <c r="B171" s="129" t="s">
        <v>4398</v>
      </c>
      <c r="C171" t="s">
        <v>1869</v>
      </c>
      <c r="D171" t="s">
        <v>1869</v>
      </c>
    </row>
    <row r="172" spans="1:4">
      <c r="A172" s="129" t="s">
        <v>4397</v>
      </c>
      <c r="B172" s="129" t="s">
        <v>4400</v>
      </c>
      <c r="C172" t="s">
        <v>1869</v>
      </c>
      <c r="D172" t="s">
        <v>1869</v>
      </c>
    </row>
    <row r="173" spans="1:4">
      <c r="A173" s="129" t="s">
        <v>4399</v>
      </c>
      <c r="B173" s="129" t="s">
        <v>4402</v>
      </c>
      <c r="C173" t="s">
        <v>1869</v>
      </c>
      <c r="D173" t="s">
        <v>1869</v>
      </c>
    </row>
    <row r="174" spans="1:4">
      <c r="A174" s="129" t="s">
        <v>4401</v>
      </c>
      <c r="B174" s="129" t="s">
        <v>4404</v>
      </c>
      <c r="C174" t="s">
        <v>1869</v>
      </c>
      <c r="D174" t="s">
        <v>1869</v>
      </c>
    </row>
    <row r="175" spans="1:4">
      <c r="A175" s="129" t="s">
        <v>4403</v>
      </c>
      <c r="B175" s="129" t="s">
        <v>4406</v>
      </c>
      <c r="C175" t="s">
        <v>1869</v>
      </c>
      <c r="D175" t="s">
        <v>1869</v>
      </c>
    </row>
    <row r="176" spans="1:4">
      <c r="A176" s="129" t="s">
        <v>4405</v>
      </c>
      <c r="B176" s="129" t="s">
        <v>4408</v>
      </c>
      <c r="C176" t="s">
        <v>1869</v>
      </c>
      <c r="D176" t="s">
        <v>1869</v>
      </c>
    </row>
    <row r="177" spans="1:4">
      <c r="A177" s="129" t="s">
        <v>4407</v>
      </c>
      <c r="B177" s="129" t="s">
        <v>4410</v>
      </c>
      <c r="C177" t="s">
        <v>1869</v>
      </c>
      <c r="D177" t="s">
        <v>1869</v>
      </c>
    </row>
    <row r="178" spans="1:4">
      <c r="A178" s="129" t="s">
        <v>4409</v>
      </c>
      <c r="B178" s="129" t="s">
        <v>4412</v>
      </c>
      <c r="C178" t="s">
        <v>1869</v>
      </c>
      <c r="D178" t="s">
        <v>1869</v>
      </c>
    </row>
    <row r="179" spans="1:4">
      <c r="A179" s="129" t="s">
        <v>4411</v>
      </c>
      <c r="B179" s="129" t="s">
        <v>4416</v>
      </c>
      <c r="C179" t="s">
        <v>1869</v>
      </c>
      <c r="D179" t="s">
        <v>1869</v>
      </c>
    </row>
    <row r="180" spans="1:4">
      <c r="A180" s="129" t="s">
        <v>4413</v>
      </c>
      <c r="B180" s="129" t="s">
        <v>1097</v>
      </c>
      <c r="C180" t="s">
        <v>1869</v>
      </c>
      <c r="D180" t="s">
        <v>1869</v>
      </c>
    </row>
    <row r="181" spans="1:4">
      <c r="A181" s="129" t="s">
        <v>4415</v>
      </c>
      <c r="B181" s="129" t="s">
        <v>4418</v>
      </c>
      <c r="C181" t="s">
        <v>1869</v>
      </c>
      <c r="D181" t="s">
        <v>1869</v>
      </c>
    </row>
    <row r="182" spans="1:4">
      <c r="A182" s="129" t="s">
        <v>4417</v>
      </c>
      <c r="B182" s="129" t="s">
        <v>4420</v>
      </c>
      <c r="C182" t="s">
        <v>1869</v>
      </c>
      <c r="D182" t="s">
        <v>1869</v>
      </c>
    </row>
    <row r="183" spans="1:4">
      <c r="A183" s="129" t="s">
        <v>4419</v>
      </c>
      <c r="B183" s="129" t="s">
        <v>1083</v>
      </c>
      <c r="C183" t="s">
        <v>1869</v>
      </c>
      <c r="D183" t="s">
        <v>1869</v>
      </c>
    </row>
    <row r="184" spans="1:4">
      <c r="A184" s="129" t="s">
        <v>4421</v>
      </c>
      <c r="B184" s="129" t="s">
        <v>1085</v>
      </c>
      <c r="C184" t="s">
        <v>1869</v>
      </c>
      <c r="D184" t="s">
        <v>1869</v>
      </c>
    </row>
    <row r="185" spans="1:4">
      <c r="A185" s="129" t="s">
        <v>1084</v>
      </c>
      <c r="B185" s="129" t="s">
        <v>1087</v>
      </c>
      <c r="C185" t="s">
        <v>1869</v>
      </c>
      <c r="D185" t="s">
        <v>1869</v>
      </c>
    </row>
    <row r="186" spans="1:4">
      <c r="A186" s="129" t="s">
        <v>1086</v>
      </c>
      <c r="B186" s="129" t="s">
        <v>1089</v>
      </c>
      <c r="C186" t="s">
        <v>1869</v>
      </c>
      <c r="D186" t="s">
        <v>1869</v>
      </c>
    </row>
    <row r="187" spans="1:4">
      <c r="A187" s="129" t="s">
        <v>1088</v>
      </c>
      <c r="B187" s="129" t="s">
        <v>1091</v>
      </c>
      <c r="C187" t="s">
        <v>1869</v>
      </c>
      <c r="D187" t="s">
        <v>1869</v>
      </c>
    </row>
    <row r="188" spans="1:4">
      <c r="A188" s="129" t="s">
        <v>1090</v>
      </c>
      <c r="B188" s="129" t="s">
        <v>1093</v>
      </c>
      <c r="C188" t="s">
        <v>1869</v>
      </c>
      <c r="D188" t="s">
        <v>1869</v>
      </c>
    </row>
    <row r="189" spans="1:4">
      <c r="A189" s="129" t="s">
        <v>1092</v>
      </c>
      <c r="B189" s="129" t="s">
        <v>1095</v>
      </c>
      <c r="C189" t="s">
        <v>1869</v>
      </c>
      <c r="D189" t="s">
        <v>1869</v>
      </c>
    </row>
    <row r="190" spans="1:4">
      <c r="A190" s="129" t="s">
        <v>1094</v>
      </c>
      <c r="B190" s="129" t="s">
        <v>1099</v>
      </c>
      <c r="C190" t="s">
        <v>1869</v>
      </c>
      <c r="D190" t="s">
        <v>1869</v>
      </c>
    </row>
    <row r="191" spans="1:4">
      <c r="A191" s="129" t="s">
        <v>1096</v>
      </c>
      <c r="B191" s="129" t="s">
        <v>1119</v>
      </c>
      <c r="C191" t="s">
        <v>1869</v>
      </c>
      <c r="D191" t="s">
        <v>1869</v>
      </c>
    </row>
    <row r="192" spans="1:4">
      <c r="A192" s="129" t="s">
        <v>1098</v>
      </c>
      <c r="B192" s="129" t="s">
        <v>1101</v>
      </c>
      <c r="C192" t="s">
        <v>1869</v>
      </c>
      <c r="D192" t="s">
        <v>1869</v>
      </c>
    </row>
    <row r="193" spans="1:4">
      <c r="A193" s="129" t="s">
        <v>1100</v>
      </c>
      <c r="B193" s="129" t="s">
        <v>1103</v>
      </c>
      <c r="C193" t="s">
        <v>1869</v>
      </c>
      <c r="D193" t="s">
        <v>1869</v>
      </c>
    </row>
    <row r="194" spans="1:4">
      <c r="A194" s="129" t="s">
        <v>1102</v>
      </c>
      <c r="B194" s="129" t="s">
        <v>1105</v>
      </c>
      <c r="C194" t="s">
        <v>1869</v>
      </c>
      <c r="D194" t="s">
        <v>1869</v>
      </c>
    </row>
    <row r="195" spans="1:4">
      <c r="A195" s="129" t="s">
        <v>1104</v>
      </c>
      <c r="B195" s="129" t="s">
        <v>1107</v>
      </c>
      <c r="C195" t="s">
        <v>1869</v>
      </c>
      <c r="D195" t="s">
        <v>1869</v>
      </c>
    </row>
    <row r="196" spans="1:4">
      <c r="A196" s="129" t="s">
        <v>1106</v>
      </c>
      <c r="B196" s="129" t="s">
        <v>1109</v>
      </c>
      <c r="C196" t="s">
        <v>1869</v>
      </c>
      <c r="D196" t="s">
        <v>1869</v>
      </c>
    </row>
    <row r="197" spans="1:4">
      <c r="A197" s="129" t="s">
        <v>1108</v>
      </c>
      <c r="B197" s="129" t="s">
        <v>1111</v>
      </c>
      <c r="C197" t="s">
        <v>1869</v>
      </c>
      <c r="D197" t="s">
        <v>1869</v>
      </c>
    </row>
    <row r="198" spans="1:4">
      <c r="A198" s="129" t="s">
        <v>1110</v>
      </c>
      <c r="B198" s="129" t="s">
        <v>1113</v>
      </c>
      <c r="C198" t="s">
        <v>1869</v>
      </c>
      <c r="D198" t="s">
        <v>1869</v>
      </c>
    </row>
    <row r="199" spans="1:4">
      <c r="A199" s="129" t="s">
        <v>1112</v>
      </c>
      <c r="B199" s="129" t="s">
        <v>1115</v>
      </c>
      <c r="C199" t="s">
        <v>1869</v>
      </c>
      <c r="D199" t="s">
        <v>1869</v>
      </c>
    </row>
    <row r="200" spans="1:4">
      <c r="A200" s="129" t="s">
        <v>1114</v>
      </c>
      <c r="B200" s="129" t="s">
        <v>1117</v>
      </c>
      <c r="C200" t="s">
        <v>1869</v>
      </c>
      <c r="D200" t="s">
        <v>1869</v>
      </c>
    </row>
    <row r="201" spans="1:4">
      <c r="A201" s="129" t="s">
        <v>1116</v>
      </c>
      <c r="B201" s="129" t="s">
        <v>1121</v>
      </c>
      <c r="C201" t="s">
        <v>1869</v>
      </c>
      <c r="D201" t="s">
        <v>1869</v>
      </c>
    </row>
    <row r="202" spans="1:4">
      <c r="A202" s="129" t="s">
        <v>1118</v>
      </c>
      <c r="B202" s="129" t="s">
        <v>1141</v>
      </c>
      <c r="C202" t="s">
        <v>1869</v>
      </c>
      <c r="D202" t="s">
        <v>1869</v>
      </c>
    </row>
    <row r="203" spans="1:4">
      <c r="A203" s="129" t="s">
        <v>1120</v>
      </c>
      <c r="B203" s="129" t="s">
        <v>1123</v>
      </c>
      <c r="C203" t="s">
        <v>1869</v>
      </c>
      <c r="D203" t="s">
        <v>1869</v>
      </c>
    </row>
    <row r="204" spans="1:4">
      <c r="A204" s="129" t="s">
        <v>1122</v>
      </c>
      <c r="B204" s="129" t="s">
        <v>1125</v>
      </c>
      <c r="C204" t="s">
        <v>1869</v>
      </c>
      <c r="D204" t="s">
        <v>1869</v>
      </c>
    </row>
    <row r="205" spans="1:4">
      <c r="A205" s="129" t="s">
        <v>1124</v>
      </c>
      <c r="B205" s="129" t="s">
        <v>1127</v>
      </c>
      <c r="C205" t="s">
        <v>1869</v>
      </c>
      <c r="D205" t="s">
        <v>1869</v>
      </c>
    </row>
    <row r="206" spans="1:4">
      <c r="A206" s="129" t="s">
        <v>1126</v>
      </c>
      <c r="B206" s="129" t="s">
        <v>1129</v>
      </c>
      <c r="C206" t="s">
        <v>1869</v>
      </c>
      <c r="D206" t="s">
        <v>1869</v>
      </c>
    </row>
    <row r="207" spans="1:4">
      <c r="A207" s="129" t="s">
        <v>1128</v>
      </c>
      <c r="B207" s="129" t="s">
        <v>1131</v>
      </c>
      <c r="C207" t="s">
        <v>1869</v>
      </c>
      <c r="D207" t="s">
        <v>1869</v>
      </c>
    </row>
    <row r="208" spans="1:4">
      <c r="A208" s="129" t="s">
        <v>1130</v>
      </c>
      <c r="B208" s="129" t="s">
        <v>1133</v>
      </c>
      <c r="C208" t="s">
        <v>1869</v>
      </c>
      <c r="D208" t="s">
        <v>1869</v>
      </c>
    </row>
    <row r="209" spans="1:4">
      <c r="A209" s="129" t="s">
        <v>1132</v>
      </c>
      <c r="B209" s="129" t="s">
        <v>1135</v>
      </c>
      <c r="C209" t="s">
        <v>1869</v>
      </c>
      <c r="D209" t="s">
        <v>1869</v>
      </c>
    </row>
    <row r="210" spans="1:4">
      <c r="A210" s="129" t="s">
        <v>1134</v>
      </c>
      <c r="B210" s="129" t="s">
        <v>1137</v>
      </c>
      <c r="C210" t="s">
        <v>1869</v>
      </c>
      <c r="D210" t="s">
        <v>1869</v>
      </c>
    </row>
    <row r="211" spans="1:4">
      <c r="A211" s="129" t="s">
        <v>1136</v>
      </c>
      <c r="B211" s="129" t="s">
        <v>1139</v>
      </c>
      <c r="C211" t="s">
        <v>1869</v>
      </c>
      <c r="D211" t="s">
        <v>1869</v>
      </c>
    </row>
    <row r="212" spans="1:4">
      <c r="A212" s="129" t="s">
        <v>1138</v>
      </c>
      <c r="B212" s="129" t="s">
        <v>1143</v>
      </c>
      <c r="C212" t="s">
        <v>1869</v>
      </c>
      <c r="D212" t="s">
        <v>1869</v>
      </c>
    </row>
    <row r="213" spans="1:4">
      <c r="A213" s="129" t="s">
        <v>1140</v>
      </c>
      <c r="B213" s="129" t="s">
        <v>1165</v>
      </c>
      <c r="C213" t="s">
        <v>1869</v>
      </c>
      <c r="D213" t="s">
        <v>1869</v>
      </c>
    </row>
    <row r="214" spans="1:4">
      <c r="A214" s="129" t="s">
        <v>1142</v>
      </c>
      <c r="B214" s="129" t="s">
        <v>1145</v>
      </c>
      <c r="C214" t="s">
        <v>1869</v>
      </c>
      <c r="D214" t="s">
        <v>1869</v>
      </c>
    </row>
    <row r="215" spans="1:4">
      <c r="A215" s="129" t="s">
        <v>1144</v>
      </c>
      <c r="B215" s="129" t="s">
        <v>1147</v>
      </c>
      <c r="C215" t="s">
        <v>1869</v>
      </c>
      <c r="D215" t="s">
        <v>1869</v>
      </c>
    </row>
    <row r="216" spans="1:4">
      <c r="A216" s="129" t="s">
        <v>1146</v>
      </c>
      <c r="B216" s="129" t="s">
        <v>1149</v>
      </c>
      <c r="C216" t="s">
        <v>1869</v>
      </c>
      <c r="D216" t="s">
        <v>1869</v>
      </c>
    </row>
    <row r="217" spans="1:4">
      <c r="A217" s="129" t="s">
        <v>1148</v>
      </c>
      <c r="B217" s="129" t="s">
        <v>1151</v>
      </c>
      <c r="C217" t="s">
        <v>1869</v>
      </c>
      <c r="D217" t="s">
        <v>1869</v>
      </c>
    </row>
    <row r="218" spans="1:4">
      <c r="A218" s="129" t="s">
        <v>1150</v>
      </c>
      <c r="B218" s="129" t="s">
        <v>1153</v>
      </c>
      <c r="C218" t="s">
        <v>1869</v>
      </c>
      <c r="D218" t="s">
        <v>1869</v>
      </c>
    </row>
    <row r="219" spans="1:4">
      <c r="A219" s="129" t="s">
        <v>1152</v>
      </c>
      <c r="B219" s="129" t="s">
        <v>1155</v>
      </c>
      <c r="C219" t="s">
        <v>1869</v>
      </c>
      <c r="D219" t="s">
        <v>1869</v>
      </c>
    </row>
    <row r="220" spans="1:4">
      <c r="A220" s="129" t="s">
        <v>1154</v>
      </c>
      <c r="B220" s="129" t="s">
        <v>1157</v>
      </c>
      <c r="C220" t="s">
        <v>1869</v>
      </c>
      <c r="D220" t="s">
        <v>1869</v>
      </c>
    </row>
    <row r="221" spans="1:4">
      <c r="A221" s="129" t="s">
        <v>1156</v>
      </c>
      <c r="B221" s="129" t="s">
        <v>1159</v>
      </c>
      <c r="C221" t="s">
        <v>1869</v>
      </c>
      <c r="D221" t="s">
        <v>1869</v>
      </c>
    </row>
    <row r="222" spans="1:4">
      <c r="A222" s="129" t="s">
        <v>1158</v>
      </c>
      <c r="B222" s="129" t="s">
        <v>1161</v>
      </c>
      <c r="C222" t="s">
        <v>1869</v>
      </c>
      <c r="D222" t="s">
        <v>1869</v>
      </c>
    </row>
    <row r="223" spans="1:4">
      <c r="A223" s="129" t="s">
        <v>1160</v>
      </c>
      <c r="B223" s="129" t="s">
        <v>1167</v>
      </c>
      <c r="C223" t="s">
        <v>1869</v>
      </c>
      <c r="D223" t="s">
        <v>1869</v>
      </c>
    </row>
    <row r="224" spans="1:4">
      <c r="A224" s="129" t="s">
        <v>1162</v>
      </c>
      <c r="B224" s="129" t="s">
        <v>1187</v>
      </c>
      <c r="C224" t="s">
        <v>1869</v>
      </c>
      <c r="D224" t="s">
        <v>1869</v>
      </c>
    </row>
    <row r="225" spans="1:4">
      <c r="A225" s="129" t="s">
        <v>1164</v>
      </c>
      <c r="B225" s="129" t="s">
        <v>1169</v>
      </c>
      <c r="C225" t="s">
        <v>1869</v>
      </c>
      <c r="D225" t="s">
        <v>1869</v>
      </c>
    </row>
    <row r="226" spans="1:4">
      <c r="A226" s="129" t="s">
        <v>1166</v>
      </c>
      <c r="B226" s="129" t="s">
        <v>501</v>
      </c>
      <c r="C226" t="s">
        <v>1869</v>
      </c>
      <c r="D226" t="s">
        <v>1869</v>
      </c>
    </row>
    <row r="227" spans="1:4">
      <c r="A227" s="129" t="s">
        <v>1168</v>
      </c>
      <c r="B227" s="129" t="s">
        <v>1171</v>
      </c>
      <c r="C227" t="s">
        <v>1869</v>
      </c>
      <c r="D227" t="s">
        <v>1869</v>
      </c>
    </row>
    <row r="228" spans="1:4">
      <c r="A228" s="129" t="s">
        <v>1170</v>
      </c>
      <c r="B228" s="129" t="s">
        <v>1173</v>
      </c>
      <c r="C228" t="s">
        <v>1869</v>
      </c>
      <c r="D228" t="s">
        <v>1869</v>
      </c>
    </row>
    <row r="229" spans="1:4">
      <c r="A229" s="129" t="s">
        <v>1172</v>
      </c>
      <c r="B229" s="129" t="s">
        <v>1175</v>
      </c>
      <c r="C229" t="s">
        <v>1869</v>
      </c>
      <c r="D229" t="s">
        <v>1869</v>
      </c>
    </row>
    <row r="230" spans="1:4">
      <c r="A230" s="129" t="s">
        <v>1174</v>
      </c>
      <c r="B230" s="129" t="s">
        <v>1177</v>
      </c>
      <c r="C230" t="s">
        <v>1869</v>
      </c>
      <c r="D230" t="s">
        <v>1869</v>
      </c>
    </row>
    <row r="231" spans="1:4">
      <c r="A231" s="129" t="s">
        <v>1176</v>
      </c>
      <c r="B231" s="129" t="s">
        <v>1179</v>
      </c>
      <c r="C231" t="s">
        <v>1869</v>
      </c>
      <c r="D231" t="s">
        <v>1869</v>
      </c>
    </row>
    <row r="232" spans="1:4">
      <c r="A232" s="129" t="s">
        <v>1178</v>
      </c>
      <c r="B232" s="129" t="s">
        <v>1181</v>
      </c>
      <c r="C232" t="s">
        <v>1869</v>
      </c>
      <c r="D232" t="s">
        <v>1869</v>
      </c>
    </row>
    <row r="233" spans="1:4">
      <c r="A233" s="129" t="s">
        <v>1180</v>
      </c>
      <c r="B233" s="129" t="s">
        <v>1183</v>
      </c>
      <c r="C233" t="s">
        <v>1869</v>
      </c>
      <c r="D233" t="s">
        <v>1869</v>
      </c>
    </row>
    <row r="234" spans="1:4">
      <c r="A234" s="129" t="s">
        <v>1182</v>
      </c>
      <c r="B234" s="129" t="s">
        <v>1185</v>
      </c>
      <c r="C234" t="s">
        <v>1869</v>
      </c>
      <c r="D234" t="s">
        <v>1869</v>
      </c>
    </row>
    <row r="235" spans="1:4">
      <c r="A235" s="129" t="s">
        <v>1184</v>
      </c>
      <c r="B235" s="129" t="s">
        <v>1189</v>
      </c>
      <c r="C235" t="s">
        <v>1869</v>
      </c>
      <c r="D235" t="s">
        <v>1869</v>
      </c>
    </row>
    <row r="236" spans="1:4">
      <c r="A236" s="129" t="s">
        <v>1186</v>
      </c>
      <c r="B236" s="129" t="s">
        <v>1209</v>
      </c>
      <c r="C236" t="s">
        <v>1869</v>
      </c>
      <c r="D236" t="s">
        <v>1869</v>
      </c>
    </row>
    <row r="237" spans="1:4">
      <c r="A237" s="129" t="s">
        <v>1188</v>
      </c>
      <c r="B237" s="129" t="s">
        <v>1191</v>
      </c>
      <c r="C237" t="s">
        <v>1869</v>
      </c>
      <c r="D237" t="s">
        <v>1869</v>
      </c>
    </row>
    <row r="238" spans="1:4">
      <c r="A238" s="129" t="s">
        <v>1190</v>
      </c>
      <c r="B238" s="129" t="s">
        <v>1193</v>
      </c>
      <c r="C238" t="s">
        <v>1869</v>
      </c>
      <c r="D238" t="s">
        <v>1869</v>
      </c>
    </row>
    <row r="239" spans="1:4">
      <c r="A239" s="129" t="s">
        <v>1192</v>
      </c>
      <c r="B239" s="129" t="s">
        <v>1195</v>
      </c>
      <c r="C239" t="s">
        <v>1869</v>
      </c>
      <c r="D239" t="s">
        <v>1869</v>
      </c>
    </row>
    <row r="240" spans="1:4">
      <c r="A240" s="129" t="s">
        <v>1194</v>
      </c>
      <c r="B240" s="129" t="s">
        <v>1197</v>
      </c>
      <c r="C240" t="s">
        <v>1869</v>
      </c>
      <c r="D240" t="s">
        <v>1869</v>
      </c>
    </row>
    <row r="241" spans="1:4">
      <c r="A241" s="129" t="s">
        <v>1196</v>
      </c>
      <c r="B241" s="129" t="s">
        <v>1199</v>
      </c>
      <c r="C241" t="s">
        <v>1869</v>
      </c>
      <c r="D241" t="s">
        <v>1869</v>
      </c>
    </row>
    <row r="242" spans="1:4">
      <c r="A242" s="129" t="s">
        <v>1198</v>
      </c>
      <c r="B242" s="129" t="s">
        <v>1201</v>
      </c>
      <c r="C242" t="s">
        <v>1869</v>
      </c>
      <c r="D242" t="s">
        <v>1869</v>
      </c>
    </row>
    <row r="243" spans="1:4">
      <c r="A243" s="129" t="s">
        <v>1200</v>
      </c>
      <c r="B243" s="129" t="s">
        <v>1203</v>
      </c>
      <c r="C243" t="s">
        <v>1869</v>
      </c>
      <c r="D243" t="s">
        <v>1869</v>
      </c>
    </row>
    <row r="244" spans="1:4">
      <c r="A244" s="129" t="s">
        <v>1202</v>
      </c>
      <c r="B244" s="129" t="s">
        <v>1205</v>
      </c>
      <c r="C244" t="s">
        <v>1869</v>
      </c>
      <c r="D244" t="s">
        <v>1869</v>
      </c>
    </row>
    <row r="245" spans="1:4">
      <c r="A245" s="129" t="s">
        <v>1204</v>
      </c>
      <c r="B245" s="129" t="s">
        <v>1207</v>
      </c>
      <c r="C245" t="s">
        <v>1869</v>
      </c>
      <c r="D245" t="s">
        <v>1869</v>
      </c>
    </row>
    <row r="246" spans="1:4">
      <c r="A246" s="129" t="s">
        <v>1206</v>
      </c>
      <c r="B246" s="129" t="s">
        <v>1211</v>
      </c>
      <c r="C246" t="s">
        <v>1869</v>
      </c>
      <c r="D246" t="s">
        <v>1869</v>
      </c>
    </row>
    <row r="247" spans="1:4">
      <c r="A247" s="129" t="s">
        <v>1208</v>
      </c>
      <c r="B247" s="129" t="s">
        <v>2567</v>
      </c>
      <c r="C247" t="s">
        <v>1869</v>
      </c>
      <c r="D247" t="s">
        <v>1869</v>
      </c>
    </row>
    <row r="248" spans="1:4">
      <c r="A248" s="129" t="s">
        <v>1210</v>
      </c>
      <c r="B248" s="129" t="s">
        <v>502</v>
      </c>
      <c r="C248" t="s">
        <v>1869</v>
      </c>
      <c r="D248" t="s">
        <v>1869</v>
      </c>
    </row>
    <row r="249" spans="1:4">
      <c r="A249" s="129" t="s">
        <v>1212</v>
      </c>
      <c r="B249" s="129" t="s">
        <v>1214</v>
      </c>
      <c r="C249" t="s">
        <v>1869</v>
      </c>
      <c r="D249" t="s">
        <v>1869</v>
      </c>
    </row>
    <row r="250" spans="1:4">
      <c r="A250" s="129" t="s">
        <v>1213</v>
      </c>
      <c r="B250" s="129" t="s">
        <v>2553</v>
      </c>
      <c r="C250" t="s">
        <v>1869</v>
      </c>
      <c r="D250" t="s">
        <v>1869</v>
      </c>
    </row>
    <row r="251" spans="1:4">
      <c r="A251" s="129" t="s">
        <v>1215</v>
      </c>
      <c r="B251" s="129" t="s">
        <v>2555</v>
      </c>
      <c r="C251" t="s">
        <v>1869</v>
      </c>
      <c r="D251" t="s">
        <v>1869</v>
      </c>
    </row>
    <row r="252" spans="1:4">
      <c r="A252" s="129" t="s">
        <v>2554</v>
      </c>
      <c r="B252" s="129" t="s">
        <v>2557</v>
      </c>
      <c r="C252" t="s">
        <v>1869</v>
      </c>
      <c r="D252" t="s">
        <v>1869</v>
      </c>
    </row>
    <row r="253" spans="1:4">
      <c r="A253" s="129" t="s">
        <v>2556</v>
      </c>
      <c r="B253" s="129" t="s">
        <v>2559</v>
      </c>
      <c r="C253" t="s">
        <v>1869</v>
      </c>
      <c r="D253" t="s">
        <v>1869</v>
      </c>
    </row>
    <row r="254" spans="1:4">
      <c r="A254" s="129" t="s">
        <v>2558</v>
      </c>
      <c r="B254" s="129" t="s">
        <v>2561</v>
      </c>
      <c r="C254" t="s">
        <v>1869</v>
      </c>
      <c r="D254" t="s">
        <v>1869</v>
      </c>
    </row>
    <row r="255" spans="1:4">
      <c r="A255" s="129" t="s">
        <v>2560</v>
      </c>
      <c r="B255" s="129" t="s">
        <v>2563</v>
      </c>
      <c r="C255" t="s">
        <v>1869</v>
      </c>
      <c r="D255" t="s">
        <v>1869</v>
      </c>
    </row>
    <row r="256" spans="1:4">
      <c r="A256" s="129" t="s">
        <v>2562</v>
      </c>
      <c r="B256" s="129" t="s">
        <v>2565</v>
      </c>
      <c r="C256" t="s">
        <v>1869</v>
      </c>
      <c r="D256" t="s">
        <v>1869</v>
      </c>
    </row>
    <row r="257" spans="1:4">
      <c r="A257" s="129" t="s">
        <v>2564</v>
      </c>
      <c r="B257" s="129" t="s">
        <v>2569</v>
      </c>
      <c r="C257" t="s">
        <v>1869</v>
      </c>
      <c r="D257" t="s">
        <v>1869</v>
      </c>
    </row>
    <row r="258" spans="1:4">
      <c r="A258" s="129" t="s">
        <v>2566</v>
      </c>
      <c r="B258" s="129" t="s">
        <v>3055</v>
      </c>
      <c r="C258" t="s">
        <v>1869</v>
      </c>
      <c r="D258" t="s">
        <v>1869</v>
      </c>
    </row>
    <row r="259" spans="1:4">
      <c r="A259" s="129" t="s">
        <v>2568</v>
      </c>
      <c r="B259" s="129" t="s">
        <v>3037</v>
      </c>
      <c r="C259" t="s">
        <v>1869</v>
      </c>
      <c r="D259" t="s">
        <v>1869</v>
      </c>
    </row>
    <row r="260" spans="1:4">
      <c r="A260" s="129" t="s">
        <v>2570</v>
      </c>
      <c r="B260" s="129" t="s">
        <v>3039</v>
      </c>
      <c r="C260" t="s">
        <v>1869</v>
      </c>
      <c r="D260" t="s">
        <v>1869</v>
      </c>
    </row>
    <row r="261" spans="1:4">
      <c r="A261" s="129" t="s">
        <v>3038</v>
      </c>
      <c r="B261" s="129" t="s">
        <v>3041</v>
      </c>
      <c r="C261" t="s">
        <v>1869</v>
      </c>
      <c r="D261" t="s">
        <v>1869</v>
      </c>
    </row>
    <row r="262" spans="1:4">
      <c r="A262" s="129" t="s">
        <v>3040</v>
      </c>
      <c r="B262" s="129" t="s">
        <v>3043</v>
      </c>
      <c r="C262" t="s">
        <v>1869</v>
      </c>
      <c r="D262" t="s">
        <v>1869</v>
      </c>
    </row>
    <row r="263" spans="1:4">
      <c r="A263" s="129" t="s">
        <v>3042</v>
      </c>
      <c r="B263" s="129" t="s">
        <v>3045</v>
      </c>
      <c r="C263" t="s">
        <v>1869</v>
      </c>
      <c r="D263" t="s">
        <v>1869</v>
      </c>
    </row>
    <row r="264" spans="1:4">
      <c r="A264" s="129" t="s">
        <v>3044</v>
      </c>
      <c r="B264" s="129" t="s">
        <v>3047</v>
      </c>
      <c r="C264" t="s">
        <v>1869</v>
      </c>
      <c r="D264" t="s">
        <v>1869</v>
      </c>
    </row>
    <row r="265" spans="1:4">
      <c r="A265" s="129" t="s">
        <v>3046</v>
      </c>
      <c r="B265" s="129" t="s">
        <v>3049</v>
      </c>
      <c r="C265" t="s">
        <v>1869</v>
      </c>
      <c r="D265" t="s">
        <v>1869</v>
      </c>
    </row>
    <row r="266" spans="1:4">
      <c r="A266" s="129" t="s">
        <v>3048</v>
      </c>
      <c r="B266" s="129" t="s">
        <v>3051</v>
      </c>
      <c r="C266" t="s">
        <v>1869</v>
      </c>
      <c r="D266" t="s">
        <v>1869</v>
      </c>
    </row>
    <row r="267" spans="1:4">
      <c r="A267" s="129" t="s">
        <v>3050</v>
      </c>
      <c r="B267" s="129" t="s">
        <v>3053</v>
      </c>
      <c r="C267" t="s">
        <v>1869</v>
      </c>
      <c r="D267" t="s">
        <v>1869</v>
      </c>
    </row>
    <row r="268" spans="1:4">
      <c r="A268" s="129" t="s">
        <v>3052</v>
      </c>
      <c r="B268" s="129" t="s">
        <v>3057</v>
      </c>
      <c r="C268" t="s">
        <v>1869</v>
      </c>
      <c r="D268" t="s">
        <v>1869</v>
      </c>
    </row>
    <row r="269" spans="1:4">
      <c r="A269" s="129" t="s">
        <v>3054</v>
      </c>
      <c r="B269" s="129" t="s">
        <v>3077</v>
      </c>
      <c r="C269" t="s">
        <v>1869</v>
      </c>
      <c r="D269" t="s">
        <v>1869</v>
      </c>
    </row>
    <row r="270" spans="1:4">
      <c r="A270" s="129" t="s">
        <v>3056</v>
      </c>
      <c r="B270" s="129" t="s">
        <v>3059</v>
      </c>
      <c r="C270" t="s">
        <v>1869</v>
      </c>
      <c r="D270" t="s">
        <v>1869</v>
      </c>
    </row>
    <row r="271" spans="1:4">
      <c r="A271" s="129" t="s">
        <v>3058</v>
      </c>
      <c r="B271" s="129" t="s">
        <v>3061</v>
      </c>
      <c r="C271" t="s">
        <v>1869</v>
      </c>
      <c r="D271" t="s">
        <v>1869</v>
      </c>
    </row>
    <row r="272" spans="1:4">
      <c r="A272" s="129" t="s">
        <v>3060</v>
      </c>
      <c r="B272" s="129" t="s">
        <v>3063</v>
      </c>
      <c r="C272" t="s">
        <v>1869</v>
      </c>
      <c r="D272" t="s">
        <v>1869</v>
      </c>
    </row>
    <row r="273" spans="1:4">
      <c r="A273" s="129" t="s">
        <v>3062</v>
      </c>
      <c r="B273" s="129" t="s">
        <v>3065</v>
      </c>
      <c r="C273" t="s">
        <v>1869</v>
      </c>
      <c r="D273" t="s">
        <v>1869</v>
      </c>
    </row>
    <row r="274" spans="1:4">
      <c r="A274" s="129" t="s">
        <v>3064</v>
      </c>
      <c r="B274" s="129" t="s">
        <v>3067</v>
      </c>
      <c r="C274" t="s">
        <v>1869</v>
      </c>
      <c r="D274" t="s">
        <v>1869</v>
      </c>
    </row>
    <row r="275" spans="1:4">
      <c r="A275" s="129" t="s">
        <v>3066</v>
      </c>
      <c r="B275" s="129" t="s">
        <v>3069</v>
      </c>
      <c r="C275" t="s">
        <v>1869</v>
      </c>
      <c r="D275" t="s">
        <v>1869</v>
      </c>
    </row>
    <row r="276" spans="1:4">
      <c r="A276" s="129" t="s">
        <v>3068</v>
      </c>
      <c r="B276" s="129" t="s">
        <v>3071</v>
      </c>
      <c r="C276" t="s">
        <v>1869</v>
      </c>
      <c r="D276" t="s">
        <v>1869</v>
      </c>
    </row>
    <row r="277" spans="1:4">
      <c r="A277" s="129" t="s">
        <v>3070</v>
      </c>
      <c r="B277" s="129" t="s">
        <v>3073</v>
      </c>
      <c r="C277" t="s">
        <v>1869</v>
      </c>
      <c r="D277" t="s">
        <v>1869</v>
      </c>
    </row>
    <row r="278" spans="1:4">
      <c r="A278" s="129" t="s">
        <v>3072</v>
      </c>
      <c r="B278" s="129" t="s">
        <v>3075</v>
      </c>
      <c r="C278" t="s">
        <v>1869</v>
      </c>
      <c r="D278" t="s">
        <v>1869</v>
      </c>
    </row>
    <row r="279" spans="1:4">
      <c r="A279" s="129" t="s">
        <v>3074</v>
      </c>
      <c r="B279" s="129" t="s">
        <v>3079</v>
      </c>
      <c r="C279" t="s">
        <v>1869</v>
      </c>
      <c r="D279" t="s">
        <v>1869</v>
      </c>
    </row>
    <row r="280" spans="1:4">
      <c r="A280" s="129" t="s">
        <v>3076</v>
      </c>
      <c r="B280" s="129" t="s">
        <v>3099</v>
      </c>
      <c r="C280" t="s">
        <v>1869</v>
      </c>
      <c r="D280" t="s">
        <v>1869</v>
      </c>
    </row>
    <row r="281" spans="1:4">
      <c r="A281" s="129" t="s">
        <v>3078</v>
      </c>
      <c r="B281" s="129" t="s">
        <v>3081</v>
      </c>
      <c r="C281" t="s">
        <v>1869</v>
      </c>
      <c r="D281" t="s">
        <v>1869</v>
      </c>
    </row>
    <row r="282" spans="1:4">
      <c r="A282" s="129" t="s">
        <v>3080</v>
      </c>
      <c r="B282" s="129" t="s">
        <v>3083</v>
      </c>
      <c r="C282" t="s">
        <v>1869</v>
      </c>
      <c r="D282" t="s">
        <v>1869</v>
      </c>
    </row>
    <row r="283" spans="1:4">
      <c r="A283" s="129" t="s">
        <v>3082</v>
      </c>
      <c r="B283" s="129" t="s">
        <v>3085</v>
      </c>
      <c r="C283" t="s">
        <v>1869</v>
      </c>
      <c r="D283" t="s">
        <v>1869</v>
      </c>
    </row>
    <row r="284" spans="1:4">
      <c r="A284" s="129" t="s">
        <v>3084</v>
      </c>
      <c r="B284" s="129" t="s">
        <v>3087</v>
      </c>
      <c r="C284" t="s">
        <v>1869</v>
      </c>
      <c r="D284" t="s">
        <v>1869</v>
      </c>
    </row>
    <row r="285" spans="1:4">
      <c r="A285" s="129" t="s">
        <v>3086</v>
      </c>
      <c r="B285" s="129" t="s">
        <v>3089</v>
      </c>
      <c r="C285" t="s">
        <v>1869</v>
      </c>
      <c r="D285" t="s">
        <v>1869</v>
      </c>
    </row>
    <row r="286" spans="1:4">
      <c r="A286" s="129" t="s">
        <v>3088</v>
      </c>
      <c r="B286" s="129" t="s">
        <v>3091</v>
      </c>
      <c r="C286" t="s">
        <v>1869</v>
      </c>
      <c r="D286" t="s">
        <v>1869</v>
      </c>
    </row>
    <row r="287" spans="1:4">
      <c r="A287" s="129" t="s">
        <v>3090</v>
      </c>
      <c r="B287" s="129" t="s">
        <v>3093</v>
      </c>
      <c r="C287" t="s">
        <v>1869</v>
      </c>
      <c r="D287" t="s">
        <v>1869</v>
      </c>
    </row>
    <row r="288" spans="1:4">
      <c r="A288" s="129" t="s">
        <v>3092</v>
      </c>
      <c r="B288" s="129" t="s">
        <v>3095</v>
      </c>
      <c r="C288" t="s">
        <v>1869</v>
      </c>
      <c r="D288" t="s">
        <v>1869</v>
      </c>
    </row>
    <row r="289" spans="1:4">
      <c r="A289" s="129" t="s">
        <v>3094</v>
      </c>
      <c r="B289" s="129" t="s">
        <v>3097</v>
      </c>
      <c r="C289" t="s">
        <v>1869</v>
      </c>
      <c r="D289" t="s">
        <v>1869</v>
      </c>
    </row>
    <row r="290" spans="1:4">
      <c r="A290" s="129" t="s">
        <v>3096</v>
      </c>
      <c r="B290" s="129" t="s">
        <v>3101</v>
      </c>
      <c r="C290" t="s">
        <v>1869</v>
      </c>
      <c r="D290" t="s">
        <v>1869</v>
      </c>
    </row>
    <row r="291" spans="1:4">
      <c r="A291" s="129" t="s">
        <v>3098</v>
      </c>
      <c r="B291" s="129" t="s">
        <v>4752</v>
      </c>
      <c r="C291" t="s">
        <v>1869</v>
      </c>
      <c r="D291" t="s">
        <v>1869</v>
      </c>
    </row>
    <row r="292" spans="1:4">
      <c r="A292" s="129" t="s">
        <v>3100</v>
      </c>
      <c r="B292" s="129" t="s">
        <v>3103</v>
      </c>
      <c r="C292" t="s">
        <v>1869</v>
      </c>
      <c r="D292" t="s">
        <v>1869</v>
      </c>
    </row>
    <row r="293" spans="1:4">
      <c r="A293" s="129" t="s">
        <v>3102</v>
      </c>
      <c r="B293" s="129" t="s">
        <v>3105</v>
      </c>
      <c r="C293" t="s">
        <v>1869</v>
      </c>
      <c r="D293" t="s">
        <v>1869</v>
      </c>
    </row>
    <row r="294" spans="1:4">
      <c r="A294" s="129" t="s">
        <v>3104</v>
      </c>
      <c r="B294" s="129" t="s">
        <v>3107</v>
      </c>
      <c r="C294" t="s">
        <v>1869</v>
      </c>
      <c r="D294" t="s">
        <v>1869</v>
      </c>
    </row>
    <row r="295" spans="1:4">
      <c r="A295" s="129" t="s">
        <v>3106</v>
      </c>
      <c r="B295" s="129" t="s">
        <v>3109</v>
      </c>
      <c r="C295" t="s">
        <v>1869</v>
      </c>
      <c r="D295" t="s">
        <v>1869</v>
      </c>
    </row>
    <row r="296" spans="1:4">
      <c r="A296" s="129" t="s">
        <v>3108</v>
      </c>
      <c r="B296" s="129" t="s">
        <v>3111</v>
      </c>
      <c r="C296" t="s">
        <v>1869</v>
      </c>
      <c r="D296" t="s">
        <v>1869</v>
      </c>
    </row>
    <row r="297" spans="1:4">
      <c r="A297" s="129" t="s">
        <v>3110</v>
      </c>
      <c r="B297" s="129" t="s">
        <v>3113</v>
      </c>
      <c r="C297" t="s">
        <v>1869</v>
      </c>
      <c r="D297" t="s">
        <v>1869</v>
      </c>
    </row>
    <row r="298" spans="1:4">
      <c r="A298" s="129" t="s">
        <v>3112</v>
      </c>
      <c r="B298" s="129" t="s">
        <v>3115</v>
      </c>
      <c r="C298" t="s">
        <v>1869</v>
      </c>
      <c r="D298" t="s">
        <v>1869</v>
      </c>
    </row>
    <row r="299" spans="1:4">
      <c r="A299" s="129" t="s">
        <v>3114</v>
      </c>
      <c r="B299" s="129" t="s">
        <v>3560</v>
      </c>
      <c r="C299" t="s">
        <v>1869</v>
      </c>
      <c r="D299" t="s">
        <v>1869</v>
      </c>
    </row>
    <row r="300" spans="1:4">
      <c r="A300" s="129" t="s">
        <v>3116</v>
      </c>
      <c r="B300" s="129" t="s">
        <v>3562</v>
      </c>
      <c r="C300" t="s">
        <v>1869</v>
      </c>
      <c r="D300" t="s">
        <v>1869</v>
      </c>
    </row>
    <row r="301" spans="1:4">
      <c r="A301" s="129" t="s">
        <v>3561</v>
      </c>
      <c r="B301" s="129" t="s">
        <v>4754</v>
      </c>
      <c r="C301" t="s">
        <v>1869</v>
      </c>
      <c r="D301" t="s">
        <v>1869</v>
      </c>
    </row>
    <row r="302" spans="1:4">
      <c r="A302" s="129" t="s">
        <v>2512</v>
      </c>
      <c r="B302" s="129" t="s">
        <v>2144</v>
      </c>
      <c r="C302" t="s">
        <v>1869</v>
      </c>
      <c r="D302" t="s">
        <v>1869</v>
      </c>
    </row>
    <row r="303" spans="1:4">
      <c r="A303" s="129" t="s">
        <v>2513</v>
      </c>
      <c r="B303" s="129" t="s">
        <v>2535</v>
      </c>
      <c r="C303" t="s">
        <v>1869</v>
      </c>
      <c r="D303" t="s">
        <v>1869</v>
      </c>
    </row>
    <row r="304" spans="1:4">
      <c r="A304" s="129" t="s">
        <v>2515</v>
      </c>
      <c r="B304" s="129" t="s">
        <v>503</v>
      </c>
      <c r="C304" t="s">
        <v>1869</v>
      </c>
      <c r="D304" t="s">
        <v>1869</v>
      </c>
    </row>
    <row r="305" spans="1:4">
      <c r="A305" s="129" t="s">
        <v>2517</v>
      </c>
      <c r="B305" s="129" t="s">
        <v>2519</v>
      </c>
      <c r="C305" t="s">
        <v>1869</v>
      </c>
      <c r="D305" t="s">
        <v>1869</v>
      </c>
    </row>
    <row r="306" spans="1:4">
      <c r="A306" s="129" t="s">
        <v>2518</v>
      </c>
      <c r="B306" s="129" t="s">
        <v>2521</v>
      </c>
      <c r="C306" t="s">
        <v>1869</v>
      </c>
      <c r="D306" t="s">
        <v>1869</v>
      </c>
    </row>
    <row r="307" spans="1:4">
      <c r="A307" s="129" t="s">
        <v>2520</v>
      </c>
      <c r="B307" s="129" t="s">
        <v>2523</v>
      </c>
      <c r="C307" t="s">
        <v>1869</v>
      </c>
      <c r="D307" t="s">
        <v>1869</v>
      </c>
    </row>
    <row r="308" spans="1:4">
      <c r="A308" s="129" t="s">
        <v>2522</v>
      </c>
      <c r="B308" s="129" t="s">
        <v>2525</v>
      </c>
      <c r="C308" t="s">
        <v>1869</v>
      </c>
      <c r="D308" t="s">
        <v>1869</v>
      </c>
    </row>
    <row r="309" spans="1:4">
      <c r="A309" s="129" t="s">
        <v>2524</v>
      </c>
      <c r="B309" s="129" t="s">
        <v>2527</v>
      </c>
      <c r="C309" t="s">
        <v>1869</v>
      </c>
      <c r="D309" t="s">
        <v>1869</v>
      </c>
    </row>
    <row r="310" spans="1:4">
      <c r="A310" s="129" t="s">
        <v>2526</v>
      </c>
      <c r="B310" s="129" t="s">
        <v>2529</v>
      </c>
      <c r="C310" t="s">
        <v>1869</v>
      </c>
      <c r="D310" t="s">
        <v>1869</v>
      </c>
    </row>
    <row r="311" spans="1:4">
      <c r="A311" s="129" t="s">
        <v>2528</v>
      </c>
      <c r="B311" s="129" t="s">
        <v>2531</v>
      </c>
      <c r="C311" t="s">
        <v>1869</v>
      </c>
      <c r="D311" t="s">
        <v>1869</v>
      </c>
    </row>
    <row r="312" spans="1:4">
      <c r="A312" s="129" t="s">
        <v>2530</v>
      </c>
      <c r="B312" s="129" t="s">
        <v>2533</v>
      </c>
      <c r="C312" t="s">
        <v>1869</v>
      </c>
      <c r="D312" t="s">
        <v>1869</v>
      </c>
    </row>
    <row r="313" spans="1:4">
      <c r="A313" s="129" t="s">
        <v>2532</v>
      </c>
      <c r="B313" s="129" t="s">
        <v>2537</v>
      </c>
      <c r="C313" t="s">
        <v>1869</v>
      </c>
      <c r="D313" t="s">
        <v>1869</v>
      </c>
    </row>
    <row r="314" spans="1:4">
      <c r="A314" s="129" t="s">
        <v>2534</v>
      </c>
      <c r="B314" s="129" t="s">
        <v>3036</v>
      </c>
      <c r="C314" t="s">
        <v>1869</v>
      </c>
      <c r="D314" t="s">
        <v>1869</v>
      </c>
    </row>
    <row r="315" spans="1:4">
      <c r="A315" s="129" t="s">
        <v>2536</v>
      </c>
      <c r="B315" s="129" t="s">
        <v>2539</v>
      </c>
      <c r="C315" t="s">
        <v>1869</v>
      </c>
      <c r="D315" t="s">
        <v>1869</v>
      </c>
    </row>
    <row r="316" spans="1:4">
      <c r="A316" s="129" t="s">
        <v>2538</v>
      </c>
      <c r="B316" s="129" t="s">
        <v>2541</v>
      </c>
      <c r="C316" t="s">
        <v>1869</v>
      </c>
      <c r="D316" t="s">
        <v>1869</v>
      </c>
    </row>
    <row r="317" spans="1:4">
      <c r="A317" s="129" t="s">
        <v>2540</v>
      </c>
      <c r="B317" s="129" t="s">
        <v>2543</v>
      </c>
      <c r="C317" t="s">
        <v>1869</v>
      </c>
      <c r="D317" t="s">
        <v>1869</v>
      </c>
    </row>
    <row r="318" spans="1:4">
      <c r="A318" s="129" t="s">
        <v>2542</v>
      </c>
      <c r="B318" s="129" t="s">
        <v>2545</v>
      </c>
      <c r="C318" t="s">
        <v>1869</v>
      </c>
      <c r="D318" t="s">
        <v>1869</v>
      </c>
    </row>
    <row r="319" spans="1:4">
      <c r="A319" s="129" t="s">
        <v>2544</v>
      </c>
      <c r="B319" s="129" t="s">
        <v>2547</v>
      </c>
      <c r="C319" t="s">
        <v>1869</v>
      </c>
      <c r="D319" t="s">
        <v>1869</v>
      </c>
    </row>
    <row r="320" spans="1:4">
      <c r="A320" s="129" t="s">
        <v>2546</v>
      </c>
      <c r="B320" s="129" t="s">
        <v>2549</v>
      </c>
      <c r="C320" t="s">
        <v>1869</v>
      </c>
      <c r="D320" t="s">
        <v>1869</v>
      </c>
    </row>
    <row r="321" spans="1:4">
      <c r="A321" s="129" t="s">
        <v>2548</v>
      </c>
      <c r="B321" s="129" t="s">
        <v>2551</v>
      </c>
      <c r="C321" t="s">
        <v>1869</v>
      </c>
      <c r="D321" t="s">
        <v>1869</v>
      </c>
    </row>
    <row r="322" spans="1:4">
      <c r="A322" s="129" t="s">
        <v>2550</v>
      </c>
      <c r="B322" s="129" t="s">
        <v>3032</v>
      </c>
      <c r="C322" t="s">
        <v>1869</v>
      </c>
      <c r="D322" t="s">
        <v>1869</v>
      </c>
    </row>
    <row r="323" spans="1:4">
      <c r="A323" s="129" t="s">
        <v>3031</v>
      </c>
      <c r="B323" s="129" t="s">
        <v>3034</v>
      </c>
      <c r="C323" t="s">
        <v>1869</v>
      </c>
      <c r="D323" t="s">
        <v>1869</v>
      </c>
    </row>
    <row r="324" spans="1:4">
      <c r="A324" s="129" t="s">
        <v>3033</v>
      </c>
      <c r="B324" s="129" t="s">
        <v>3423</v>
      </c>
      <c r="C324" t="s">
        <v>1869</v>
      </c>
      <c r="D324" t="s">
        <v>1869</v>
      </c>
    </row>
    <row r="325" spans="1:4">
      <c r="A325" s="129" t="s">
        <v>3035</v>
      </c>
      <c r="B325" s="129" t="s">
        <v>3443</v>
      </c>
      <c r="C325" t="s">
        <v>1869</v>
      </c>
      <c r="D325" t="s">
        <v>1869</v>
      </c>
    </row>
    <row r="326" spans="1:4">
      <c r="A326" s="129" t="s">
        <v>3422</v>
      </c>
      <c r="B326" s="129" t="s">
        <v>3425</v>
      </c>
      <c r="C326" t="s">
        <v>1869</v>
      </c>
      <c r="D326" t="s">
        <v>1869</v>
      </c>
    </row>
    <row r="327" spans="1:4">
      <c r="A327" s="129" t="s">
        <v>3424</v>
      </c>
      <c r="B327" s="129" t="s">
        <v>3427</v>
      </c>
      <c r="C327" t="s">
        <v>1869</v>
      </c>
      <c r="D327" t="s">
        <v>1869</v>
      </c>
    </row>
    <row r="328" spans="1:4">
      <c r="A328" s="129" t="s">
        <v>3426</v>
      </c>
      <c r="B328" s="129" t="s">
        <v>3429</v>
      </c>
      <c r="C328" t="s">
        <v>1869</v>
      </c>
      <c r="D328" t="s">
        <v>1869</v>
      </c>
    </row>
    <row r="329" spans="1:4">
      <c r="A329" s="129" t="s">
        <v>3428</v>
      </c>
      <c r="B329" s="129" t="s">
        <v>3431</v>
      </c>
      <c r="C329" t="s">
        <v>1869</v>
      </c>
      <c r="D329" t="s">
        <v>1869</v>
      </c>
    </row>
    <row r="330" spans="1:4">
      <c r="A330" s="129" t="s">
        <v>3430</v>
      </c>
      <c r="B330" s="129" t="s">
        <v>3433</v>
      </c>
      <c r="C330" t="s">
        <v>1869</v>
      </c>
      <c r="D330" t="s">
        <v>1869</v>
      </c>
    </row>
    <row r="331" spans="1:4">
      <c r="A331" s="129" t="s">
        <v>3432</v>
      </c>
      <c r="B331" s="129" t="s">
        <v>3435</v>
      </c>
      <c r="C331" t="s">
        <v>1869</v>
      </c>
      <c r="D331" t="s">
        <v>1869</v>
      </c>
    </row>
    <row r="332" spans="1:4">
      <c r="A332" s="129" t="s">
        <v>3434</v>
      </c>
      <c r="B332" s="129" t="s">
        <v>3437</v>
      </c>
      <c r="C332" t="s">
        <v>1869</v>
      </c>
      <c r="D332" t="s">
        <v>1869</v>
      </c>
    </row>
    <row r="333" spans="1:4">
      <c r="A333" s="129" t="s">
        <v>3436</v>
      </c>
      <c r="B333" s="129" t="s">
        <v>3439</v>
      </c>
      <c r="C333" t="s">
        <v>1869</v>
      </c>
      <c r="D333" t="s">
        <v>1869</v>
      </c>
    </row>
    <row r="334" spans="1:4">
      <c r="A334" s="129" t="s">
        <v>3438</v>
      </c>
      <c r="B334" s="129" t="s">
        <v>3441</v>
      </c>
      <c r="C334" t="s">
        <v>1869</v>
      </c>
      <c r="D334" t="s">
        <v>1869</v>
      </c>
    </row>
    <row r="335" spans="1:4">
      <c r="A335" s="129" t="s">
        <v>3440</v>
      </c>
      <c r="B335" s="129" t="s">
        <v>3445</v>
      </c>
      <c r="C335" t="s">
        <v>1869</v>
      </c>
      <c r="D335" t="s">
        <v>1869</v>
      </c>
    </row>
    <row r="336" spans="1:4">
      <c r="A336" s="129" t="s">
        <v>3442</v>
      </c>
      <c r="B336" s="129" t="s">
        <v>3465</v>
      </c>
      <c r="C336" t="s">
        <v>1869</v>
      </c>
      <c r="D336" t="s">
        <v>1869</v>
      </c>
    </row>
    <row r="337" spans="1:4">
      <c r="A337" s="129" t="s">
        <v>3444</v>
      </c>
      <c r="B337" s="129" t="s">
        <v>3447</v>
      </c>
      <c r="C337" t="s">
        <v>1869</v>
      </c>
      <c r="D337" t="s">
        <v>1869</v>
      </c>
    </row>
    <row r="338" spans="1:4">
      <c r="A338" s="129" t="s">
        <v>3446</v>
      </c>
      <c r="B338" s="129" t="s">
        <v>3449</v>
      </c>
      <c r="C338" t="s">
        <v>1869</v>
      </c>
      <c r="D338" t="s">
        <v>1869</v>
      </c>
    </row>
    <row r="339" spans="1:4">
      <c r="A339" s="129" t="s">
        <v>3448</v>
      </c>
      <c r="B339" s="129" t="s">
        <v>3451</v>
      </c>
      <c r="C339" t="s">
        <v>1869</v>
      </c>
      <c r="D339" t="s">
        <v>1869</v>
      </c>
    </row>
    <row r="340" spans="1:4">
      <c r="A340" s="129" t="s">
        <v>3450</v>
      </c>
      <c r="B340" s="129" t="s">
        <v>3453</v>
      </c>
      <c r="C340" t="s">
        <v>1869</v>
      </c>
      <c r="D340" t="s">
        <v>1869</v>
      </c>
    </row>
    <row r="341" spans="1:4">
      <c r="A341" s="129" t="s">
        <v>3452</v>
      </c>
      <c r="B341" s="129" t="s">
        <v>3455</v>
      </c>
      <c r="C341" t="s">
        <v>1869</v>
      </c>
      <c r="D341" t="s">
        <v>1869</v>
      </c>
    </row>
    <row r="342" spans="1:4">
      <c r="A342" s="129" t="s">
        <v>3454</v>
      </c>
      <c r="B342" s="129" t="s">
        <v>3457</v>
      </c>
      <c r="C342" t="s">
        <v>1869</v>
      </c>
      <c r="D342" t="s">
        <v>1869</v>
      </c>
    </row>
    <row r="343" spans="1:4">
      <c r="A343" s="129" t="s">
        <v>3456</v>
      </c>
      <c r="B343" s="129" t="s">
        <v>3459</v>
      </c>
      <c r="C343" t="s">
        <v>1869</v>
      </c>
      <c r="D343" t="s">
        <v>1869</v>
      </c>
    </row>
    <row r="344" spans="1:4">
      <c r="A344" s="129" t="s">
        <v>3458</v>
      </c>
      <c r="B344" s="129" t="s">
        <v>3461</v>
      </c>
      <c r="C344" t="s">
        <v>1869</v>
      </c>
      <c r="D344" t="s">
        <v>1869</v>
      </c>
    </row>
    <row r="345" spans="1:4">
      <c r="A345" s="129" t="s">
        <v>3460</v>
      </c>
      <c r="B345" s="129" t="s">
        <v>3463</v>
      </c>
      <c r="C345" t="s">
        <v>1869</v>
      </c>
      <c r="D345" t="s">
        <v>1869</v>
      </c>
    </row>
    <row r="346" spans="1:4">
      <c r="A346" s="129" t="s">
        <v>3462</v>
      </c>
      <c r="B346" s="129" t="s">
        <v>3467</v>
      </c>
      <c r="C346" t="s">
        <v>1869</v>
      </c>
      <c r="D346" t="s">
        <v>1869</v>
      </c>
    </row>
    <row r="347" spans="1:4">
      <c r="A347" s="129" t="s">
        <v>3464</v>
      </c>
      <c r="B347" s="129" t="s">
        <v>4769</v>
      </c>
      <c r="C347" t="s">
        <v>1869</v>
      </c>
      <c r="D347" t="s">
        <v>1869</v>
      </c>
    </row>
    <row r="348" spans="1:4">
      <c r="A348" s="129" t="s">
        <v>3466</v>
      </c>
      <c r="B348" s="129" t="s">
        <v>3469</v>
      </c>
      <c r="C348" t="s">
        <v>1869</v>
      </c>
      <c r="D348" t="s">
        <v>1869</v>
      </c>
    </row>
    <row r="349" spans="1:4">
      <c r="A349" s="129" t="s">
        <v>3468</v>
      </c>
      <c r="B349" s="129" t="s">
        <v>3471</v>
      </c>
      <c r="C349" t="s">
        <v>1869</v>
      </c>
      <c r="D349" t="s">
        <v>1869</v>
      </c>
    </row>
    <row r="350" spans="1:4">
      <c r="A350" s="129" t="s">
        <v>3470</v>
      </c>
      <c r="B350" s="129" t="s">
        <v>3473</v>
      </c>
      <c r="C350" t="s">
        <v>1869</v>
      </c>
      <c r="D350" t="s">
        <v>1869</v>
      </c>
    </row>
    <row r="351" spans="1:4">
      <c r="A351" s="129" t="s">
        <v>3472</v>
      </c>
      <c r="B351" s="129" t="s">
        <v>3475</v>
      </c>
      <c r="C351" t="s">
        <v>1869</v>
      </c>
      <c r="D351" t="s">
        <v>1869</v>
      </c>
    </row>
    <row r="352" spans="1:4">
      <c r="A352" s="129" t="s">
        <v>3474</v>
      </c>
      <c r="B352" s="129" t="s">
        <v>4759</v>
      </c>
      <c r="C352" t="s">
        <v>1869</v>
      </c>
      <c r="D352" t="s">
        <v>1869</v>
      </c>
    </row>
    <row r="353" spans="1:4">
      <c r="A353" s="129" t="s">
        <v>3476</v>
      </c>
      <c r="B353" s="129" t="s">
        <v>4761</v>
      </c>
      <c r="C353" t="s">
        <v>1869</v>
      </c>
      <c r="D353" t="s">
        <v>1869</v>
      </c>
    </row>
    <row r="354" spans="1:4">
      <c r="A354" s="129" t="s">
        <v>4760</v>
      </c>
      <c r="B354" s="129" t="s">
        <v>4763</v>
      </c>
      <c r="C354" t="s">
        <v>1869</v>
      </c>
      <c r="D354" t="s">
        <v>1869</v>
      </c>
    </row>
    <row r="355" spans="1:4">
      <c r="A355" s="129" t="s">
        <v>4762</v>
      </c>
      <c r="B355" s="129" t="s">
        <v>4765</v>
      </c>
      <c r="C355" t="s">
        <v>1869</v>
      </c>
      <c r="D355" t="s">
        <v>1869</v>
      </c>
    </row>
    <row r="356" spans="1:4">
      <c r="A356" s="129" t="s">
        <v>4764</v>
      </c>
      <c r="B356" s="129" t="s">
        <v>4767</v>
      </c>
      <c r="C356" t="s">
        <v>1869</v>
      </c>
      <c r="D356" t="s">
        <v>1869</v>
      </c>
    </row>
    <row r="357" spans="1:4">
      <c r="A357" s="129" t="s">
        <v>4766</v>
      </c>
      <c r="B357" s="129" t="s">
        <v>4771</v>
      </c>
      <c r="C357" t="s">
        <v>1869</v>
      </c>
      <c r="D357" t="s">
        <v>1869</v>
      </c>
    </row>
    <row r="358" spans="1:4">
      <c r="A358" s="129" t="s">
        <v>4768</v>
      </c>
      <c r="B358" s="129" t="s">
        <v>4790</v>
      </c>
      <c r="C358" t="s">
        <v>1869</v>
      </c>
      <c r="D358" t="s">
        <v>1869</v>
      </c>
    </row>
    <row r="359" spans="1:4">
      <c r="A359" s="129" t="s">
        <v>4770</v>
      </c>
      <c r="B359" s="129" t="s">
        <v>504</v>
      </c>
      <c r="C359" t="s">
        <v>1869</v>
      </c>
      <c r="D359" t="s">
        <v>1869</v>
      </c>
    </row>
    <row r="360" spans="1:4">
      <c r="A360" s="129" t="s">
        <v>4772</v>
      </c>
      <c r="B360" s="129" t="s">
        <v>4774</v>
      </c>
      <c r="C360" t="s">
        <v>1869</v>
      </c>
      <c r="D360" t="s">
        <v>1869</v>
      </c>
    </row>
    <row r="361" spans="1:4">
      <c r="A361" s="129" t="s">
        <v>4773</v>
      </c>
      <c r="B361" s="129" t="s">
        <v>4776</v>
      </c>
      <c r="C361" t="s">
        <v>1869</v>
      </c>
      <c r="D361" t="s">
        <v>1869</v>
      </c>
    </row>
    <row r="362" spans="1:4">
      <c r="A362" s="129" t="s">
        <v>4775</v>
      </c>
      <c r="B362" s="129" t="s">
        <v>4778</v>
      </c>
      <c r="C362" t="s">
        <v>1869</v>
      </c>
      <c r="D362" t="s">
        <v>1869</v>
      </c>
    </row>
    <row r="363" spans="1:4">
      <c r="A363" s="129" t="s">
        <v>4777</v>
      </c>
      <c r="B363" s="129" t="s">
        <v>4780</v>
      </c>
      <c r="C363" t="s">
        <v>1869</v>
      </c>
      <c r="D363" t="s">
        <v>1869</v>
      </c>
    </row>
    <row r="364" spans="1:4">
      <c r="A364" s="129" t="s">
        <v>4779</v>
      </c>
      <c r="B364" s="129" t="s">
        <v>4782</v>
      </c>
      <c r="C364" t="s">
        <v>1869</v>
      </c>
      <c r="D364" t="s">
        <v>1869</v>
      </c>
    </row>
    <row r="365" spans="1:4">
      <c r="A365" s="129" t="s">
        <v>4781</v>
      </c>
      <c r="B365" s="129" t="s">
        <v>4784</v>
      </c>
      <c r="C365" t="s">
        <v>1869</v>
      </c>
      <c r="D365" t="s">
        <v>1869</v>
      </c>
    </row>
    <row r="366" spans="1:4">
      <c r="A366" s="129" t="s">
        <v>4783</v>
      </c>
      <c r="B366" s="129" t="s">
        <v>4786</v>
      </c>
      <c r="C366" t="s">
        <v>1869</v>
      </c>
      <c r="D366" t="s">
        <v>1869</v>
      </c>
    </row>
    <row r="367" spans="1:4">
      <c r="A367" s="129" t="s">
        <v>4785</v>
      </c>
      <c r="B367" s="129" t="s">
        <v>4788</v>
      </c>
      <c r="C367" t="s">
        <v>1869</v>
      </c>
      <c r="D367" t="s">
        <v>1869</v>
      </c>
    </row>
    <row r="368" spans="1:4">
      <c r="A368" s="129" t="s">
        <v>4787</v>
      </c>
      <c r="B368" s="129" t="s">
        <v>4792</v>
      </c>
      <c r="C368" t="s">
        <v>1869</v>
      </c>
      <c r="D368" t="s">
        <v>1869</v>
      </c>
    </row>
    <row r="369" spans="1:4">
      <c r="A369" s="129" t="s">
        <v>4789</v>
      </c>
      <c r="B369" s="129" t="s">
        <v>3573</v>
      </c>
      <c r="C369" t="s">
        <v>1869</v>
      </c>
      <c r="D369" t="s">
        <v>1869</v>
      </c>
    </row>
    <row r="370" spans="1:4">
      <c r="A370" s="129" t="s">
        <v>4791</v>
      </c>
      <c r="B370" s="129" t="s">
        <v>4794</v>
      </c>
      <c r="C370" t="s">
        <v>1869</v>
      </c>
      <c r="D370" t="s">
        <v>1869</v>
      </c>
    </row>
    <row r="371" spans="1:4">
      <c r="A371" s="129" t="s">
        <v>4793</v>
      </c>
      <c r="B371" s="129" t="s">
        <v>4796</v>
      </c>
      <c r="C371" t="s">
        <v>1869</v>
      </c>
      <c r="D371" t="s">
        <v>1869</v>
      </c>
    </row>
    <row r="372" spans="1:4">
      <c r="A372" s="129" t="s">
        <v>4795</v>
      </c>
      <c r="B372" s="129" t="s">
        <v>4798</v>
      </c>
      <c r="C372" t="s">
        <v>1869</v>
      </c>
      <c r="D372" t="s">
        <v>1869</v>
      </c>
    </row>
    <row r="373" spans="1:4">
      <c r="A373" s="129" t="s">
        <v>4797</v>
      </c>
      <c r="B373" s="129" t="s">
        <v>4800</v>
      </c>
      <c r="C373" t="s">
        <v>1869</v>
      </c>
      <c r="D373" t="s">
        <v>1869</v>
      </c>
    </row>
    <row r="374" spans="1:4">
      <c r="A374" s="129" t="s">
        <v>4799</v>
      </c>
      <c r="B374" s="129" t="s">
        <v>3563</v>
      </c>
      <c r="C374" t="s">
        <v>1869</v>
      </c>
      <c r="D374" t="s">
        <v>1869</v>
      </c>
    </row>
    <row r="375" spans="1:4">
      <c r="A375" s="129" t="s">
        <v>4801</v>
      </c>
      <c r="B375" s="129" t="s">
        <v>3565</v>
      </c>
      <c r="C375" t="s">
        <v>1869</v>
      </c>
      <c r="D375" t="s">
        <v>1869</v>
      </c>
    </row>
    <row r="376" spans="1:4">
      <c r="A376" s="129" t="s">
        <v>3564</v>
      </c>
      <c r="B376" s="129" t="s">
        <v>3567</v>
      </c>
      <c r="C376" t="s">
        <v>1869</v>
      </c>
      <c r="D376" t="s">
        <v>1869</v>
      </c>
    </row>
    <row r="377" spans="1:4">
      <c r="A377" s="129" t="s">
        <v>3566</v>
      </c>
      <c r="B377" s="129" t="s">
        <v>3569</v>
      </c>
      <c r="C377" t="s">
        <v>1869</v>
      </c>
      <c r="D377" t="s">
        <v>1869</v>
      </c>
    </row>
    <row r="378" spans="1:4">
      <c r="A378" s="129" t="s">
        <v>3568</v>
      </c>
      <c r="B378" s="129" t="s">
        <v>3571</v>
      </c>
      <c r="C378" t="s">
        <v>1869</v>
      </c>
      <c r="D378" t="s">
        <v>1869</v>
      </c>
    </row>
    <row r="379" spans="1:4">
      <c r="A379" s="129" t="s">
        <v>3570</v>
      </c>
      <c r="B379" s="129" t="s">
        <v>3575</v>
      </c>
      <c r="C379" t="s">
        <v>1869</v>
      </c>
      <c r="D379" t="s">
        <v>1869</v>
      </c>
    </row>
    <row r="380" spans="1:4">
      <c r="A380" s="129" t="s">
        <v>3572</v>
      </c>
      <c r="B380" s="129" t="s">
        <v>3595</v>
      </c>
      <c r="C380" t="s">
        <v>1869</v>
      </c>
      <c r="D380" t="s">
        <v>1869</v>
      </c>
    </row>
    <row r="381" spans="1:4">
      <c r="A381" s="129" t="s">
        <v>3574</v>
      </c>
      <c r="B381" s="129" t="s">
        <v>3577</v>
      </c>
      <c r="C381" t="s">
        <v>1869</v>
      </c>
      <c r="D381" t="s">
        <v>1869</v>
      </c>
    </row>
    <row r="382" spans="1:4">
      <c r="A382" s="129" t="s">
        <v>3576</v>
      </c>
      <c r="B382" s="129" t="s">
        <v>3579</v>
      </c>
      <c r="C382" t="s">
        <v>1869</v>
      </c>
      <c r="D382" t="s">
        <v>1869</v>
      </c>
    </row>
    <row r="383" spans="1:4">
      <c r="A383" s="129" t="s">
        <v>3578</v>
      </c>
      <c r="B383" s="129" t="s">
        <v>3581</v>
      </c>
      <c r="C383" t="s">
        <v>1869</v>
      </c>
      <c r="D383" t="s">
        <v>1869</v>
      </c>
    </row>
    <row r="384" spans="1:4">
      <c r="A384" s="129" t="s">
        <v>3580</v>
      </c>
      <c r="B384" s="129" t="s">
        <v>3583</v>
      </c>
      <c r="C384" t="s">
        <v>1869</v>
      </c>
      <c r="D384" t="s">
        <v>1869</v>
      </c>
    </row>
    <row r="385" spans="1:4">
      <c r="A385" s="129" t="s">
        <v>3582</v>
      </c>
      <c r="B385" s="129" t="s">
        <v>3585</v>
      </c>
      <c r="C385" t="s">
        <v>1869</v>
      </c>
      <c r="D385" t="s">
        <v>1869</v>
      </c>
    </row>
    <row r="386" spans="1:4">
      <c r="A386" s="129" t="s">
        <v>3584</v>
      </c>
      <c r="B386" s="129" t="s">
        <v>3587</v>
      </c>
      <c r="C386" t="s">
        <v>1869</v>
      </c>
      <c r="D386" t="s">
        <v>1869</v>
      </c>
    </row>
    <row r="387" spans="1:4">
      <c r="A387" s="129" t="s">
        <v>3586</v>
      </c>
      <c r="B387" s="129" t="s">
        <v>3589</v>
      </c>
      <c r="C387" t="s">
        <v>1869</v>
      </c>
      <c r="D387" t="s">
        <v>1869</v>
      </c>
    </row>
    <row r="388" spans="1:4">
      <c r="A388" s="129" t="s">
        <v>3588</v>
      </c>
      <c r="B388" s="129" t="s">
        <v>3591</v>
      </c>
      <c r="C388" t="s">
        <v>1869</v>
      </c>
      <c r="D388" t="s">
        <v>1869</v>
      </c>
    </row>
    <row r="389" spans="1:4">
      <c r="A389" s="129" t="s">
        <v>3590</v>
      </c>
      <c r="B389" s="129" t="s">
        <v>3593</v>
      </c>
      <c r="C389" t="s">
        <v>1869</v>
      </c>
      <c r="D389" t="s">
        <v>1869</v>
      </c>
    </row>
    <row r="390" spans="1:4">
      <c r="A390" s="129" t="s">
        <v>3592</v>
      </c>
      <c r="B390" s="129" t="s">
        <v>3597</v>
      </c>
      <c r="C390" t="s">
        <v>1869</v>
      </c>
      <c r="D390" t="s">
        <v>1869</v>
      </c>
    </row>
    <row r="391" spans="1:4">
      <c r="A391" s="129" t="s">
        <v>3594</v>
      </c>
      <c r="B391" s="129" t="s">
        <v>3617</v>
      </c>
      <c r="C391" t="s">
        <v>1869</v>
      </c>
      <c r="D391" t="s">
        <v>1869</v>
      </c>
    </row>
    <row r="392" spans="1:4">
      <c r="A392" s="129" t="s">
        <v>3596</v>
      </c>
      <c r="B392" s="129" t="s">
        <v>3599</v>
      </c>
      <c r="C392" t="s">
        <v>1869</v>
      </c>
      <c r="D392" t="s">
        <v>1869</v>
      </c>
    </row>
    <row r="393" spans="1:4">
      <c r="A393" s="129" t="s">
        <v>3598</v>
      </c>
      <c r="B393" s="129" t="s">
        <v>3601</v>
      </c>
      <c r="C393" t="s">
        <v>1869</v>
      </c>
      <c r="D393" t="s">
        <v>1869</v>
      </c>
    </row>
    <row r="394" spans="1:4">
      <c r="A394" s="129" t="s">
        <v>3600</v>
      </c>
      <c r="B394" s="129" t="s">
        <v>3603</v>
      </c>
      <c r="C394" t="s">
        <v>1869</v>
      </c>
      <c r="D394" t="s">
        <v>1869</v>
      </c>
    </row>
    <row r="395" spans="1:4">
      <c r="A395" s="129" t="s">
        <v>3602</v>
      </c>
      <c r="B395" s="129" t="s">
        <v>3605</v>
      </c>
      <c r="C395" t="s">
        <v>1869</v>
      </c>
      <c r="D395" t="s">
        <v>1869</v>
      </c>
    </row>
    <row r="396" spans="1:4">
      <c r="A396" s="129" t="s">
        <v>3604</v>
      </c>
      <c r="B396" s="129" t="s">
        <v>3607</v>
      </c>
      <c r="C396" t="s">
        <v>1869</v>
      </c>
      <c r="D396" t="s">
        <v>1869</v>
      </c>
    </row>
    <row r="397" spans="1:4">
      <c r="A397" s="129" t="s">
        <v>3606</v>
      </c>
      <c r="B397" s="129" t="s">
        <v>3609</v>
      </c>
      <c r="C397" t="s">
        <v>1869</v>
      </c>
      <c r="D397" t="s">
        <v>1869</v>
      </c>
    </row>
    <row r="398" spans="1:4">
      <c r="A398" s="129" t="s">
        <v>3608</v>
      </c>
      <c r="B398" s="129" t="s">
        <v>3611</v>
      </c>
      <c r="C398" t="s">
        <v>1869</v>
      </c>
      <c r="D398" t="s">
        <v>1869</v>
      </c>
    </row>
    <row r="399" spans="1:4">
      <c r="A399" s="129" t="s">
        <v>3610</v>
      </c>
      <c r="B399" s="129" t="s">
        <v>3613</v>
      </c>
      <c r="C399" t="s">
        <v>1869</v>
      </c>
      <c r="D399" t="s">
        <v>1869</v>
      </c>
    </row>
    <row r="400" spans="1:4">
      <c r="A400" s="129" t="s">
        <v>3612</v>
      </c>
      <c r="B400" s="129" t="s">
        <v>3615</v>
      </c>
      <c r="C400" t="s">
        <v>1869</v>
      </c>
      <c r="D400" t="s">
        <v>1869</v>
      </c>
    </row>
    <row r="401" spans="1:4">
      <c r="A401" s="129" t="s">
        <v>3614</v>
      </c>
      <c r="B401" s="129" t="s">
        <v>3619</v>
      </c>
      <c r="C401" t="s">
        <v>1869</v>
      </c>
      <c r="D401" t="s">
        <v>1869</v>
      </c>
    </row>
    <row r="402" spans="1:4">
      <c r="A402" s="129" t="s">
        <v>3616</v>
      </c>
      <c r="B402" s="129" t="s">
        <v>2146</v>
      </c>
      <c r="C402" t="s">
        <v>1869</v>
      </c>
      <c r="D402" t="s">
        <v>1869</v>
      </c>
    </row>
    <row r="403" spans="1:4">
      <c r="A403" s="129" t="s">
        <v>3618</v>
      </c>
      <c r="B403" s="129" t="s">
        <v>3621</v>
      </c>
      <c r="C403" t="s">
        <v>1869</v>
      </c>
      <c r="D403" t="s">
        <v>1869</v>
      </c>
    </row>
    <row r="404" spans="1:4">
      <c r="A404" s="129" t="s">
        <v>3620</v>
      </c>
      <c r="B404" s="129" t="s">
        <v>3623</v>
      </c>
      <c r="C404" t="s">
        <v>1869</v>
      </c>
      <c r="D404" t="s">
        <v>1869</v>
      </c>
    </row>
    <row r="405" spans="1:4">
      <c r="A405" s="129" t="s">
        <v>3622</v>
      </c>
      <c r="B405" s="129" t="s">
        <v>3625</v>
      </c>
      <c r="C405" t="s">
        <v>1869</v>
      </c>
      <c r="D405" t="s">
        <v>1869</v>
      </c>
    </row>
    <row r="406" spans="1:4">
      <c r="A406" s="129" t="s">
        <v>3624</v>
      </c>
      <c r="B406" s="129" t="s">
        <v>3627</v>
      </c>
      <c r="C406" t="s">
        <v>1869</v>
      </c>
      <c r="D406" t="s">
        <v>1869</v>
      </c>
    </row>
    <row r="407" spans="1:4">
      <c r="A407" s="129" t="s">
        <v>3626</v>
      </c>
      <c r="B407" s="129" t="s">
        <v>3629</v>
      </c>
      <c r="C407" t="s">
        <v>1869</v>
      </c>
      <c r="D407" t="s">
        <v>1869</v>
      </c>
    </row>
    <row r="408" spans="1:4">
      <c r="A408" s="129" t="s">
        <v>3628</v>
      </c>
      <c r="B408" s="129" t="s">
        <v>3631</v>
      </c>
      <c r="C408" t="s">
        <v>1869</v>
      </c>
      <c r="D408" t="s">
        <v>1869</v>
      </c>
    </row>
    <row r="409" spans="1:4">
      <c r="A409" s="129" t="s">
        <v>3630</v>
      </c>
      <c r="B409" s="129" t="s">
        <v>2138</v>
      </c>
      <c r="C409" t="s">
        <v>1869</v>
      </c>
      <c r="D409" t="s">
        <v>1869</v>
      </c>
    </row>
    <row r="410" spans="1:4">
      <c r="A410" s="129" t="s">
        <v>2137</v>
      </c>
      <c r="B410" s="129" t="s">
        <v>2140</v>
      </c>
      <c r="C410" t="s">
        <v>1869</v>
      </c>
      <c r="D410" t="s">
        <v>1869</v>
      </c>
    </row>
    <row r="411" spans="1:4">
      <c r="A411" s="129" t="s">
        <v>2139</v>
      </c>
      <c r="B411" s="129" t="s">
        <v>2142</v>
      </c>
      <c r="C411" t="s">
        <v>1869</v>
      </c>
      <c r="D411" t="s">
        <v>1869</v>
      </c>
    </row>
    <row r="412" spans="1:4">
      <c r="A412" s="129" t="s">
        <v>2141</v>
      </c>
      <c r="B412" s="129" t="s">
        <v>2148</v>
      </c>
      <c r="C412" t="s">
        <v>1869</v>
      </c>
      <c r="D412" t="s">
        <v>1869</v>
      </c>
    </row>
    <row r="413" spans="1:4">
      <c r="A413" s="129" t="s">
        <v>2143</v>
      </c>
      <c r="B413" s="129" t="s">
        <v>26</v>
      </c>
      <c r="C413" t="s">
        <v>1869</v>
      </c>
      <c r="D413" t="s">
        <v>1869</v>
      </c>
    </row>
    <row r="414" spans="1:4">
      <c r="A414" s="129" t="s">
        <v>2145</v>
      </c>
      <c r="B414" s="129" t="s">
        <v>2664</v>
      </c>
      <c r="C414" t="s">
        <v>1869</v>
      </c>
      <c r="D414" t="s">
        <v>1869</v>
      </c>
    </row>
    <row r="415" spans="1:4">
      <c r="A415" s="129" t="s">
        <v>2147</v>
      </c>
      <c r="B415" s="129" t="s">
        <v>505</v>
      </c>
      <c r="C415" t="s">
        <v>1869</v>
      </c>
      <c r="D415" t="s">
        <v>1869</v>
      </c>
    </row>
    <row r="416" spans="1:4">
      <c r="A416" s="129" t="s">
        <v>2149</v>
      </c>
      <c r="B416" s="129" t="s">
        <v>2151</v>
      </c>
      <c r="C416" t="s">
        <v>1869</v>
      </c>
      <c r="D416" t="s">
        <v>1869</v>
      </c>
    </row>
    <row r="417" spans="1:4">
      <c r="A417" s="129" t="s">
        <v>2150</v>
      </c>
      <c r="B417" s="129" t="s">
        <v>2153</v>
      </c>
      <c r="C417" t="s">
        <v>1869</v>
      </c>
      <c r="D417" t="s">
        <v>1869</v>
      </c>
    </row>
    <row r="418" spans="1:4">
      <c r="A418" s="129" t="s">
        <v>2152</v>
      </c>
      <c r="B418" s="129" t="s">
        <v>2155</v>
      </c>
      <c r="C418" t="s">
        <v>1869</v>
      </c>
      <c r="D418" t="s">
        <v>1869</v>
      </c>
    </row>
    <row r="419" spans="1:4">
      <c r="A419" s="129" t="s">
        <v>2154</v>
      </c>
      <c r="B419" s="129" t="s">
        <v>2157</v>
      </c>
      <c r="C419" t="s">
        <v>1869</v>
      </c>
      <c r="D419" t="s">
        <v>1869</v>
      </c>
    </row>
    <row r="420" spans="1:4">
      <c r="A420" s="129" t="s">
        <v>2156</v>
      </c>
      <c r="B420" s="129" t="s">
        <v>2159</v>
      </c>
      <c r="C420" t="s">
        <v>1869</v>
      </c>
      <c r="D420" t="s">
        <v>1869</v>
      </c>
    </row>
    <row r="421" spans="1:4">
      <c r="A421" s="129" t="s">
        <v>2158</v>
      </c>
      <c r="B421" s="129" t="s">
        <v>2161</v>
      </c>
      <c r="C421" t="s">
        <v>1869</v>
      </c>
      <c r="D421" t="s">
        <v>1869</v>
      </c>
    </row>
    <row r="422" spans="1:4">
      <c r="A422" s="129" t="s">
        <v>2160</v>
      </c>
      <c r="B422" s="129" t="s">
        <v>2163</v>
      </c>
      <c r="C422" t="s">
        <v>1869</v>
      </c>
      <c r="D422" t="s">
        <v>1869</v>
      </c>
    </row>
    <row r="423" spans="1:4">
      <c r="A423" s="129" t="s">
        <v>2162</v>
      </c>
      <c r="B423" s="129" t="s">
        <v>2662</v>
      </c>
      <c r="C423" t="s">
        <v>1869</v>
      </c>
      <c r="D423" t="s">
        <v>1869</v>
      </c>
    </row>
    <row r="424" spans="1:4">
      <c r="A424" s="129" t="s">
        <v>2661</v>
      </c>
      <c r="B424" s="129" t="s">
        <v>2666</v>
      </c>
      <c r="C424" t="s">
        <v>1869</v>
      </c>
      <c r="D424" t="s">
        <v>1869</v>
      </c>
    </row>
    <row r="425" spans="1:4">
      <c r="A425" s="129" t="s">
        <v>2663</v>
      </c>
      <c r="B425" s="129" t="s">
        <v>3019</v>
      </c>
      <c r="C425" t="s">
        <v>1869</v>
      </c>
      <c r="D425" t="s">
        <v>1869</v>
      </c>
    </row>
    <row r="426" spans="1:4">
      <c r="A426" s="129" t="s">
        <v>2665</v>
      </c>
      <c r="B426" s="129" t="s">
        <v>2668</v>
      </c>
      <c r="C426" t="s">
        <v>1869</v>
      </c>
      <c r="D426" t="s">
        <v>1869</v>
      </c>
    </row>
    <row r="427" spans="1:4">
      <c r="A427" s="129" t="s">
        <v>2667</v>
      </c>
      <c r="B427" s="129" t="s">
        <v>2670</v>
      </c>
      <c r="C427" t="s">
        <v>1869</v>
      </c>
      <c r="D427" t="s">
        <v>1869</v>
      </c>
    </row>
    <row r="428" spans="1:4">
      <c r="A428" s="129" t="s">
        <v>2669</v>
      </c>
      <c r="B428" s="129" t="s">
        <v>2672</v>
      </c>
      <c r="C428" t="s">
        <v>1869</v>
      </c>
      <c r="D428" t="s">
        <v>1869</v>
      </c>
    </row>
    <row r="429" spans="1:4">
      <c r="A429" s="129" t="s">
        <v>2671</v>
      </c>
      <c r="B429" s="129" t="s">
        <v>2674</v>
      </c>
      <c r="C429" t="s">
        <v>1869</v>
      </c>
      <c r="D429" t="s">
        <v>1869</v>
      </c>
    </row>
    <row r="430" spans="1:4">
      <c r="A430" s="129" t="s">
        <v>2673</v>
      </c>
      <c r="B430" s="129" t="s">
        <v>2676</v>
      </c>
      <c r="C430" t="s">
        <v>1869</v>
      </c>
      <c r="D430" t="s">
        <v>1869</v>
      </c>
    </row>
    <row r="431" spans="1:4">
      <c r="A431" s="129" t="s">
        <v>2675</v>
      </c>
      <c r="B431" s="129" t="s">
        <v>2678</v>
      </c>
      <c r="C431" t="s">
        <v>1869</v>
      </c>
      <c r="D431" t="s">
        <v>1869</v>
      </c>
    </row>
    <row r="432" spans="1:4">
      <c r="A432" s="129" t="s">
        <v>2677</v>
      </c>
      <c r="B432" s="129" t="s">
        <v>3013</v>
      </c>
      <c r="C432" t="s">
        <v>1869</v>
      </c>
      <c r="D432" t="s">
        <v>1869</v>
      </c>
    </row>
    <row r="433" spans="1:4">
      <c r="A433" s="129" t="s">
        <v>2679</v>
      </c>
      <c r="B433" s="129" t="s">
        <v>3015</v>
      </c>
      <c r="C433" t="s">
        <v>1869</v>
      </c>
      <c r="D433" t="s">
        <v>1869</v>
      </c>
    </row>
    <row r="434" spans="1:4">
      <c r="A434" s="129" t="s">
        <v>3014</v>
      </c>
      <c r="B434" s="129" t="s">
        <v>3017</v>
      </c>
      <c r="C434" t="s">
        <v>1869</v>
      </c>
      <c r="D434" t="s">
        <v>1869</v>
      </c>
    </row>
    <row r="435" spans="1:4">
      <c r="A435" s="129" t="s">
        <v>3016</v>
      </c>
      <c r="B435" s="129" t="s">
        <v>3021</v>
      </c>
      <c r="C435" t="s">
        <v>1869</v>
      </c>
      <c r="D435" t="s">
        <v>1869</v>
      </c>
    </row>
    <row r="436" spans="1:4">
      <c r="A436" s="129" t="s">
        <v>3018</v>
      </c>
      <c r="B436" s="129" t="s">
        <v>3873</v>
      </c>
      <c r="C436" t="s">
        <v>1869</v>
      </c>
      <c r="D436" t="s">
        <v>1869</v>
      </c>
    </row>
    <row r="437" spans="1:4">
      <c r="A437" s="129" t="s">
        <v>3020</v>
      </c>
      <c r="B437" s="129" t="s">
        <v>3023</v>
      </c>
      <c r="C437" t="s">
        <v>1869</v>
      </c>
      <c r="D437" t="s">
        <v>1869</v>
      </c>
    </row>
    <row r="438" spans="1:4">
      <c r="A438" s="129" t="s">
        <v>3022</v>
      </c>
      <c r="B438" s="129" t="s">
        <v>3025</v>
      </c>
      <c r="C438" t="s">
        <v>1869</v>
      </c>
      <c r="D438" t="s">
        <v>1869</v>
      </c>
    </row>
    <row r="439" spans="1:4">
      <c r="A439" s="129" t="s">
        <v>3024</v>
      </c>
      <c r="B439" s="129" t="s">
        <v>3027</v>
      </c>
      <c r="C439" t="s">
        <v>1869</v>
      </c>
      <c r="D439" t="s">
        <v>1869</v>
      </c>
    </row>
    <row r="440" spans="1:4">
      <c r="A440" s="129" t="s">
        <v>3026</v>
      </c>
      <c r="B440" s="129" t="s">
        <v>3029</v>
      </c>
      <c r="C440" t="s">
        <v>1869</v>
      </c>
      <c r="D440" t="s">
        <v>1869</v>
      </c>
    </row>
    <row r="441" spans="1:4">
      <c r="A441" s="129" t="s">
        <v>3028</v>
      </c>
      <c r="B441" s="129" t="s">
        <v>3863</v>
      </c>
      <c r="C441" t="s">
        <v>1869</v>
      </c>
      <c r="D441" t="s">
        <v>1869</v>
      </c>
    </row>
    <row r="442" spans="1:4">
      <c r="A442" s="129" t="s">
        <v>3030</v>
      </c>
      <c r="B442" s="129" t="s">
        <v>3865</v>
      </c>
      <c r="C442" t="s">
        <v>1869</v>
      </c>
      <c r="D442" t="s">
        <v>1869</v>
      </c>
    </row>
    <row r="443" spans="1:4">
      <c r="A443" s="129" t="s">
        <v>3864</v>
      </c>
      <c r="B443" s="129" t="s">
        <v>3867</v>
      </c>
      <c r="C443" t="s">
        <v>1869</v>
      </c>
      <c r="D443" t="s">
        <v>1869</v>
      </c>
    </row>
    <row r="444" spans="1:4">
      <c r="A444" s="129" t="s">
        <v>3866</v>
      </c>
      <c r="B444" s="129" t="s">
        <v>3869</v>
      </c>
      <c r="C444" t="s">
        <v>1869</v>
      </c>
      <c r="D444" t="s">
        <v>1869</v>
      </c>
    </row>
    <row r="445" spans="1:4">
      <c r="A445" s="129" t="s">
        <v>3868</v>
      </c>
      <c r="B445" s="129" t="s">
        <v>3871</v>
      </c>
      <c r="C445" t="s">
        <v>1869</v>
      </c>
      <c r="D445" t="s">
        <v>1869</v>
      </c>
    </row>
    <row r="446" spans="1:4">
      <c r="A446" s="129" t="s">
        <v>3870</v>
      </c>
      <c r="B446" s="129" t="s">
        <v>3875</v>
      </c>
      <c r="C446" t="s">
        <v>1869</v>
      </c>
      <c r="D446" t="s">
        <v>1869</v>
      </c>
    </row>
    <row r="447" spans="1:4">
      <c r="A447" s="129" t="s">
        <v>3872</v>
      </c>
      <c r="B447" s="129" t="s">
        <v>3895</v>
      </c>
      <c r="C447" t="s">
        <v>1869</v>
      </c>
      <c r="D447" t="s">
        <v>1869</v>
      </c>
    </row>
    <row r="448" spans="1:4">
      <c r="A448" s="129" t="s">
        <v>3874</v>
      </c>
      <c r="B448" s="129" t="s">
        <v>3877</v>
      </c>
      <c r="C448" t="s">
        <v>1869</v>
      </c>
      <c r="D448" t="s">
        <v>1869</v>
      </c>
    </row>
    <row r="449" spans="1:4">
      <c r="A449" s="129" t="s">
        <v>3876</v>
      </c>
      <c r="B449" s="129" t="s">
        <v>3879</v>
      </c>
      <c r="C449" t="s">
        <v>1869</v>
      </c>
      <c r="D449" t="s">
        <v>1869</v>
      </c>
    </row>
    <row r="450" spans="1:4">
      <c r="A450" s="129" t="s">
        <v>3878</v>
      </c>
      <c r="B450" s="129" t="s">
        <v>3881</v>
      </c>
      <c r="C450" t="s">
        <v>1869</v>
      </c>
      <c r="D450" t="s">
        <v>1869</v>
      </c>
    </row>
    <row r="451" spans="1:4">
      <c r="A451" s="129" t="s">
        <v>3880</v>
      </c>
      <c r="B451" s="129" t="s">
        <v>3883</v>
      </c>
      <c r="C451" t="s">
        <v>1869</v>
      </c>
      <c r="D451" t="s">
        <v>1869</v>
      </c>
    </row>
    <row r="452" spans="1:4">
      <c r="A452" s="129" t="s">
        <v>3882</v>
      </c>
      <c r="B452" s="129" t="s">
        <v>3885</v>
      </c>
      <c r="C452" t="s">
        <v>1869</v>
      </c>
      <c r="D452" t="s">
        <v>1869</v>
      </c>
    </row>
    <row r="453" spans="1:4">
      <c r="A453" s="129" t="s">
        <v>3884</v>
      </c>
      <c r="B453" s="129" t="s">
        <v>3887</v>
      </c>
      <c r="C453" t="s">
        <v>1869</v>
      </c>
      <c r="D453" t="s">
        <v>1869</v>
      </c>
    </row>
    <row r="454" spans="1:4">
      <c r="A454" s="129" t="s">
        <v>3886</v>
      </c>
      <c r="B454" s="129" t="s">
        <v>3889</v>
      </c>
      <c r="C454" t="s">
        <v>1869</v>
      </c>
      <c r="D454" t="s">
        <v>1869</v>
      </c>
    </row>
    <row r="455" spans="1:4">
      <c r="A455" s="129" t="s">
        <v>3888</v>
      </c>
      <c r="B455" s="129" t="s">
        <v>3891</v>
      </c>
      <c r="C455" t="s">
        <v>1869</v>
      </c>
      <c r="D455" t="s">
        <v>1869</v>
      </c>
    </row>
    <row r="456" spans="1:4">
      <c r="A456" s="129" t="s">
        <v>3890</v>
      </c>
      <c r="B456" s="129" t="s">
        <v>3893</v>
      </c>
      <c r="C456" t="s">
        <v>1869</v>
      </c>
      <c r="D456" t="s">
        <v>1869</v>
      </c>
    </row>
    <row r="457" spans="1:4">
      <c r="A457" s="129" t="s">
        <v>3892</v>
      </c>
      <c r="B457" s="129" t="s">
        <v>3897</v>
      </c>
      <c r="C457" t="s">
        <v>1869</v>
      </c>
      <c r="D457" t="s">
        <v>1869</v>
      </c>
    </row>
    <row r="458" spans="1:4">
      <c r="A458" s="129" t="s">
        <v>3894</v>
      </c>
      <c r="B458" s="129" t="s">
        <v>3477</v>
      </c>
      <c r="C458" t="s">
        <v>1869</v>
      </c>
      <c r="D458" t="s">
        <v>1869</v>
      </c>
    </row>
    <row r="459" spans="1:4">
      <c r="A459" s="129" t="s">
        <v>3896</v>
      </c>
      <c r="B459" s="129" t="s">
        <v>3899</v>
      </c>
      <c r="C459" t="s">
        <v>1869</v>
      </c>
      <c r="D459" t="s">
        <v>1869</v>
      </c>
    </row>
    <row r="460" spans="1:4">
      <c r="A460" s="129" t="s">
        <v>3898</v>
      </c>
      <c r="B460" s="129" t="s">
        <v>3901</v>
      </c>
      <c r="C460" t="s">
        <v>1869</v>
      </c>
      <c r="D460" t="s">
        <v>1869</v>
      </c>
    </row>
    <row r="461" spans="1:4">
      <c r="A461" s="129" t="s">
        <v>3900</v>
      </c>
      <c r="B461" s="129" t="s">
        <v>3903</v>
      </c>
      <c r="C461" t="s">
        <v>1869</v>
      </c>
      <c r="D461" t="s">
        <v>1869</v>
      </c>
    </row>
    <row r="462" spans="1:4">
      <c r="A462" s="129" t="s">
        <v>3902</v>
      </c>
      <c r="B462" s="129" t="s">
        <v>3905</v>
      </c>
      <c r="C462" t="s">
        <v>1869</v>
      </c>
      <c r="D462" t="s">
        <v>1869</v>
      </c>
    </row>
    <row r="463" spans="1:4">
      <c r="A463" s="129" t="s">
        <v>3904</v>
      </c>
      <c r="B463" s="129" t="s">
        <v>3907</v>
      </c>
      <c r="C463" t="s">
        <v>1869</v>
      </c>
      <c r="D463" t="s">
        <v>1869</v>
      </c>
    </row>
    <row r="464" spans="1:4">
      <c r="A464" s="129" t="s">
        <v>3906</v>
      </c>
      <c r="B464" s="129" t="s">
        <v>3909</v>
      </c>
      <c r="C464" t="s">
        <v>1869</v>
      </c>
      <c r="D464" t="s">
        <v>1869</v>
      </c>
    </row>
    <row r="465" spans="1:4">
      <c r="A465" s="129" t="s">
        <v>3908</v>
      </c>
      <c r="B465" s="129" t="s">
        <v>3911</v>
      </c>
      <c r="C465" t="s">
        <v>1869</v>
      </c>
      <c r="D465" t="s">
        <v>1869</v>
      </c>
    </row>
    <row r="466" spans="1:4">
      <c r="A466" s="129" t="s">
        <v>3910</v>
      </c>
      <c r="B466" s="129" t="s">
        <v>3913</v>
      </c>
      <c r="C466" t="s">
        <v>1869</v>
      </c>
      <c r="D466" t="s">
        <v>1869</v>
      </c>
    </row>
    <row r="467" spans="1:4">
      <c r="A467" s="129" t="s">
        <v>3912</v>
      </c>
      <c r="B467" s="129" t="s">
        <v>3915</v>
      </c>
      <c r="C467" t="s">
        <v>1869</v>
      </c>
      <c r="D467" t="s">
        <v>1869</v>
      </c>
    </row>
    <row r="468" spans="1:4">
      <c r="A468" s="129" t="s">
        <v>3914</v>
      </c>
      <c r="B468" s="129" t="s">
        <v>3479</v>
      </c>
      <c r="C468" t="s">
        <v>1869</v>
      </c>
      <c r="D468" t="s">
        <v>1869</v>
      </c>
    </row>
    <row r="469" spans="1:4">
      <c r="A469" s="129" t="s">
        <v>3916</v>
      </c>
      <c r="B469" s="129" t="s">
        <v>3498</v>
      </c>
      <c r="C469" t="s">
        <v>1869</v>
      </c>
      <c r="D469" t="s">
        <v>1869</v>
      </c>
    </row>
    <row r="470" spans="1:4">
      <c r="A470" s="129" t="s">
        <v>3478</v>
      </c>
      <c r="B470" s="129" t="s">
        <v>506</v>
      </c>
      <c r="C470" t="s">
        <v>1869</v>
      </c>
      <c r="D470" t="s">
        <v>1869</v>
      </c>
    </row>
    <row r="471" spans="1:4">
      <c r="A471" s="129" t="s">
        <v>3480</v>
      </c>
      <c r="B471" s="129" t="s">
        <v>3482</v>
      </c>
      <c r="C471" t="s">
        <v>1869</v>
      </c>
      <c r="D471" t="s">
        <v>1869</v>
      </c>
    </row>
    <row r="472" spans="1:4">
      <c r="A472" s="129" t="s">
        <v>3481</v>
      </c>
      <c r="B472" s="129" t="s">
        <v>3484</v>
      </c>
      <c r="C472" t="s">
        <v>1869</v>
      </c>
      <c r="D472" t="s">
        <v>1869</v>
      </c>
    </row>
    <row r="473" spans="1:4">
      <c r="A473" s="129" t="s">
        <v>3483</v>
      </c>
      <c r="B473" s="129" t="s">
        <v>3486</v>
      </c>
      <c r="C473" t="s">
        <v>1869</v>
      </c>
      <c r="D473" t="s">
        <v>1869</v>
      </c>
    </row>
    <row r="474" spans="1:4">
      <c r="A474" s="129" t="s">
        <v>3485</v>
      </c>
      <c r="B474" s="129" t="s">
        <v>3488</v>
      </c>
      <c r="C474" t="s">
        <v>1869</v>
      </c>
      <c r="D474" t="s">
        <v>1869</v>
      </c>
    </row>
    <row r="475" spans="1:4">
      <c r="A475" s="129" t="s">
        <v>3487</v>
      </c>
      <c r="B475" s="129" t="s">
        <v>3490</v>
      </c>
      <c r="C475" t="s">
        <v>1869</v>
      </c>
      <c r="D475" t="s">
        <v>1869</v>
      </c>
    </row>
    <row r="476" spans="1:4">
      <c r="A476" s="129" t="s">
        <v>3489</v>
      </c>
      <c r="B476" s="129" t="s">
        <v>3492</v>
      </c>
      <c r="C476" t="s">
        <v>1869</v>
      </c>
      <c r="D476" t="s">
        <v>1869</v>
      </c>
    </row>
    <row r="477" spans="1:4">
      <c r="A477" s="129" t="s">
        <v>3491</v>
      </c>
      <c r="B477" s="129" t="s">
        <v>3494</v>
      </c>
      <c r="C477" t="s">
        <v>1869</v>
      </c>
      <c r="D477" t="s">
        <v>1869</v>
      </c>
    </row>
    <row r="478" spans="1:4">
      <c r="A478" s="129" t="s">
        <v>3493</v>
      </c>
      <c r="B478" s="129" t="s">
        <v>3496</v>
      </c>
      <c r="C478" t="s">
        <v>1869</v>
      </c>
      <c r="D478" t="s">
        <v>1869</v>
      </c>
    </row>
    <row r="479" spans="1:4">
      <c r="A479" s="129" t="s">
        <v>3495</v>
      </c>
      <c r="B479" s="129" t="s">
        <v>3500</v>
      </c>
      <c r="C479" t="s">
        <v>1869</v>
      </c>
      <c r="D479" t="s">
        <v>1869</v>
      </c>
    </row>
    <row r="480" spans="1:4">
      <c r="A480" s="129" t="s">
        <v>3497</v>
      </c>
      <c r="B480" s="129" t="s">
        <v>3520</v>
      </c>
      <c r="C480" t="s">
        <v>1869</v>
      </c>
      <c r="D480" t="s">
        <v>1869</v>
      </c>
    </row>
    <row r="481" spans="1:4">
      <c r="A481" s="129" t="s">
        <v>3499</v>
      </c>
      <c r="B481" s="129" t="s">
        <v>3502</v>
      </c>
      <c r="C481" t="s">
        <v>1869</v>
      </c>
      <c r="D481" t="s">
        <v>1869</v>
      </c>
    </row>
    <row r="482" spans="1:4">
      <c r="A482" s="129" t="s">
        <v>3501</v>
      </c>
      <c r="B482" s="129" t="s">
        <v>3504</v>
      </c>
      <c r="C482" t="s">
        <v>1869</v>
      </c>
      <c r="D482" t="s">
        <v>1869</v>
      </c>
    </row>
    <row r="483" spans="1:4">
      <c r="A483" s="129" t="s">
        <v>3503</v>
      </c>
      <c r="B483" s="129" t="s">
        <v>3506</v>
      </c>
      <c r="C483" t="s">
        <v>1869</v>
      </c>
      <c r="D483" t="s">
        <v>1869</v>
      </c>
    </row>
    <row r="484" spans="1:4">
      <c r="A484" s="129" t="s">
        <v>3505</v>
      </c>
      <c r="B484" s="129" t="s">
        <v>3508</v>
      </c>
      <c r="C484" t="s">
        <v>1869</v>
      </c>
      <c r="D484" t="s">
        <v>1869</v>
      </c>
    </row>
    <row r="485" spans="1:4">
      <c r="A485" s="129" t="s">
        <v>3507</v>
      </c>
      <c r="B485" s="129" t="s">
        <v>3510</v>
      </c>
      <c r="C485" t="s">
        <v>1869</v>
      </c>
      <c r="D485" t="s">
        <v>1869</v>
      </c>
    </row>
    <row r="486" spans="1:4">
      <c r="A486" s="129" t="s">
        <v>3509</v>
      </c>
      <c r="B486" s="129" t="s">
        <v>3512</v>
      </c>
      <c r="C486" t="s">
        <v>1869</v>
      </c>
      <c r="D486" t="s">
        <v>1869</v>
      </c>
    </row>
    <row r="487" spans="1:4">
      <c r="A487" s="129" t="s">
        <v>3511</v>
      </c>
      <c r="B487" s="129" t="s">
        <v>3514</v>
      </c>
      <c r="C487" t="s">
        <v>1869</v>
      </c>
      <c r="D487" t="s">
        <v>1869</v>
      </c>
    </row>
    <row r="488" spans="1:4">
      <c r="A488" s="129" t="s">
        <v>3513</v>
      </c>
      <c r="B488" s="129" t="s">
        <v>3516</v>
      </c>
      <c r="C488" t="s">
        <v>1869</v>
      </c>
      <c r="D488" t="s">
        <v>1869</v>
      </c>
    </row>
    <row r="489" spans="1:4">
      <c r="A489" s="129" t="s">
        <v>3515</v>
      </c>
      <c r="B489" s="129" t="s">
        <v>3518</v>
      </c>
      <c r="C489" t="s">
        <v>1869</v>
      </c>
      <c r="D489" t="s">
        <v>1869</v>
      </c>
    </row>
    <row r="490" spans="1:4">
      <c r="A490" s="129" t="s">
        <v>3517</v>
      </c>
      <c r="B490" s="129" t="s">
        <v>3522</v>
      </c>
      <c r="C490" t="s">
        <v>1869</v>
      </c>
      <c r="D490" t="s">
        <v>1869</v>
      </c>
    </row>
    <row r="491" spans="1:4">
      <c r="A491" s="129" t="s">
        <v>3519</v>
      </c>
      <c r="B491" s="129" t="s">
        <v>3542</v>
      </c>
      <c r="C491" t="s">
        <v>1869</v>
      </c>
      <c r="D491" t="s">
        <v>1869</v>
      </c>
    </row>
    <row r="492" spans="1:4">
      <c r="A492" s="129" t="s">
        <v>3521</v>
      </c>
      <c r="B492" s="129" t="s">
        <v>3524</v>
      </c>
      <c r="C492" t="s">
        <v>1869</v>
      </c>
      <c r="D492" t="s">
        <v>1869</v>
      </c>
    </row>
    <row r="493" spans="1:4">
      <c r="A493" s="129" t="s">
        <v>3523</v>
      </c>
      <c r="B493" s="129" t="s">
        <v>3526</v>
      </c>
      <c r="C493" t="s">
        <v>1869</v>
      </c>
      <c r="D493" t="s">
        <v>1869</v>
      </c>
    </row>
    <row r="494" spans="1:4">
      <c r="A494" s="129" t="s">
        <v>3525</v>
      </c>
      <c r="B494" s="129" t="s">
        <v>3528</v>
      </c>
      <c r="C494" t="s">
        <v>1869</v>
      </c>
      <c r="D494" t="s">
        <v>1869</v>
      </c>
    </row>
    <row r="495" spans="1:4">
      <c r="A495" s="129" t="s">
        <v>3527</v>
      </c>
      <c r="B495" s="129" t="s">
        <v>3530</v>
      </c>
      <c r="C495" t="s">
        <v>1869</v>
      </c>
      <c r="D495" t="s">
        <v>1869</v>
      </c>
    </row>
    <row r="496" spans="1:4">
      <c r="A496" s="129" t="s">
        <v>3529</v>
      </c>
      <c r="B496" s="129" t="s">
        <v>3532</v>
      </c>
      <c r="C496" t="s">
        <v>1869</v>
      </c>
      <c r="D496" t="s">
        <v>1869</v>
      </c>
    </row>
    <row r="497" spans="1:4">
      <c r="A497" s="129" t="s">
        <v>3531</v>
      </c>
      <c r="B497" s="129" t="s">
        <v>3534</v>
      </c>
      <c r="C497" t="s">
        <v>1869</v>
      </c>
      <c r="D497" t="s">
        <v>1869</v>
      </c>
    </row>
    <row r="498" spans="1:4">
      <c r="A498" s="129" t="s">
        <v>3533</v>
      </c>
      <c r="B498" s="129" t="s">
        <v>3536</v>
      </c>
      <c r="C498" t="s">
        <v>1869</v>
      </c>
      <c r="D498" t="s">
        <v>1869</v>
      </c>
    </row>
    <row r="499" spans="1:4">
      <c r="A499" s="129" t="s">
        <v>3535</v>
      </c>
      <c r="B499" s="129" t="s">
        <v>3538</v>
      </c>
      <c r="C499" t="s">
        <v>1869</v>
      </c>
      <c r="D499" t="s">
        <v>1869</v>
      </c>
    </row>
    <row r="500" spans="1:4">
      <c r="A500" s="129" t="s">
        <v>3537</v>
      </c>
      <c r="B500" s="129" t="s">
        <v>3540</v>
      </c>
      <c r="C500" t="s">
        <v>1869</v>
      </c>
      <c r="D500" t="s">
        <v>1869</v>
      </c>
    </row>
    <row r="501" spans="1:4">
      <c r="A501" s="129" t="s">
        <v>3539</v>
      </c>
      <c r="B501" s="129" t="s">
        <v>3544</v>
      </c>
      <c r="C501" t="s">
        <v>1869</v>
      </c>
      <c r="D501" t="s">
        <v>1869</v>
      </c>
    </row>
    <row r="502" spans="1:4">
      <c r="A502" s="129" t="s">
        <v>3541</v>
      </c>
      <c r="B502" s="129" t="s">
        <v>4</v>
      </c>
      <c r="C502" t="s">
        <v>1869</v>
      </c>
      <c r="D502" t="s">
        <v>1869</v>
      </c>
    </row>
    <row r="503" spans="1:4">
      <c r="A503" s="129" t="s">
        <v>3543</v>
      </c>
      <c r="B503" s="129" t="s">
        <v>3546</v>
      </c>
      <c r="C503" t="s">
        <v>1869</v>
      </c>
      <c r="D503" t="s">
        <v>1869</v>
      </c>
    </row>
    <row r="504" spans="1:4">
      <c r="A504" s="129" t="s">
        <v>3545</v>
      </c>
      <c r="B504" s="129" t="s">
        <v>3548</v>
      </c>
      <c r="C504" t="s">
        <v>1869</v>
      </c>
      <c r="D504" t="s">
        <v>1869</v>
      </c>
    </row>
    <row r="505" spans="1:4">
      <c r="A505" s="129" t="s">
        <v>3547</v>
      </c>
      <c r="B505" s="129" t="s">
        <v>3550</v>
      </c>
      <c r="C505" t="s">
        <v>1869</v>
      </c>
      <c r="D505" t="s">
        <v>1869</v>
      </c>
    </row>
    <row r="506" spans="1:4">
      <c r="A506" s="129" t="s">
        <v>3549</v>
      </c>
      <c r="B506" s="129" t="s">
        <v>3552</v>
      </c>
      <c r="C506" t="s">
        <v>1869</v>
      </c>
      <c r="D506" t="s">
        <v>1869</v>
      </c>
    </row>
    <row r="507" spans="1:4">
      <c r="A507" s="129" t="s">
        <v>3551</v>
      </c>
      <c r="B507" s="129" t="s">
        <v>3554</v>
      </c>
      <c r="C507" t="s">
        <v>1869</v>
      </c>
      <c r="D507" t="s">
        <v>1869</v>
      </c>
    </row>
    <row r="508" spans="1:4">
      <c r="A508" s="129" t="s">
        <v>3553</v>
      </c>
      <c r="B508" s="129" t="s">
        <v>3556</v>
      </c>
      <c r="C508" t="s">
        <v>1869</v>
      </c>
      <c r="D508" t="s">
        <v>1869</v>
      </c>
    </row>
    <row r="509" spans="1:4">
      <c r="A509" s="129" t="s">
        <v>3555</v>
      </c>
      <c r="B509" s="129" t="s">
        <v>3558</v>
      </c>
      <c r="C509" t="s">
        <v>1869</v>
      </c>
      <c r="D509" t="s">
        <v>1869</v>
      </c>
    </row>
    <row r="510" spans="1:4">
      <c r="A510" s="129" t="s">
        <v>3557</v>
      </c>
      <c r="B510" s="129" t="s">
        <v>0</v>
      </c>
      <c r="C510" t="s">
        <v>1869</v>
      </c>
      <c r="D510" t="s">
        <v>1869</v>
      </c>
    </row>
    <row r="511" spans="1:4">
      <c r="A511" s="129" t="s">
        <v>3559</v>
      </c>
      <c r="B511" s="129" t="s">
        <v>2</v>
      </c>
      <c r="C511" t="s">
        <v>1869</v>
      </c>
      <c r="D511" t="s">
        <v>1869</v>
      </c>
    </row>
    <row r="512" spans="1:4">
      <c r="A512" s="129" t="s">
        <v>1</v>
      </c>
      <c r="B512" s="129" t="s">
        <v>6</v>
      </c>
      <c r="C512" t="s">
        <v>1869</v>
      </c>
      <c r="D512" t="s">
        <v>1869</v>
      </c>
    </row>
    <row r="513" spans="1:4">
      <c r="A513" s="129" t="s">
        <v>3</v>
      </c>
      <c r="B513" s="129" t="s">
        <v>28</v>
      </c>
      <c r="C513" t="s">
        <v>1869</v>
      </c>
      <c r="D513" t="s">
        <v>1869</v>
      </c>
    </row>
    <row r="514" spans="1:4">
      <c r="A514" s="129" t="s">
        <v>5</v>
      </c>
      <c r="B514" s="129" t="s">
        <v>8</v>
      </c>
      <c r="C514" t="s">
        <v>1869</v>
      </c>
      <c r="D514" t="s">
        <v>1869</v>
      </c>
    </row>
    <row r="515" spans="1:4">
      <c r="A515" s="129" t="s">
        <v>7</v>
      </c>
      <c r="B515" s="129" t="s">
        <v>10</v>
      </c>
      <c r="C515" t="s">
        <v>1869</v>
      </c>
      <c r="D515" t="s">
        <v>1869</v>
      </c>
    </row>
    <row r="516" spans="1:4">
      <c r="A516" s="129" t="s">
        <v>9</v>
      </c>
      <c r="B516" s="129" t="s">
        <v>12</v>
      </c>
      <c r="C516" t="s">
        <v>1869</v>
      </c>
      <c r="D516" t="s">
        <v>1869</v>
      </c>
    </row>
    <row r="517" spans="1:4">
      <c r="A517" s="129" t="s">
        <v>11</v>
      </c>
      <c r="B517" s="129" t="s">
        <v>14</v>
      </c>
      <c r="C517" t="s">
        <v>1869</v>
      </c>
      <c r="D517" t="s">
        <v>1869</v>
      </c>
    </row>
    <row r="518" spans="1:4">
      <c r="A518" s="129" t="s">
        <v>13</v>
      </c>
      <c r="B518" s="129" t="s">
        <v>16</v>
      </c>
      <c r="C518" t="s">
        <v>1869</v>
      </c>
      <c r="D518" t="s">
        <v>1869</v>
      </c>
    </row>
    <row r="519" spans="1:4">
      <c r="A519" s="129" t="s">
        <v>15</v>
      </c>
      <c r="B519" s="129" t="s">
        <v>18</v>
      </c>
      <c r="C519" t="s">
        <v>1869</v>
      </c>
      <c r="D519" t="s">
        <v>1869</v>
      </c>
    </row>
    <row r="520" spans="1:4">
      <c r="A520" s="129" t="s">
        <v>17</v>
      </c>
      <c r="B520" s="129" t="s">
        <v>20</v>
      </c>
      <c r="C520" t="s">
        <v>1869</v>
      </c>
      <c r="D520" t="s">
        <v>1869</v>
      </c>
    </row>
    <row r="521" spans="1:4">
      <c r="A521" s="129" t="s">
        <v>19</v>
      </c>
      <c r="B521" s="129" t="s">
        <v>22</v>
      </c>
      <c r="C521" t="s">
        <v>1869</v>
      </c>
      <c r="D521" t="s">
        <v>1869</v>
      </c>
    </row>
    <row r="522" spans="1:4">
      <c r="A522" s="129" t="s">
        <v>21</v>
      </c>
      <c r="B522" s="129" t="s">
        <v>24</v>
      </c>
      <c r="C522" t="s">
        <v>1869</v>
      </c>
      <c r="D522" t="s">
        <v>1869</v>
      </c>
    </row>
    <row r="523" spans="1:4">
      <c r="A523" s="129" t="s">
        <v>23</v>
      </c>
      <c r="B523" s="129" t="s">
        <v>30</v>
      </c>
      <c r="C523" t="s">
        <v>1869</v>
      </c>
      <c r="D523" t="s">
        <v>1869</v>
      </c>
    </row>
    <row r="524" spans="1:4">
      <c r="A524" s="129" t="s">
        <v>25</v>
      </c>
      <c r="B524" s="129" t="s">
        <v>50</v>
      </c>
      <c r="C524" t="s">
        <v>1869</v>
      </c>
      <c r="D524" t="s">
        <v>1869</v>
      </c>
    </row>
    <row r="525" spans="1:4">
      <c r="A525" s="129" t="s">
        <v>27</v>
      </c>
      <c r="B525" s="129" t="s">
        <v>32</v>
      </c>
      <c r="C525" t="s">
        <v>1869</v>
      </c>
      <c r="D525" t="s">
        <v>1869</v>
      </c>
    </row>
    <row r="526" spans="1:4">
      <c r="A526" s="129" t="s">
        <v>29</v>
      </c>
      <c r="B526" s="129" t="s">
        <v>507</v>
      </c>
      <c r="C526" t="s">
        <v>1869</v>
      </c>
      <c r="D526" t="s">
        <v>1869</v>
      </c>
    </row>
    <row r="527" spans="1:4">
      <c r="A527" s="129" t="s">
        <v>31</v>
      </c>
      <c r="B527" s="129" t="s">
        <v>34</v>
      </c>
      <c r="C527" t="s">
        <v>1869</v>
      </c>
      <c r="D527" t="s">
        <v>1869</v>
      </c>
    </row>
    <row r="528" spans="1:4">
      <c r="A528" s="129" t="s">
        <v>33</v>
      </c>
      <c r="B528" s="129" t="s">
        <v>36</v>
      </c>
      <c r="C528" t="s">
        <v>1869</v>
      </c>
      <c r="D528" t="s">
        <v>1869</v>
      </c>
    </row>
    <row r="529" spans="1:4">
      <c r="A529" s="129" t="s">
        <v>35</v>
      </c>
      <c r="B529" s="129" t="s">
        <v>38</v>
      </c>
      <c r="C529" t="s">
        <v>1869</v>
      </c>
      <c r="D529" t="s">
        <v>1869</v>
      </c>
    </row>
    <row r="530" spans="1:4">
      <c r="A530" s="129" t="s">
        <v>37</v>
      </c>
      <c r="B530" s="129" t="s">
        <v>40</v>
      </c>
      <c r="C530" t="s">
        <v>1869</v>
      </c>
      <c r="D530" t="s">
        <v>1869</v>
      </c>
    </row>
    <row r="531" spans="1:4">
      <c r="A531" s="129" t="s">
        <v>39</v>
      </c>
      <c r="B531" s="129" t="s">
        <v>42</v>
      </c>
      <c r="C531" t="s">
        <v>1869</v>
      </c>
      <c r="D531" t="s">
        <v>1869</v>
      </c>
    </row>
    <row r="532" spans="1:4">
      <c r="A532" s="129" t="s">
        <v>41</v>
      </c>
      <c r="B532" s="129" t="s">
        <v>44</v>
      </c>
      <c r="C532" t="s">
        <v>1869</v>
      </c>
      <c r="D532" t="s">
        <v>1869</v>
      </c>
    </row>
    <row r="533" spans="1:4">
      <c r="A533" s="129" t="s">
        <v>43</v>
      </c>
      <c r="B533" s="129" t="s">
        <v>46</v>
      </c>
      <c r="C533" t="s">
        <v>1869</v>
      </c>
      <c r="D533" t="s">
        <v>1869</v>
      </c>
    </row>
    <row r="534" spans="1:4">
      <c r="A534" s="129" t="s">
        <v>45</v>
      </c>
      <c r="B534" s="129" t="s">
        <v>48</v>
      </c>
      <c r="C534" t="s">
        <v>1869</v>
      </c>
      <c r="D534" t="s">
        <v>1869</v>
      </c>
    </row>
    <row r="535" spans="1:4">
      <c r="A535" s="129" t="s">
        <v>47</v>
      </c>
      <c r="B535" s="129" t="s">
        <v>52</v>
      </c>
      <c r="C535" t="s">
        <v>1869</v>
      </c>
      <c r="D535" t="s">
        <v>1869</v>
      </c>
    </row>
    <row r="536" spans="1:4">
      <c r="A536" s="129" t="s">
        <v>49</v>
      </c>
      <c r="B536" s="129" t="s">
        <v>72</v>
      </c>
      <c r="C536" t="s">
        <v>1869</v>
      </c>
      <c r="D536" t="s">
        <v>1869</v>
      </c>
    </row>
    <row r="537" spans="1:4">
      <c r="A537" s="129" t="s">
        <v>51</v>
      </c>
      <c r="B537" s="129" t="s">
        <v>54</v>
      </c>
      <c r="C537" t="s">
        <v>1869</v>
      </c>
      <c r="D537" t="s">
        <v>1869</v>
      </c>
    </row>
    <row r="538" spans="1:4">
      <c r="A538" s="129" t="s">
        <v>53</v>
      </c>
      <c r="B538" s="129" t="s">
        <v>56</v>
      </c>
      <c r="C538" t="s">
        <v>1869</v>
      </c>
      <c r="D538" t="s">
        <v>1869</v>
      </c>
    </row>
    <row r="539" spans="1:4">
      <c r="A539" s="129" t="s">
        <v>55</v>
      </c>
      <c r="B539" s="129" t="s">
        <v>58</v>
      </c>
      <c r="C539" t="s">
        <v>1869</v>
      </c>
      <c r="D539" t="s">
        <v>1869</v>
      </c>
    </row>
    <row r="540" spans="1:4">
      <c r="A540" s="129" t="s">
        <v>57</v>
      </c>
      <c r="B540" s="129" t="s">
        <v>60</v>
      </c>
      <c r="C540" t="s">
        <v>1869</v>
      </c>
      <c r="D540" t="s">
        <v>1869</v>
      </c>
    </row>
    <row r="541" spans="1:4">
      <c r="A541" s="129" t="s">
        <v>59</v>
      </c>
      <c r="B541" s="129" t="s">
        <v>62</v>
      </c>
      <c r="C541" t="s">
        <v>1869</v>
      </c>
      <c r="D541" t="s">
        <v>1869</v>
      </c>
    </row>
    <row r="542" spans="1:4">
      <c r="A542" s="129" t="s">
        <v>61</v>
      </c>
      <c r="B542" s="129" t="s">
        <v>64</v>
      </c>
      <c r="C542" t="s">
        <v>1869</v>
      </c>
      <c r="D542" t="s">
        <v>1869</v>
      </c>
    </row>
    <row r="543" spans="1:4">
      <c r="A543" s="129" t="s">
        <v>63</v>
      </c>
      <c r="B543" s="129" t="s">
        <v>66</v>
      </c>
      <c r="C543" t="s">
        <v>1869</v>
      </c>
      <c r="D543" t="s">
        <v>1869</v>
      </c>
    </row>
    <row r="544" spans="1:4">
      <c r="A544" s="129" t="s">
        <v>65</v>
      </c>
      <c r="B544" s="129" t="s">
        <v>68</v>
      </c>
      <c r="C544" t="s">
        <v>1869</v>
      </c>
      <c r="D544" t="s">
        <v>1869</v>
      </c>
    </row>
    <row r="545" spans="1:4">
      <c r="A545" s="129" t="s">
        <v>67</v>
      </c>
      <c r="B545" s="129" t="s">
        <v>70</v>
      </c>
      <c r="C545" t="s">
        <v>1869</v>
      </c>
      <c r="D545" t="s">
        <v>1869</v>
      </c>
    </row>
    <row r="546" spans="1:4">
      <c r="A546" s="129" t="s">
        <v>69</v>
      </c>
      <c r="B546" s="129" t="s">
        <v>74</v>
      </c>
      <c r="C546" t="s">
        <v>1869</v>
      </c>
      <c r="D546" t="s">
        <v>1869</v>
      </c>
    </row>
    <row r="547" spans="1:4">
      <c r="A547" s="129" t="s">
        <v>71</v>
      </c>
      <c r="B547" s="129" t="s">
        <v>93</v>
      </c>
      <c r="C547" t="s">
        <v>1869</v>
      </c>
      <c r="D547" t="s">
        <v>1869</v>
      </c>
    </row>
    <row r="548" spans="1:4">
      <c r="A548" s="129" t="s">
        <v>73</v>
      </c>
      <c r="B548" s="129" t="s">
        <v>508</v>
      </c>
      <c r="C548" t="s">
        <v>1869</v>
      </c>
      <c r="D548" t="s">
        <v>1869</v>
      </c>
    </row>
    <row r="549" spans="1:4">
      <c r="A549" s="129" t="s">
        <v>75</v>
      </c>
      <c r="B549" s="129" t="s">
        <v>77</v>
      </c>
      <c r="C549" t="s">
        <v>1869</v>
      </c>
      <c r="D549" t="s">
        <v>1869</v>
      </c>
    </row>
    <row r="550" spans="1:4">
      <c r="A550" s="129" t="s">
        <v>76</v>
      </c>
      <c r="B550" s="129" t="s">
        <v>79</v>
      </c>
      <c r="C550" t="s">
        <v>1869</v>
      </c>
      <c r="D550" t="s">
        <v>1869</v>
      </c>
    </row>
    <row r="551" spans="1:4">
      <c r="A551" s="129" t="s">
        <v>78</v>
      </c>
      <c r="B551" s="129" t="s">
        <v>81</v>
      </c>
      <c r="C551" t="s">
        <v>1869</v>
      </c>
      <c r="D551" t="s">
        <v>1869</v>
      </c>
    </row>
    <row r="552" spans="1:4">
      <c r="A552" s="129" t="s">
        <v>80</v>
      </c>
      <c r="B552" s="129" t="s">
        <v>83</v>
      </c>
      <c r="C552" t="s">
        <v>1869</v>
      </c>
      <c r="D552" t="s">
        <v>1869</v>
      </c>
    </row>
    <row r="553" spans="1:4">
      <c r="A553" s="129" t="s">
        <v>82</v>
      </c>
      <c r="B553" s="129" t="s">
        <v>85</v>
      </c>
      <c r="C553" t="s">
        <v>1869</v>
      </c>
      <c r="D553" t="s">
        <v>1869</v>
      </c>
    </row>
    <row r="554" spans="1:4">
      <c r="A554" s="129" t="s">
        <v>84</v>
      </c>
      <c r="B554" s="129" t="s">
        <v>87</v>
      </c>
      <c r="C554" t="s">
        <v>1869</v>
      </c>
      <c r="D554" t="s">
        <v>1869</v>
      </c>
    </row>
    <row r="555" spans="1:4">
      <c r="A555" s="129" t="s">
        <v>86</v>
      </c>
      <c r="B555" s="129" t="s">
        <v>89</v>
      </c>
      <c r="C555" t="s">
        <v>1869</v>
      </c>
      <c r="D555" t="s">
        <v>1869</v>
      </c>
    </row>
    <row r="556" spans="1:4">
      <c r="A556" s="129" t="s">
        <v>88</v>
      </c>
      <c r="B556" s="129" t="s">
        <v>91</v>
      </c>
      <c r="C556" t="s">
        <v>1869</v>
      </c>
      <c r="D556" t="s">
        <v>1869</v>
      </c>
    </row>
    <row r="557" spans="1:4">
      <c r="A557" s="129" t="s">
        <v>90</v>
      </c>
      <c r="B557" s="129" t="s">
        <v>95</v>
      </c>
      <c r="C557" t="s">
        <v>1869</v>
      </c>
      <c r="D557" t="s">
        <v>1869</v>
      </c>
    </row>
    <row r="558" spans="1:4">
      <c r="A558" s="129" t="s">
        <v>92</v>
      </c>
      <c r="B558" s="129" t="s">
        <v>3766</v>
      </c>
      <c r="C558" t="s">
        <v>1869</v>
      </c>
      <c r="D558" t="s">
        <v>1869</v>
      </c>
    </row>
    <row r="559" spans="1:4">
      <c r="A559" s="129" t="s">
        <v>94</v>
      </c>
      <c r="B559" s="129" t="s">
        <v>97</v>
      </c>
      <c r="C559" t="s">
        <v>1869</v>
      </c>
      <c r="D559" t="s">
        <v>1869</v>
      </c>
    </row>
    <row r="560" spans="1:4">
      <c r="A560" s="129" t="s">
        <v>96</v>
      </c>
      <c r="B560" s="129" t="s">
        <v>99</v>
      </c>
      <c r="C560" t="s">
        <v>1869</v>
      </c>
      <c r="D560" t="s">
        <v>1869</v>
      </c>
    </row>
    <row r="561" spans="1:4">
      <c r="A561" s="129" t="s">
        <v>98</v>
      </c>
      <c r="B561" s="129" t="s">
        <v>101</v>
      </c>
      <c r="C561" t="s">
        <v>1869</v>
      </c>
      <c r="D561" t="s">
        <v>1869</v>
      </c>
    </row>
    <row r="562" spans="1:4">
      <c r="A562" s="129" t="s">
        <v>100</v>
      </c>
      <c r="B562" s="129" t="s">
        <v>3754</v>
      </c>
      <c r="C562" t="s">
        <v>1869</v>
      </c>
      <c r="D562" t="s">
        <v>1869</v>
      </c>
    </row>
    <row r="563" spans="1:4">
      <c r="A563" s="129" t="s">
        <v>3753</v>
      </c>
      <c r="B563" s="129" t="s">
        <v>3756</v>
      </c>
      <c r="C563" t="s">
        <v>1869</v>
      </c>
      <c r="D563" t="s">
        <v>1869</v>
      </c>
    </row>
    <row r="564" spans="1:4">
      <c r="A564" s="129" t="s">
        <v>3755</v>
      </c>
      <c r="B564" s="129" t="s">
        <v>3758</v>
      </c>
      <c r="C564" t="s">
        <v>1869</v>
      </c>
      <c r="D564" t="s">
        <v>1869</v>
      </c>
    </row>
    <row r="565" spans="1:4">
      <c r="A565" s="129" t="s">
        <v>3757</v>
      </c>
      <c r="B565" s="129" t="s">
        <v>3760</v>
      </c>
      <c r="C565" t="s">
        <v>1869</v>
      </c>
      <c r="D565" t="s">
        <v>1869</v>
      </c>
    </row>
    <row r="566" spans="1:4">
      <c r="A566" s="129" t="s">
        <v>3759</v>
      </c>
      <c r="B566" s="129" t="s">
        <v>3762</v>
      </c>
      <c r="C566" t="s">
        <v>1869</v>
      </c>
      <c r="D566" t="s">
        <v>1869</v>
      </c>
    </row>
    <row r="567" spans="1:4">
      <c r="A567" s="129" t="s">
        <v>3761</v>
      </c>
      <c r="B567" s="129" t="s">
        <v>3764</v>
      </c>
      <c r="C567" t="s">
        <v>1869</v>
      </c>
      <c r="D567" t="s">
        <v>1869</v>
      </c>
    </row>
    <row r="568" spans="1:4">
      <c r="A568" s="129" t="s">
        <v>3763</v>
      </c>
      <c r="B568" s="129" t="s">
        <v>3768</v>
      </c>
      <c r="C568" t="s">
        <v>1869</v>
      </c>
      <c r="D568" t="s">
        <v>1869</v>
      </c>
    </row>
    <row r="569" spans="1:4">
      <c r="A569" s="129" t="s">
        <v>3765</v>
      </c>
      <c r="B569" s="129" t="s">
        <v>3244</v>
      </c>
      <c r="C569" t="s">
        <v>1869</v>
      </c>
      <c r="D569" t="s">
        <v>1869</v>
      </c>
    </row>
    <row r="570" spans="1:4">
      <c r="A570" s="129" t="s">
        <v>3767</v>
      </c>
      <c r="B570" s="129" t="s">
        <v>3770</v>
      </c>
      <c r="C570" t="s">
        <v>1869</v>
      </c>
      <c r="D570" t="s">
        <v>1869</v>
      </c>
    </row>
    <row r="571" spans="1:4">
      <c r="A571" s="129" t="s">
        <v>3769</v>
      </c>
      <c r="B571" s="129" t="s">
        <v>3228</v>
      </c>
      <c r="C571" t="s">
        <v>1869</v>
      </c>
      <c r="D571" t="s">
        <v>1869</v>
      </c>
    </row>
    <row r="572" spans="1:4">
      <c r="A572" s="129" t="s">
        <v>3771</v>
      </c>
      <c r="B572" s="129" t="s">
        <v>3230</v>
      </c>
      <c r="C572" t="s">
        <v>1869</v>
      </c>
      <c r="D572" t="s">
        <v>1869</v>
      </c>
    </row>
    <row r="573" spans="1:4">
      <c r="A573" s="129" t="s">
        <v>3229</v>
      </c>
      <c r="B573" s="129" t="s">
        <v>3232</v>
      </c>
      <c r="C573" t="s">
        <v>1869</v>
      </c>
      <c r="D573" t="s">
        <v>1869</v>
      </c>
    </row>
    <row r="574" spans="1:4">
      <c r="A574" s="129" t="s">
        <v>3231</v>
      </c>
      <c r="B574" s="129" t="s">
        <v>3234</v>
      </c>
      <c r="C574" t="s">
        <v>1869</v>
      </c>
      <c r="D574" t="s">
        <v>1869</v>
      </c>
    </row>
    <row r="575" spans="1:4">
      <c r="A575" s="129" t="s">
        <v>3233</v>
      </c>
      <c r="B575" s="129" t="s">
        <v>3236</v>
      </c>
      <c r="C575" t="s">
        <v>1869</v>
      </c>
      <c r="D575" t="s">
        <v>1869</v>
      </c>
    </row>
    <row r="576" spans="1:4">
      <c r="A576" s="129" t="s">
        <v>3235</v>
      </c>
      <c r="B576" s="129" t="s">
        <v>3238</v>
      </c>
      <c r="C576" t="s">
        <v>1869</v>
      </c>
      <c r="D576" t="s">
        <v>1869</v>
      </c>
    </row>
    <row r="577" spans="1:4">
      <c r="A577" s="129" t="s">
        <v>3237</v>
      </c>
      <c r="B577" s="129" t="s">
        <v>3240</v>
      </c>
      <c r="C577" t="s">
        <v>1869</v>
      </c>
      <c r="D577" t="s">
        <v>1869</v>
      </c>
    </row>
    <row r="578" spans="1:4">
      <c r="A578" s="129" t="s">
        <v>3239</v>
      </c>
      <c r="B578" s="129" t="s">
        <v>3242</v>
      </c>
      <c r="C578" t="s">
        <v>1869</v>
      </c>
      <c r="D578" t="s">
        <v>1869</v>
      </c>
    </row>
    <row r="579" spans="1:4">
      <c r="A579" s="129" t="s">
        <v>3241</v>
      </c>
      <c r="B579" s="129" t="s">
        <v>3246</v>
      </c>
      <c r="C579" t="s">
        <v>1869</v>
      </c>
      <c r="D579" t="s">
        <v>1869</v>
      </c>
    </row>
    <row r="580" spans="1:4">
      <c r="A580" s="129" t="s">
        <v>3243</v>
      </c>
      <c r="B580" s="129" t="s">
        <v>3266</v>
      </c>
      <c r="C580" t="s">
        <v>1869</v>
      </c>
      <c r="D580" t="s">
        <v>1869</v>
      </c>
    </row>
    <row r="581" spans="1:4">
      <c r="A581" s="129" t="s">
        <v>3245</v>
      </c>
      <c r="B581" s="129" t="s">
        <v>3248</v>
      </c>
      <c r="C581" t="s">
        <v>1869</v>
      </c>
      <c r="D581" t="s">
        <v>1869</v>
      </c>
    </row>
    <row r="582" spans="1:4">
      <c r="A582" s="129" t="s">
        <v>3247</v>
      </c>
      <c r="B582" s="129" t="s">
        <v>3250</v>
      </c>
      <c r="C582" t="s">
        <v>1869</v>
      </c>
      <c r="D582" t="s">
        <v>1869</v>
      </c>
    </row>
    <row r="583" spans="1:4">
      <c r="A583" s="129" t="s">
        <v>3249</v>
      </c>
      <c r="B583" s="129" t="s">
        <v>3252</v>
      </c>
      <c r="C583" t="s">
        <v>1869</v>
      </c>
      <c r="D583" t="s">
        <v>1869</v>
      </c>
    </row>
    <row r="584" spans="1:4">
      <c r="A584" s="129" t="s">
        <v>3251</v>
      </c>
      <c r="B584" s="129" t="s">
        <v>3254</v>
      </c>
      <c r="C584" t="s">
        <v>1869</v>
      </c>
      <c r="D584" t="s">
        <v>1869</v>
      </c>
    </row>
    <row r="585" spans="1:4">
      <c r="A585" s="129" t="s">
        <v>3253</v>
      </c>
      <c r="B585" s="129" t="s">
        <v>3256</v>
      </c>
      <c r="C585" t="s">
        <v>1869</v>
      </c>
      <c r="D585" t="s">
        <v>1869</v>
      </c>
    </row>
    <row r="586" spans="1:4">
      <c r="A586" s="129" t="s">
        <v>3255</v>
      </c>
      <c r="B586" s="129" t="s">
        <v>3258</v>
      </c>
      <c r="C586" t="s">
        <v>1869</v>
      </c>
      <c r="D586" t="s">
        <v>1869</v>
      </c>
    </row>
    <row r="587" spans="1:4">
      <c r="A587" s="129" t="s">
        <v>3257</v>
      </c>
      <c r="B587" s="129" t="s">
        <v>3260</v>
      </c>
      <c r="C587" t="s">
        <v>1869</v>
      </c>
      <c r="D587" t="s">
        <v>1869</v>
      </c>
    </row>
    <row r="588" spans="1:4">
      <c r="A588" s="129" t="s">
        <v>3259</v>
      </c>
      <c r="B588" s="129" t="s">
        <v>3262</v>
      </c>
      <c r="C588" t="s">
        <v>1869</v>
      </c>
      <c r="D588" t="s">
        <v>1869</v>
      </c>
    </row>
    <row r="589" spans="1:4">
      <c r="A589" s="129" t="s">
        <v>3261</v>
      </c>
      <c r="B589" s="129" t="s">
        <v>3264</v>
      </c>
      <c r="C589" t="s">
        <v>1869</v>
      </c>
      <c r="D589" t="s">
        <v>1869</v>
      </c>
    </row>
    <row r="590" spans="1:4">
      <c r="A590" s="129" t="s">
        <v>3263</v>
      </c>
      <c r="B590" s="129" t="s">
        <v>3268</v>
      </c>
      <c r="C590" t="s">
        <v>1869</v>
      </c>
      <c r="D590" t="s">
        <v>1869</v>
      </c>
    </row>
    <row r="591" spans="1:4">
      <c r="A591" s="129" t="s">
        <v>3265</v>
      </c>
      <c r="B591" s="129" t="s">
        <v>2514</v>
      </c>
      <c r="C591" t="s">
        <v>1869</v>
      </c>
      <c r="D591" t="s">
        <v>1869</v>
      </c>
    </row>
    <row r="592" spans="1:4">
      <c r="A592" s="129" t="s">
        <v>3267</v>
      </c>
      <c r="B592" s="129" t="s">
        <v>3270</v>
      </c>
      <c r="C592" t="s">
        <v>1869</v>
      </c>
      <c r="D592" t="s">
        <v>1869</v>
      </c>
    </row>
    <row r="593" spans="1:4">
      <c r="A593" s="129" t="s">
        <v>3269</v>
      </c>
      <c r="B593" s="129" t="s">
        <v>3272</v>
      </c>
      <c r="C593" t="s">
        <v>1869</v>
      </c>
      <c r="D593" t="s">
        <v>1869</v>
      </c>
    </row>
    <row r="594" spans="1:4">
      <c r="A594" s="129" t="s">
        <v>3271</v>
      </c>
      <c r="B594" s="129" t="s">
        <v>3274</v>
      </c>
      <c r="C594" t="s">
        <v>1869</v>
      </c>
      <c r="D594" t="s">
        <v>1869</v>
      </c>
    </row>
    <row r="595" spans="1:4">
      <c r="A595" s="129" t="s">
        <v>3273</v>
      </c>
      <c r="B595" s="129" t="s">
        <v>3276</v>
      </c>
      <c r="C595" t="s">
        <v>1869</v>
      </c>
      <c r="D595" t="s">
        <v>1869</v>
      </c>
    </row>
    <row r="596" spans="1:4">
      <c r="A596" s="129" t="s">
        <v>3275</v>
      </c>
      <c r="B596" s="129" t="s">
        <v>3278</v>
      </c>
      <c r="C596" t="s">
        <v>1869</v>
      </c>
      <c r="D596" t="s">
        <v>1869</v>
      </c>
    </row>
    <row r="597" spans="1:4">
      <c r="A597" s="129" t="s">
        <v>3277</v>
      </c>
      <c r="B597" s="129" t="s">
        <v>3280</v>
      </c>
      <c r="C597" t="s">
        <v>1869</v>
      </c>
      <c r="D597" t="s">
        <v>1869</v>
      </c>
    </row>
    <row r="598" spans="1:4">
      <c r="A598" s="129" t="s">
        <v>3279</v>
      </c>
      <c r="B598" s="129" t="s">
        <v>3282</v>
      </c>
      <c r="C598" t="s">
        <v>1869</v>
      </c>
      <c r="D598" t="s">
        <v>1869</v>
      </c>
    </row>
    <row r="599" spans="1:4">
      <c r="A599" s="129" t="s">
        <v>3281</v>
      </c>
      <c r="B599" s="129" t="s">
        <v>3284</v>
      </c>
      <c r="C599" t="s">
        <v>1869</v>
      </c>
      <c r="D599" t="s">
        <v>1869</v>
      </c>
    </row>
    <row r="600" spans="1:4">
      <c r="A600" s="129" t="s">
        <v>3283</v>
      </c>
      <c r="B600" s="129" t="s">
        <v>3286</v>
      </c>
      <c r="C600" t="s">
        <v>1869</v>
      </c>
      <c r="D600" t="s">
        <v>1869</v>
      </c>
    </row>
    <row r="601" spans="1:4">
      <c r="A601" s="129" t="s">
        <v>3285</v>
      </c>
      <c r="B601" s="129" t="s">
        <v>2516</v>
      </c>
      <c r="C601" t="s">
        <v>1869</v>
      </c>
      <c r="D601" t="s">
        <v>1869</v>
      </c>
    </row>
    <row r="602" spans="1:4">
      <c r="A602" s="129" t="s">
        <v>3287</v>
      </c>
      <c r="B602" s="129" t="s">
        <v>264</v>
      </c>
      <c r="C602" t="s">
        <v>1869</v>
      </c>
      <c r="D602" t="s">
        <v>1869</v>
      </c>
    </row>
    <row r="603" spans="1:4">
      <c r="A603" s="129" t="s">
        <v>3288</v>
      </c>
      <c r="B603" s="129" t="s">
        <v>166</v>
      </c>
      <c r="C603" t="s">
        <v>1869</v>
      </c>
      <c r="D603" t="s">
        <v>1869</v>
      </c>
    </row>
    <row r="604" spans="1:4">
      <c r="A604" s="129" t="s">
        <v>3290</v>
      </c>
      <c r="B604" s="129" t="s">
        <v>509</v>
      </c>
      <c r="C604" t="s">
        <v>1869</v>
      </c>
      <c r="D604" t="s">
        <v>1869</v>
      </c>
    </row>
    <row r="605" spans="1:4">
      <c r="A605" s="129" t="s">
        <v>1637</v>
      </c>
      <c r="B605" s="129" t="s">
        <v>158</v>
      </c>
      <c r="C605" t="s">
        <v>1869</v>
      </c>
      <c r="D605" t="s">
        <v>1869</v>
      </c>
    </row>
    <row r="606" spans="1:4">
      <c r="A606" s="129" t="s">
        <v>1638</v>
      </c>
      <c r="B606" s="129" t="s">
        <v>159</v>
      </c>
      <c r="C606" t="s">
        <v>1869</v>
      </c>
      <c r="D606" t="s">
        <v>1869</v>
      </c>
    </row>
    <row r="607" spans="1:4">
      <c r="A607" s="129" t="s">
        <v>1640</v>
      </c>
      <c r="B607" s="129" t="s">
        <v>160</v>
      </c>
      <c r="C607" t="s">
        <v>1869</v>
      </c>
      <c r="D607" t="s">
        <v>1869</v>
      </c>
    </row>
    <row r="608" spans="1:4">
      <c r="A608" s="129" t="s">
        <v>1642</v>
      </c>
      <c r="B608" s="129" t="s">
        <v>161</v>
      </c>
      <c r="C608" t="s">
        <v>1869</v>
      </c>
      <c r="D608" t="s">
        <v>1869</v>
      </c>
    </row>
    <row r="609" spans="1:4">
      <c r="A609" s="129" t="s">
        <v>1644</v>
      </c>
      <c r="B609" s="129" t="s">
        <v>162</v>
      </c>
      <c r="C609" t="s">
        <v>1869</v>
      </c>
      <c r="D609" t="s">
        <v>1869</v>
      </c>
    </row>
    <row r="610" spans="1:4">
      <c r="A610" s="129" t="s">
        <v>1646</v>
      </c>
      <c r="B610" s="129" t="s">
        <v>163</v>
      </c>
      <c r="C610" t="s">
        <v>1869</v>
      </c>
      <c r="D610" t="s">
        <v>1869</v>
      </c>
    </row>
    <row r="611" spans="1:4">
      <c r="A611" s="129" t="s">
        <v>1648</v>
      </c>
      <c r="B611" s="129" t="s">
        <v>164</v>
      </c>
      <c r="C611" t="s">
        <v>1869</v>
      </c>
      <c r="D611" t="s">
        <v>1869</v>
      </c>
    </row>
    <row r="612" spans="1:4">
      <c r="A612" s="129" t="s">
        <v>1650</v>
      </c>
      <c r="B612" s="129" t="s">
        <v>165</v>
      </c>
      <c r="C612" t="s">
        <v>1869</v>
      </c>
      <c r="D612" t="s">
        <v>1869</v>
      </c>
    </row>
    <row r="613" spans="1:4">
      <c r="A613" s="129" t="s">
        <v>1652</v>
      </c>
      <c r="B613" s="129" t="s">
        <v>167</v>
      </c>
      <c r="C613" t="s">
        <v>1869</v>
      </c>
      <c r="D613" t="s">
        <v>1869</v>
      </c>
    </row>
    <row r="614" spans="1:4">
      <c r="A614" s="129" t="s">
        <v>1654</v>
      </c>
      <c r="B614" s="129" t="s">
        <v>177</v>
      </c>
      <c r="C614" t="s">
        <v>1869</v>
      </c>
      <c r="D614" t="s">
        <v>1869</v>
      </c>
    </row>
    <row r="615" spans="1:4">
      <c r="A615" s="129" t="s">
        <v>1656</v>
      </c>
      <c r="B615" s="129" t="s">
        <v>168</v>
      </c>
      <c r="C615" t="s">
        <v>1869</v>
      </c>
      <c r="D615" t="s">
        <v>1869</v>
      </c>
    </row>
    <row r="616" spans="1:4">
      <c r="A616" s="129" t="s">
        <v>1658</v>
      </c>
      <c r="B616" s="129" t="s">
        <v>169</v>
      </c>
      <c r="C616" t="s">
        <v>1869</v>
      </c>
      <c r="D616" t="s">
        <v>1869</v>
      </c>
    </row>
    <row r="617" spans="1:4">
      <c r="A617" s="129" t="s">
        <v>1660</v>
      </c>
      <c r="B617" s="129" t="s">
        <v>170</v>
      </c>
      <c r="C617" t="s">
        <v>1869</v>
      </c>
      <c r="D617" t="s">
        <v>1869</v>
      </c>
    </row>
    <row r="618" spans="1:4">
      <c r="A618" s="129" t="s">
        <v>1662</v>
      </c>
      <c r="B618" s="129" t="s">
        <v>171</v>
      </c>
      <c r="C618" t="s">
        <v>1869</v>
      </c>
      <c r="D618" t="s">
        <v>1869</v>
      </c>
    </row>
    <row r="619" spans="1:4">
      <c r="A619" s="129" t="s">
        <v>1664</v>
      </c>
      <c r="B619" s="129" t="s">
        <v>172</v>
      </c>
      <c r="C619" t="s">
        <v>1869</v>
      </c>
      <c r="D619" t="s">
        <v>1869</v>
      </c>
    </row>
    <row r="620" spans="1:4">
      <c r="A620" s="129" t="s">
        <v>2164</v>
      </c>
      <c r="B620" s="129" t="s">
        <v>173</v>
      </c>
      <c r="C620" t="s">
        <v>1869</v>
      </c>
      <c r="D620" t="s">
        <v>1869</v>
      </c>
    </row>
    <row r="621" spans="1:4">
      <c r="A621" s="129" t="s">
        <v>2166</v>
      </c>
      <c r="B621" s="129" t="s">
        <v>174</v>
      </c>
      <c r="C621" t="s">
        <v>1869</v>
      </c>
      <c r="D621" t="s">
        <v>1869</v>
      </c>
    </row>
    <row r="622" spans="1:4">
      <c r="A622" s="129" t="s">
        <v>2168</v>
      </c>
      <c r="B622" s="129" t="s">
        <v>175</v>
      </c>
      <c r="C622" t="s">
        <v>1869</v>
      </c>
      <c r="D622" t="s">
        <v>1869</v>
      </c>
    </row>
    <row r="623" spans="1:4">
      <c r="A623" s="129" t="s">
        <v>2170</v>
      </c>
      <c r="B623" s="129" t="s">
        <v>176</v>
      </c>
      <c r="C623" t="s">
        <v>1869</v>
      </c>
      <c r="D623" t="s">
        <v>1869</v>
      </c>
    </row>
    <row r="624" spans="1:4">
      <c r="A624" s="129" t="s">
        <v>2172</v>
      </c>
      <c r="B624" s="129" t="s">
        <v>178</v>
      </c>
      <c r="C624" t="s">
        <v>1869</v>
      </c>
      <c r="D624" t="s">
        <v>1869</v>
      </c>
    </row>
    <row r="625" spans="1:4">
      <c r="A625" s="129" t="s">
        <v>2174</v>
      </c>
      <c r="B625" s="129" t="s">
        <v>188</v>
      </c>
      <c r="C625" t="s">
        <v>1869</v>
      </c>
      <c r="D625" t="s">
        <v>1869</v>
      </c>
    </row>
    <row r="626" spans="1:4">
      <c r="A626" s="129" t="s">
        <v>2176</v>
      </c>
      <c r="B626" s="129" t="s">
        <v>179</v>
      </c>
      <c r="C626" t="s">
        <v>1869</v>
      </c>
      <c r="D626" t="s">
        <v>1869</v>
      </c>
    </row>
    <row r="627" spans="1:4">
      <c r="A627" s="129" t="s">
        <v>2178</v>
      </c>
      <c r="B627" s="129" t="s">
        <v>180</v>
      </c>
      <c r="C627" t="s">
        <v>1869</v>
      </c>
      <c r="D627" t="s">
        <v>1869</v>
      </c>
    </row>
    <row r="628" spans="1:4">
      <c r="A628" s="129" t="s">
        <v>2180</v>
      </c>
      <c r="B628" s="129" t="s">
        <v>181</v>
      </c>
      <c r="C628" t="s">
        <v>1869</v>
      </c>
      <c r="D628" t="s">
        <v>1869</v>
      </c>
    </row>
    <row r="629" spans="1:4">
      <c r="A629" s="129" t="s">
        <v>2182</v>
      </c>
      <c r="B629" s="129" t="s">
        <v>182</v>
      </c>
      <c r="C629" t="s">
        <v>1869</v>
      </c>
      <c r="D629" t="s">
        <v>1869</v>
      </c>
    </row>
    <row r="630" spans="1:4">
      <c r="A630" s="129" t="s">
        <v>2184</v>
      </c>
      <c r="B630" s="129" t="s">
        <v>183</v>
      </c>
      <c r="C630" t="s">
        <v>1869</v>
      </c>
      <c r="D630" t="s">
        <v>1869</v>
      </c>
    </row>
    <row r="631" spans="1:4">
      <c r="A631" s="129" t="s">
        <v>2186</v>
      </c>
      <c r="B631" s="129" t="s">
        <v>184</v>
      </c>
      <c r="C631" t="s">
        <v>1869</v>
      </c>
      <c r="D631" t="s">
        <v>1869</v>
      </c>
    </row>
    <row r="632" spans="1:4">
      <c r="A632" s="129" t="s">
        <v>2188</v>
      </c>
      <c r="B632" s="129" t="s">
        <v>185</v>
      </c>
      <c r="C632" t="s">
        <v>1869</v>
      </c>
      <c r="D632" t="s">
        <v>1869</v>
      </c>
    </row>
    <row r="633" spans="1:4">
      <c r="A633" s="129" t="s">
        <v>2190</v>
      </c>
      <c r="B633" s="129" t="s">
        <v>186</v>
      </c>
      <c r="C633" t="s">
        <v>1869</v>
      </c>
      <c r="D633" t="s">
        <v>1869</v>
      </c>
    </row>
    <row r="634" spans="1:4">
      <c r="A634" s="129" t="s">
        <v>2192</v>
      </c>
      <c r="B634" s="129" t="s">
        <v>187</v>
      </c>
      <c r="C634" t="s">
        <v>1869</v>
      </c>
      <c r="D634" t="s">
        <v>1869</v>
      </c>
    </row>
    <row r="635" spans="1:4">
      <c r="A635" s="129" t="s">
        <v>2194</v>
      </c>
      <c r="B635" s="129" t="s">
        <v>189</v>
      </c>
      <c r="C635" t="s">
        <v>1869</v>
      </c>
      <c r="D635" t="s">
        <v>1869</v>
      </c>
    </row>
    <row r="636" spans="1:4">
      <c r="A636" s="129" t="s">
        <v>2196</v>
      </c>
      <c r="B636" s="129" t="s">
        <v>199</v>
      </c>
      <c r="C636" t="s">
        <v>1869</v>
      </c>
      <c r="D636" t="s">
        <v>1869</v>
      </c>
    </row>
    <row r="637" spans="1:4">
      <c r="A637" s="129" t="s">
        <v>2198</v>
      </c>
      <c r="B637" s="129" t="s">
        <v>190</v>
      </c>
      <c r="C637" t="s">
        <v>1869</v>
      </c>
      <c r="D637" t="s">
        <v>1869</v>
      </c>
    </row>
    <row r="638" spans="1:4">
      <c r="A638" s="129" t="s">
        <v>2200</v>
      </c>
      <c r="B638" s="129" t="s">
        <v>191</v>
      </c>
      <c r="C638" t="s">
        <v>1869</v>
      </c>
      <c r="D638" t="s">
        <v>1869</v>
      </c>
    </row>
    <row r="639" spans="1:4">
      <c r="A639" s="129" t="s">
        <v>2202</v>
      </c>
      <c r="B639" s="129" t="s">
        <v>192</v>
      </c>
      <c r="C639" t="s">
        <v>1869</v>
      </c>
      <c r="D639" t="s">
        <v>1869</v>
      </c>
    </row>
    <row r="640" spans="1:4">
      <c r="A640" s="129" t="s">
        <v>2204</v>
      </c>
      <c r="B640" s="129" t="s">
        <v>193</v>
      </c>
      <c r="C640" t="s">
        <v>1869</v>
      </c>
      <c r="D640" t="s">
        <v>1869</v>
      </c>
    </row>
    <row r="641" spans="1:4">
      <c r="A641" s="129" t="s">
        <v>2206</v>
      </c>
      <c r="B641" s="129" t="s">
        <v>194</v>
      </c>
      <c r="C641" t="s">
        <v>1869</v>
      </c>
      <c r="D641" t="s">
        <v>1869</v>
      </c>
    </row>
    <row r="642" spans="1:4">
      <c r="A642" s="129" t="s">
        <v>2208</v>
      </c>
      <c r="B642" s="129" t="s">
        <v>195</v>
      </c>
      <c r="C642" t="s">
        <v>1869</v>
      </c>
      <c r="D642" t="s">
        <v>1869</v>
      </c>
    </row>
    <row r="643" spans="1:4">
      <c r="A643" s="129" t="s">
        <v>2210</v>
      </c>
      <c r="B643" s="129" t="s">
        <v>196</v>
      </c>
      <c r="C643" t="s">
        <v>1869</v>
      </c>
      <c r="D643" t="s">
        <v>1869</v>
      </c>
    </row>
    <row r="644" spans="1:4">
      <c r="A644" s="129" t="s">
        <v>2212</v>
      </c>
      <c r="B644" s="129" t="s">
        <v>197</v>
      </c>
      <c r="C644" t="s">
        <v>1869</v>
      </c>
      <c r="D644" t="s">
        <v>1869</v>
      </c>
    </row>
    <row r="645" spans="1:4">
      <c r="A645" s="129" t="s">
        <v>2214</v>
      </c>
      <c r="B645" s="129" t="s">
        <v>198</v>
      </c>
      <c r="C645" t="s">
        <v>1869</v>
      </c>
      <c r="D645" t="s">
        <v>1869</v>
      </c>
    </row>
    <row r="646" spans="1:4">
      <c r="A646" s="129" t="s">
        <v>2216</v>
      </c>
      <c r="B646" s="129" t="s">
        <v>200</v>
      </c>
      <c r="C646" t="s">
        <v>1869</v>
      </c>
      <c r="D646" t="s">
        <v>1869</v>
      </c>
    </row>
    <row r="647" spans="1:4">
      <c r="A647" s="129" t="s">
        <v>2218</v>
      </c>
      <c r="B647" s="129" t="s">
        <v>210</v>
      </c>
      <c r="C647" t="s">
        <v>1869</v>
      </c>
      <c r="D647" t="s">
        <v>1869</v>
      </c>
    </row>
    <row r="648" spans="1:4">
      <c r="A648" s="129" t="s">
        <v>2220</v>
      </c>
      <c r="B648" s="129" t="s">
        <v>201</v>
      </c>
      <c r="C648" t="s">
        <v>1869</v>
      </c>
      <c r="D648" t="s">
        <v>1869</v>
      </c>
    </row>
    <row r="649" spans="1:4">
      <c r="A649" s="129" t="s">
        <v>2222</v>
      </c>
      <c r="B649" s="129" t="s">
        <v>202</v>
      </c>
      <c r="C649" t="s">
        <v>1869</v>
      </c>
      <c r="D649" t="s">
        <v>1869</v>
      </c>
    </row>
    <row r="650" spans="1:4">
      <c r="A650" s="129" t="s">
        <v>2224</v>
      </c>
      <c r="B650" s="129" t="s">
        <v>203</v>
      </c>
      <c r="C650" t="s">
        <v>1869</v>
      </c>
      <c r="D650" t="s">
        <v>1869</v>
      </c>
    </row>
    <row r="651" spans="1:4">
      <c r="A651" s="129" t="s">
        <v>2226</v>
      </c>
      <c r="B651" s="129" t="s">
        <v>204</v>
      </c>
      <c r="C651" t="s">
        <v>1869</v>
      </c>
      <c r="D651" t="s">
        <v>1869</v>
      </c>
    </row>
    <row r="652" spans="1:4">
      <c r="A652" s="129" t="s">
        <v>2228</v>
      </c>
      <c r="B652" s="129" t="s">
        <v>205</v>
      </c>
      <c r="C652" t="s">
        <v>1869</v>
      </c>
      <c r="D652" t="s">
        <v>1869</v>
      </c>
    </row>
    <row r="653" spans="1:4">
      <c r="A653" s="129" t="s">
        <v>2230</v>
      </c>
      <c r="B653" s="129" t="s">
        <v>206</v>
      </c>
      <c r="C653" t="s">
        <v>1869</v>
      </c>
      <c r="D653" t="s">
        <v>1869</v>
      </c>
    </row>
    <row r="654" spans="1:4">
      <c r="A654" s="129" t="s">
        <v>2232</v>
      </c>
      <c r="B654" s="129" t="s">
        <v>207</v>
      </c>
      <c r="C654" t="s">
        <v>1869</v>
      </c>
      <c r="D654" t="s">
        <v>1869</v>
      </c>
    </row>
    <row r="655" spans="1:4">
      <c r="A655" s="129" t="s">
        <v>2234</v>
      </c>
      <c r="B655" s="129" t="s">
        <v>208</v>
      </c>
      <c r="C655" t="s">
        <v>1869</v>
      </c>
      <c r="D655" t="s">
        <v>1869</v>
      </c>
    </row>
    <row r="656" spans="1:4">
      <c r="A656" s="129" t="s">
        <v>2236</v>
      </c>
      <c r="B656" s="129" t="s">
        <v>209</v>
      </c>
      <c r="C656" t="s">
        <v>1869</v>
      </c>
      <c r="D656" t="s">
        <v>1869</v>
      </c>
    </row>
    <row r="657" spans="1:4">
      <c r="A657" s="129" t="s">
        <v>2238</v>
      </c>
      <c r="B657" s="129" t="s">
        <v>211</v>
      </c>
      <c r="C657" t="s">
        <v>1869</v>
      </c>
      <c r="D657" t="s">
        <v>1869</v>
      </c>
    </row>
    <row r="658" spans="1:4">
      <c r="A658" s="129" t="s">
        <v>2240</v>
      </c>
      <c r="B658" s="129" t="s">
        <v>220</v>
      </c>
      <c r="C658" t="s">
        <v>1869</v>
      </c>
      <c r="D658" t="s">
        <v>1869</v>
      </c>
    </row>
    <row r="659" spans="1:4">
      <c r="A659" s="129" t="s">
        <v>2242</v>
      </c>
      <c r="B659" s="129" t="s">
        <v>510</v>
      </c>
      <c r="C659" t="s">
        <v>1869</v>
      </c>
      <c r="D659" t="s">
        <v>1869</v>
      </c>
    </row>
    <row r="660" spans="1:4">
      <c r="A660" s="129" t="s">
        <v>2244</v>
      </c>
      <c r="B660" s="129" t="s">
        <v>212</v>
      </c>
      <c r="C660" t="s">
        <v>1869</v>
      </c>
      <c r="D660" t="s">
        <v>1869</v>
      </c>
    </row>
    <row r="661" spans="1:4">
      <c r="A661" s="129" t="s">
        <v>2245</v>
      </c>
      <c r="B661" s="129" t="s">
        <v>213</v>
      </c>
      <c r="C661" t="s">
        <v>1869</v>
      </c>
      <c r="D661" t="s">
        <v>1869</v>
      </c>
    </row>
    <row r="662" spans="1:4">
      <c r="A662" s="129" t="s">
        <v>2247</v>
      </c>
      <c r="B662" s="129" t="s">
        <v>214</v>
      </c>
      <c r="C662" t="s">
        <v>1869</v>
      </c>
      <c r="D662" t="s">
        <v>1869</v>
      </c>
    </row>
    <row r="663" spans="1:4">
      <c r="A663" s="129" t="s">
        <v>2249</v>
      </c>
      <c r="B663" s="129" t="s">
        <v>215</v>
      </c>
      <c r="C663" t="s">
        <v>1869</v>
      </c>
      <c r="D663" t="s">
        <v>1869</v>
      </c>
    </row>
    <row r="664" spans="1:4">
      <c r="A664" s="129" t="s">
        <v>2251</v>
      </c>
      <c r="B664" s="129" t="s">
        <v>216</v>
      </c>
      <c r="C664" t="s">
        <v>1869</v>
      </c>
      <c r="D664" t="s">
        <v>1869</v>
      </c>
    </row>
    <row r="665" spans="1:4">
      <c r="A665" s="129" t="s">
        <v>2253</v>
      </c>
      <c r="B665" s="129" t="s">
        <v>217</v>
      </c>
      <c r="C665" t="s">
        <v>1869</v>
      </c>
      <c r="D665" t="s">
        <v>1869</v>
      </c>
    </row>
    <row r="666" spans="1:4">
      <c r="A666" s="129" t="s">
        <v>2255</v>
      </c>
      <c r="B666" s="129" t="s">
        <v>218</v>
      </c>
      <c r="C666" t="s">
        <v>1869</v>
      </c>
      <c r="D666" t="s">
        <v>1869</v>
      </c>
    </row>
    <row r="667" spans="1:4">
      <c r="A667" s="129" t="s">
        <v>2257</v>
      </c>
      <c r="B667" s="129" t="s">
        <v>219</v>
      </c>
      <c r="C667" t="s">
        <v>1869</v>
      </c>
      <c r="D667" t="s">
        <v>1869</v>
      </c>
    </row>
    <row r="668" spans="1:4">
      <c r="A668" s="129" t="s">
        <v>2259</v>
      </c>
      <c r="B668" s="129" t="s">
        <v>221</v>
      </c>
      <c r="C668" t="s">
        <v>1869</v>
      </c>
      <c r="D668" t="s">
        <v>1869</v>
      </c>
    </row>
    <row r="669" spans="1:4">
      <c r="A669" s="129" t="s">
        <v>2261</v>
      </c>
      <c r="B669" s="129" t="s">
        <v>231</v>
      </c>
      <c r="C669" t="s">
        <v>1869</v>
      </c>
      <c r="D669" t="s">
        <v>1869</v>
      </c>
    </row>
    <row r="670" spans="1:4">
      <c r="A670" s="129" t="s">
        <v>2263</v>
      </c>
      <c r="B670" s="129" t="s">
        <v>222</v>
      </c>
      <c r="C670" t="s">
        <v>1869</v>
      </c>
      <c r="D670" t="s">
        <v>1869</v>
      </c>
    </row>
    <row r="671" spans="1:4">
      <c r="A671" s="129" t="s">
        <v>2265</v>
      </c>
      <c r="B671" s="129" t="s">
        <v>223</v>
      </c>
      <c r="C671" t="s">
        <v>1869</v>
      </c>
      <c r="D671" t="s">
        <v>1869</v>
      </c>
    </row>
    <row r="672" spans="1:4">
      <c r="A672" s="129" t="s">
        <v>2267</v>
      </c>
      <c r="B672" s="129" t="s">
        <v>224</v>
      </c>
      <c r="C672" t="s">
        <v>1869</v>
      </c>
      <c r="D672" t="s">
        <v>1869</v>
      </c>
    </row>
    <row r="673" spans="1:4">
      <c r="A673" s="129" t="s">
        <v>2269</v>
      </c>
      <c r="B673" s="129" t="s">
        <v>225</v>
      </c>
      <c r="C673" t="s">
        <v>1869</v>
      </c>
      <c r="D673" t="s">
        <v>1869</v>
      </c>
    </row>
    <row r="674" spans="1:4">
      <c r="A674" s="129" t="s">
        <v>2271</v>
      </c>
      <c r="B674" s="129" t="s">
        <v>226</v>
      </c>
      <c r="C674" t="s">
        <v>1869</v>
      </c>
      <c r="D674" t="s">
        <v>1869</v>
      </c>
    </row>
    <row r="675" spans="1:4">
      <c r="A675" s="129" t="s">
        <v>2273</v>
      </c>
      <c r="B675" s="129" t="s">
        <v>227</v>
      </c>
      <c r="C675" t="s">
        <v>1869</v>
      </c>
      <c r="D675" t="s">
        <v>1869</v>
      </c>
    </row>
    <row r="676" spans="1:4">
      <c r="A676" s="129" t="s">
        <v>2275</v>
      </c>
      <c r="B676" s="129" t="s">
        <v>228</v>
      </c>
      <c r="C676" t="s">
        <v>1869</v>
      </c>
      <c r="D676" t="s">
        <v>1869</v>
      </c>
    </row>
    <row r="677" spans="1:4">
      <c r="A677" s="129" t="s">
        <v>2277</v>
      </c>
      <c r="B677" s="129" t="s">
        <v>229</v>
      </c>
      <c r="C677" t="s">
        <v>1869</v>
      </c>
      <c r="D677" t="s">
        <v>1869</v>
      </c>
    </row>
    <row r="678" spans="1:4">
      <c r="A678" s="129" t="s">
        <v>2279</v>
      </c>
      <c r="B678" s="129" t="s">
        <v>230</v>
      </c>
      <c r="C678" t="s">
        <v>1869</v>
      </c>
      <c r="D678" t="s">
        <v>1869</v>
      </c>
    </row>
    <row r="679" spans="1:4">
      <c r="A679" s="129" t="s">
        <v>2281</v>
      </c>
      <c r="B679" s="129" t="s">
        <v>232</v>
      </c>
      <c r="C679" t="s">
        <v>1869</v>
      </c>
      <c r="D679" t="s">
        <v>1869</v>
      </c>
    </row>
    <row r="680" spans="1:4">
      <c r="A680" s="129" t="s">
        <v>2283</v>
      </c>
      <c r="B680" s="129" t="s">
        <v>242</v>
      </c>
      <c r="C680" t="s">
        <v>1869</v>
      </c>
      <c r="D680" t="s">
        <v>1869</v>
      </c>
    </row>
    <row r="681" spans="1:4">
      <c r="A681" s="129" t="s">
        <v>2285</v>
      </c>
      <c r="B681" s="129" t="s">
        <v>233</v>
      </c>
      <c r="C681" t="s">
        <v>1869</v>
      </c>
      <c r="D681" t="s">
        <v>1869</v>
      </c>
    </row>
    <row r="682" spans="1:4">
      <c r="A682" s="129" t="s">
        <v>2287</v>
      </c>
      <c r="B682" s="129" t="s">
        <v>234</v>
      </c>
      <c r="C682" t="s">
        <v>1869</v>
      </c>
      <c r="D682" t="s">
        <v>1869</v>
      </c>
    </row>
    <row r="683" spans="1:4">
      <c r="A683" s="129" t="s">
        <v>2289</v>
      </c>
      <c r="B683" s="129" t="s">
        <v>235</v>
      </c>
      <c r="C683" t="s">
        <v>1869</v>
      </c>
      <c r="D683" t="s">
        <v>1869</v>
      </c>
    </row>
    <row r="684" spans="1:4">
      <c r="A684" s="129" t="s">
        <v>2291</v>
      </c>
      <c r="B684" s="129" t="s">
        <v>236</v>
      </c>
      <c r="C684" t="s">
        <v>1869</v>
      </c>
      <c r="D684" t="s">
        <v>1869</v>
      </c>
    </row>
    <row r="685" spans="1:4">
      <c r="A685" s="129" t="s">
        <v>2293</v>
      </c>
      <c r="B685" s="129" t="s">
        <v>237</v>
      </c>
      <c r="C685" t="s">
        <v>1869</v>
      </c>
      <c r="D685" t="s">
        <v>1869</v>
      </c>
    </row>
    <row r="686" spans="1:4">
      <c r="A686" s="129" t="s">
        <v>2295</v>
      </c>
      <c r="B686" s="129" t="s">
        <v>238</v>
      </c>
      <c r="C686" t="s">
        <v>1869</v>
      </c>
      <c r="D686" t="s">
        <v>1869</v>
      </c>
    </row>
    <row r="687" spans="1:4">
      <c r="A687" s="129" t="s">
        <v>2297</v>
      </c>
      <c r="B687" s="129" t="s">
        <v>239</v>
      </c>
      <c r="C687" t="s">
        <v>1869</v>
      </c>
      <c r="D687" t="s">
        <v>1869</v>
      </c>
    </row>
    <row r="688" spans="1:4">
      <c r="A688" s="129" t="s">
        <v>2299</v>
      </c>
      <c r="B688" s="129" t="s">
        <v>240</v>
      </c>
      <c r="C688" t="s">
        <v>1869</v>
      </c>
      <c r="D688" t="s">
        <v>1869</v>
      </c>
    </row>
    <row r="689" spans="1:4">
      <c r="A689" s="129" t="s">
        <v>2301</v>
      </c>
      <c r="B689" s="129" t="s">
        <v>241</v>
      </c>
      <c r="C689" t="s">
        <v>1869</v>
      </c>
      <c r="D689" t="s">
        <v>1869</v>
      </c>
    </row>
    <row r="690" spans="1:4">
      <c r="A690" s="129" t="s">
        <v>2303</v>
      </c>
      <c r="B690" s="129" t="s">
        <v>243</v>
      </c>
      <c r="C690" t="s">
        <v>1869</v>
      </c>
      <c r="D690" t="s">
        <v>1869</v>
      </c>
    </row>
    <row r="691" spans="1:4">
      <c r="A691" s="129" t="s">
        <v>2305</v>
      </c>
      <c r="B691" s="129" t="s">
        <v>253</v>
      </c>
      <c r="C691" t="s">
        <v>1869</v>
      </c>
      <c r="D691" t="s">
        <v>1869</v>
      </c>
    </row>
    <row r="692" spans="1:4">
      <c r="A692" s="129" t="s">
        <v>2307</v>
      </c>
      <c r="B692" s="129" t="s">
        <v>244</v>
      </c>
      <c r="C692" t="s">
        <v>1869</v>
      </c>
      <c r="D692" t="s">
        <v>1869</v>
      </c>
    </row>
    <row r="693" spans="1:4">
      <c r="A693" s="129" t="s">
        <v>2309</v>
      </c>
      <c r="B693" s="129" t="s">
        <v>245</v>
      </c>
      <c r="C693" t="s">
        <v>1869</v>
      </c>
      <c r="D693" t="s">
        <v>1869</v>
      </c>
    </row>
    <row r="694" spans="1:4">
      <c r="A694" s="129" t="s">
        <v>2311</v>
      </c>
      <c r="B694" s="129" t="s">
        <v>246</v>
      </c>
      <c r="C694" t="s">
        <v>1869</v>
      </c>
      <c r="D694" t="s">
        <v>1869</v>
      </c>
    </row>
    <row r="695" spans="1:4">
      <c r="A695" s="129" t="s">
        <v>2313</v>
      </c>
      <c r="B695" s="129" t="s">
        <v>247</v>
      </c>
      <c r="C695" t="s">
        <v>1869</v>
      </c>
      <c r="D695" t="s">
        <v>1869</v>
      </c>
    </row>
    <row r="696" spans="1:4">
      <c r="A696" s="129" t="s">
        <v>2315</v>
      </c>
      <c r="B696" s="129" t="s">
        <v>248</v>
      </c>
      <c r="C696" t="s">
        <v>1869</v>
      </c>
      <c r="D696" t="s">
        <v>1869</v>
      </c>
    </row>
    <row r="697" spans="1:4">
      <c r="A697" s="129" t="s">
        <v>2317</v>
      </c>
      <c r="B697" s="129" t="s">
        <v>249</v>
      </c>
      <c r="C697" t="s">
        <v>1869</v>
      </c>
      <c r="D697" t="s">
        <v>1869</v>
      </c>
    </row>
    <row r="698" spans="1:4">
      <c r="A698" s="129" t="s">
        <v>2319</v>
      </c>
      <c r="B698" s="129" t="s">
        <v>250</v>
      </c>
      <c r="C698" t="s">
        <v>1869</v>
      </c>
      <c r="D698" t="s">
        <v>1869</v>
      </c>
    </row>
    <row r="699" spans="1:4">
      <c r="A699" s="129" t="s">
        <v>2321</v>
      </c>
      <c r="B699" s="129" t="s">
        <v>251</v>
      </c>
      <c r="C699" t="s">
        <v>1869</v>
      </c>
      <c r="D699" t="s">
        <v>1869</v>
      </c>
    </row>
    <row r="700" spans="1:4">
      <c r="A700" s="129" t="s">
        <v>2323</v>
      </c>
      <c r="B700" s="129" t="s">
        <v>252</v>
      </c>
      <c r="C700" t="s">
        <v>1869</v>
      </c>
      <c r="D700" t="s">
        <v>1869</v>
      </c>
    </row>
    <row r="701" spans="1:4">
      <c r="A701" s="129" t="s">
        <v>1876</v>
      </c>
      <c r="B701" s="129" t="s">
        <v>254</v>
      </c>
      <c r="C701" t="s">
        <v>1869</v>
      </c>
      <c r="D701" t="s">
        <v>1869</v>
      </c>
    </row>
    <row r="702" spans="1:4">
      <c r="A702" s="129" t="s">
        <v>1878</v>
      </c>
      <c r="B702" s="129" t="s">
        <v>265</v>
      </c>
      <c r="C702" t="s">
        <v>1869</v>
      </c>
      <c r="D702" t="s">
        <v>1869</v>
      </c>
    </row>
    <row r="703" spans="1:4">
      <c r="A703" s="129" t="s">
        <v>1880</v>
      </c>
      <c r="B703" s="129" t="s">
        <v>255</v>
      </c>
      <c r="C703" t="s">
        <v>1869</v>
      </c>
      <c r="D703" t="s">
        <v>1869</v>
      </c>
    </row>
    <row r="704" spans="1:4">
      <c r="A704" s="129" t="s">
        <v>1882</v>
      </c>
      <c r="B704" s="129" t="s">
        <v>256</v>
      </c>
      <c r="C704" t="s">
        <v>1869</v>
      </c>
      <c r="D704" t="s">
        <v>1869</v>
      </c>
    </row>
    <row r="705" spans="1:4">
      <c r="A705" s="129" t="s">
        <v>1884</v>
      </c>
      <c r="B705" s="129" t="s">
        <v>257</v>
      </c>
      <c r="C705" t="s">
        <v>1869</v>
      </c>
      <c r="D705" t="s">
        <v>1869</v>
      </c>
    </row>
    <row r="706" spans="1:4">
      <c r="A706" s="129" t="s">
        <v>1886</v>
      </c>
      <c r="B706" s="129" t="s">
        <v>258</v>
      </c>
      <c r="C706" t="s">
        <v>1869</v>
      </c>
      <c r="D706" t="s">
        <v>1869</v>
      </c>
    </row>
    <row r="707" spans="1:4">
      <c r="A707" s="129" t="s">
        <v>1888</v>
      </c>
      <c r="B707" s="129" t="s">
        <v>259</v>
      </c>
      <c r="C707" t="s">
        <v>1869</v>
      </c>
      <c r="D707" t="s">
        <v>1869</v>
      </c>
    </row>
    <row r="708" spans="1:4">
      <c r="A708" s="129" t="s">
        <v>1890</v>
      </c>
      <c r="B708" s="129" t="s">
        <v>260</v>
      </c>
      <c r="C708" t="s">
        <v>1869</v>
      </c>
      <c r="D708" t="s">
        <v>1869</v>
      </c>
    </row>
    <row r="709" spans="1:4">
      <c r="A709" s="129" t="s">
        <v>1892</v>
      </c>
      <c r="B709" s="129" t="s">
        <v>261</v>
      </c>
      <c r="C709" t="s">
        <v>1869</v>
      </c>
      <c r="D709" t="s">
        <v>1869</v>
      </c>
    </row>
    <row r="710" spans="1:4">
      <c r="A710" s="129" t="s">
        <v>1894</v>
      </c>
      <c r="B710" s="129" t="s">
        <v>262</v>
      </c>
      <c r="C710" t="s">
        <v>1869</v>
      </c>
      <c r="D710" t="s">
        <v>1869</v>
      </c>
    </row>
    <row r="711" spans="1:4">
      <c r="A711" s="129" t="s">
        <v>1896</v>
      </c>
      <c r="B711" s="129" t="s">
        <v>263</v>
      </c>
      <c r="C711" t="s">
        <v>1869</v>
      </c>
      <c r="D711" t="s">
        <v>1869</v>
      </c>
    </row>
    <row r="712" spans="1:4">
      <c r="A712" s="129" t="s">
        <v>1898</v>
      </c>
      <c r="B712" s="129" t="s">
        <v>266</v>
      </c>
      <c r="C712" t="s">
        <v>1869</v>
      </c>
      <c r="D712" t="s">
        <v>1869</v>
      </c>
    </row>
    <row r="713" spans="1:4">
      <c r="A713" s="129" t="s">
        <v>1900</v>
      </c>
      <c r="B713" s="129" t="s">
        <v>801</v>
      </c>
      <c r="C713" t="s">
        <v>1869</v>
      </c>
      <c r="D713" t="s">
        <v>1869</v>
      </c>
    </row>
    <row r="714" spans="1:4">
      <c r="A714" s="129" t="s">
        <v>1902</v>
      </c>
      <c r="B714" s="129" t="s">
        <v>275</v>
      </c>
      <c r="C714" t="s">
        <v>1869</v>
      </c>
      <c r="D714" t="s">
        <v>1869</v>
      </c>
    </row>
    <row r="715" spans="1:4">
      <c r="A715" s="129" t="s">
        <v>1904</v>
      </c>
      <c r="B715" s="129" t="s">
        <v>511</v>
      </c>
      <c r="C715" t="s">
        <v>1869</v>
      </c>
      <c r="D715" t="s">
        <v>1869</v>
      </c>
    </row>
    <row r="716" spans="1:4">
      <c r="A716" s="129" t="s">
        <v>1906</v>
      </c>
      <c r="B716" s="129" t="s">
        <v>267</v>
      </c>
      <c r="C716" t="s">
        <v>1869</v>
      </c>
      <c r="D716" t="s">
        <v>1869</v>
      </c>
    </row>
    <row r="717" spans="1:4">
      <c r="A717" s="129" t="s">
        <v>1907</v>
      </c>
      <c r="B717" s="129" t="s">
        <v>268</v>
      </c>
      <c r="C717" t="s">
        <v>1869</v>
      </c>
      <c r="D717" t="s">
        <v>1869</v>
      </c>
    </row>
    <row r="718" spans="1:4">
      <c r="A718" s="129" t="s">
        <v>1909</v>
      </c>
      <c r="B718" s="129" t="s">
        <v>269</v>
      </c>
      <c r="C718" t="s">
        <v>1869</v>
      </c>
      <c r="D718" t="s">
        <v>1869</v>
      </c>
    </row>
    <row r="719" spans="1:4">
      <c r="A719" s="129" t="s">
        <v>1911</v>
      </c>
      <c r="B719" s="129" t="s">
        <v>270</v>
      </c>
      <c r="C719" t="s">
        <v>1869</v>
      </c>
      <c r="D719" t="s">
        <v>1869</v>
      </c>
    </row>
    <row r="720" spans="1:4">
      <c r="A720" s="129" t="s">
        <v>1913</v>
      </c>
      <c r="B720" s="129" t="s">
        <v>271</v>
      </c>
      <c r="C720" t="s">
        <v>1869</v>
      </c>
      <c r="D720" t="s">
        <v>1869</v>
      </c>
    </row>
    <row r="721" spans="1:4">
      <c r="A721" s="129" t="s">
        <v>1915</v>
      </c>
      <c r="B721" s="129" t="s">
        <v>272</v>
      </c>
      <c r="C721" t="s">
        <v>1869</v>
      </c>
      <c r="D721" t="s">
        <v>1869</v>
      </c>
    </row>
    <row r="722" spans="1:4">
      <c r="A722" s="129" t="s">
        <v>1917</v>
      </c>
      <c r="B722" s="129" t="s">
        <v>273</v>
      </c>
      <c r="C722" t="s">
        <v>1869</v>
      </c>
      <c r="D722" t="s">
        <v>1869</v>
      </c>
    </row>
    <row r="723" spans="1:4">
      <c r="A723" s="129" t="s">
        <v>1919</v>
      </c>
      <c r="B723" s="129" t="s">
        <v>274</v>
      </c>
      <c r="C723" t="s">
        <v>1869</v>
      </c>
      <c r="D723" t="s">
        <v>1869</v>
      </c>
    </row>
    <row r="724" spans="1:4">
      <c r="A724" s="129" t="s">
        <v>1921</v>
      </c>
      <c r="B724" s="129" t="s">
        <v>276</v>
      </c>
      <c r="C724" t="s">
        <v>1869</v>
      </c>
      <c r="D724" t="s">
        <v>1869</v>
      </c>
    </row>
    <row r="725" spans="1:4">
      <c r="A725" s="129" t="s">
        <v>1923</v>
      </c>
      <c r="B725" s="129" t="s">
        <v>4058</v>
      </c>
      <c r="C725" t="s">
        <v>1869</v>
      </c>
      <c r="D725" t="s">
        <v>1869</v>
      </c>
    </row>
    <row r="726" spans="1:4">
      <c r="A726" s="129" t="s">
        <v>1925</v>
      </c>
      <c r="B726" s="129" t="s">
        <v>4049</v>
      </c>
      <c r="C726" t="s">
        <v>1869</v>
      </c>
      <c r="D726" t="s">
        <v>1869</v>
      </c>
    </row>
    <row r="727" spans="1:4">
      <c r="A727" s="129" t="s">
        <v>1927</v>
      </c>
      <c r="B727" s="129" t="s">
        <v>4050</v>
      </c>
      <c r="C727" t="s">
        <v>1869</v>
      </c>
      <c r="D727" t="s">
        <v>1869</v>
      </c>
    </row>
    <row r="728" spans="1:4">
      <c r="A728" s="129" t="s">
        <v>1929</v>
      </c>
      <c r="B728" s="129" t="s">
        <v>4051</v>
      </c>
      <c r="C728" t="s">
        <v>1869</v>
      </c>
      <c r="D728" t="s">
        <v>1869</v>
      </c>
    </row>
    <row r="729" spans="1:4">
      <c r="A729" s="129" t="s">
        <v>1931</v>
      </c>
      <c r="B729" s="129" t="s">
        <v>4052</v>
      </c>
      <c r="C729" t="s">
        <v>1869</v>
      </c>
      <c r="D729" t="s">
        <v>1869</v>
      </c>
    </row>
    <row r="730" spans="1:4">
      <c r="A730" s="129" t="s">
        <v>1933</v>
      </c>
      <c r="B730" s="129" t="s">
        <v>4053</v>
      </c>
      <c r="C730" t="s">
        <v>1869</v>
      </c>
      <c r="D730" t="s">
        <v>1869</v>
      </c>
    </row>
    <row r="731" spans="1:4">
      <c r="A731" s="129" t="s">
        <v>1935</v>
      </c>
      <c r="B731" s="129" t="s">
        <v>4054</v>
      </c>
      <c r="C731" t="s">
        <v>1869</v>
      </c>
      <c r="D731" t="s">
        <v>1869</v>
      </c>
    </row>
    <row r="732" spans="1:4">
      <c r="A732" s="129" t="s">
        <v>1937</v>
      </c>
      <c r="B732" s="129" t="s">
        <v>4055</v>
      </c>
      <c r="C732" t="s">
        <v>1869</v>
      </c>
      <c r="D732" t="s">
        <v>1869</v>
      </c>
    </row>
    <row r="733" spans="1:4">
      <c r="A733" s="129" t="s">
        <v>1939</v>
      </c>
      <c r="B733" s="129" t="s">
        <v>4056</v>
      </c>
      <c r="C733" t="s">
        <v>1869</v>
      </c>
      <c r="D733" t="s">
        <v>1869</v>
      </c>
    </row>
    <row r="734" spans="1:4">
      <c r="A734" s="129" t="s">
        <v>1941</v>
      </c>
      <c r="B734" s="129" t="s">
        <v>4057</v>
      </c>
      <c r="C734" t="s">
        <v>1869</v>
      </c>
      <c r="D734" t="s">
        <v>1869</v>
      </c>
    </row>
    <row r="735" spans="1:4">
      <c r="A735" s="129" t="s">
        <v>1943</v>
      </c>
      <c r="B735" s="129" t="s">
        <v>4059</v>
      </c>
      <c r="C735" t="s">
        <v>1869</v>
      </c>
      <c r="D735" t="s">
        <v>1869</v>
      </c>
    </row>
    <row r="736" spans="1:4">
      <c r="A736" s="129" t="s">
        <v>1945</v>
      </c>
      <c r="B736" s="129" t="s">
        <v>4069</v>
      </c>
      <c r="C736" t="s">
        <v>1869</v>
      </c>
      <c r="D736" t="s">
        <v>1869</v>
      </c>
    </row>
    <row r="737" spans="1:4">
      <c r="A737" s="129" t="s">
        <v>1947</v>
      </c>
      <c r="B737" s="129" t="s">
        <v>4060</v>
      </c>
      <c r="C737" t="s">
        <v>1869</v>
      </c>
      <c r="D737" t="s">
        <v>1869</v>
      </c>
    </row>
    <row r="738" spans="1:4">
      <c r="A738" s="129" t="s">
        <v>1949</v>
      </c>
      <c r="B738" s="129" t="s">
        <v>4061</v>
      </c>
      <c r="C738" t="s">
        <v>1869</v>
      </c>
      <c r="D738" t="s">
        <v>1869</v>
      </c>
    </row>
    <row r="739" spans="1:4">
      <c r="A739" s="129" t="s">
        <v>1951</v>
      </c>
      <c r="B739" s="129" t="s">
        <v>4062</v>
      </c>
      <c r="C739" t="s">
        <v>1869</v>
      </c>
      <c r="D739" t="s">
        <v>1869</v>
      </c>
    </row>
    <row r="740" spans="1:4">
      <c r="A740" s="129" t="s">
        <v>5105</v>
      </c>
      <c r="B740" s="129" t="s">
        <v>4063</v>
      </c>
      <c r="C740" t="s">
        <v>1869</v>
      </c>
      <c r="D740" t="s">
        <v>1869</v>
      </c>
    </row>
    <row r="741" spans="1:4">
      <c r="A741" s="129" t="s">
        <v>5107</v>
      </c>
      <c r="B741" s="129" t="s">
        <v>4064</v>
      </c>
      <c r="C741" t="s">
        <v>1869</v>
      </c>
      <c r="D741" t="s">
        <v>1869</v>
      </c>
    </row>
    <row r="742" spans="1:4">
      <c r="A742" s="129" t="s">
        <v>5109</v>
      </c>
      <c r="B742" s="129" t="s">
        <v>4065</v>
      </c>
      <c r="C742" t="s">
        <v>1869</v>
      </c>
      <c r="D742" t="s">
        <v>1869</v>
      </c>
    </row>
    <row r="743" spans="1:4">
      <c r="A743" s="129" t="s">
        <v>5111</v>
      </c>
      <c r="B743" s="129" t="s">
        <v>4066</v>
      </c>
      <c r="C743" t="s">
        <v>1869</v>
      </c>
      <c r="D743" t="s">
        <v>1869</v>
      </c>
    </row>
    <row r="744" spans="1:4">
      <c r="A744" s="129" t="s">
        <v>5113</v>
      </c>
      <c r="B744" s="129" t="s">
        <v>4067</v>
      </c>
      <c r="C744" t="s">
        <v>1869</v>
      </c>
      <c r="D744" t="s">
        <v>1869</v>
      </c>
    </row>
    <row r="745" spans="1:4">
      <c r="A745" s="129" t="s">
        <v>5115</v>
      </c>
      <c r="B745" s="129" t="s">
        <v>4068</v>
      </c>
      <c r="C745" t="s">
        <v>1869</v>
      </c>
      <c r="D745" t="s">
        <v>1869</v>
      </c>
    </row>
    <row r="746" spans="1:4">
      <c r="A746" s="129" t="s">
        <v>5117</v>
      </c>
      <c r="B746" s="129" t="s">
        <v>4070</v>
      </c>
      <c r="C746" t="s">
        <v>1869</v>
      </c>
      <c r="D746" t="s">
        <v>1869</v>
      </c>
    </row>
    <row r="747" spans="1:4">
      <c r="A747" s="129" t="s">
        <v>5119</v>
      </c>
      <c r="B747" s="129" t="s">
        <v>4080</v>
      </c>
      <c r="C747" t="s">
        <v>1869</v>
      </c>
      <c r="D747" t="s">
        <v>1869</v>
      </c>
    </row>
    <row r="748" spans="1:4">
      <c r="A748" s="129" t="s">
        <v>5121</v>
      </c>
      <c r="B748" s="129" t="s">
        <v>4071</v>
      </c>
      <c r="C748" t="s">
        <v>1869</v>
      </c>
      <c r="D748" t="s">
        <v>1869</v>
      </c>
    </row>
    <row r="749" spans="1:4">
      <c r="A749" s="129" t="s">
        <v>5123</v>
      </c>
      <c r="B749" s="129" t="s">
        <v>4072</v>
      </c>
      <c r="C749" t="s">
        <v>1869</v>
      </c>
      <c r="D749" t="s">
        <v>1869</v>
      </c>
    </row>
    <row r="750" spans="1:4">
      <c r="A750" s="129" t="s">
        <v>5125</v>
      </c>
      <c r="B750" s="129" t="s">
        <v>4073</v>
      </c>
      <c r="C750" t="s">
        <v>1869</v>
      </c>
      <c r="D750" t="s">
        <v>1869</v>
      </c>
    </row>
    <row r="751" spans="1:4">
      <c r="A751" s="129" t="s">
        <v>5127</v>
      </c>
      <c r="B751" s="129" t="s">
        <v>4074</v>
      </c>
      <c r="C751" t="s">
        <v>1869</v>
      </c>
      <c r="D751" t="s">
        <v>1869</v>
      </c>
    </row>
    <row r="752" spans="1:4">
      <c r="A752" s="129" t="s">
        <v>5129</v>
      </c>
      <c r="B752" s="129" t="s">
        <v>4075</v>
      </c>
      <c r="C752" t="s">
        <v>1869</v>
      </c>
      <c r="D752" t="s">
        <v>1869</v>
      </c>
    </row>
    <row r="753" spans="1:4">
      <c r="A753" s="129" t="s">
        <v>5131</v>
      </c>
      <c r="B753" s="129" t="s">
        <v>4076</v>
      </c>
      <c r="C753" t="s">
        <v>1869</v>
      </c>
      <c r="D753" t="s">
        <v>1869</v>
      </c>
    </row>
    <row r="754" spans="1:4">
      <c r="A754" s="129" t="s">
        <v>5133</v>
      </c>
      <c r="B754" s="129" t="s">
        <v>4077</v>
      </c>
      <c r="C754" t="s">
        <v>1869</v>
      </c>
      <c r="D754" t="s">
        <v>1869</v>
      </c>
    </row>
    <row r="755" spans="1:4">
      <c r="A755" s="129" t="s">
        <v>5135</v>
      </c>
      <c r="B755" s="129" t="s">
        <v>4078</v>
      </c>
      <c r="C755" t="s">
        <v>1869</v>
      </c>
      <c r="D755" t="s">
        <v>1869</v>
      </c>
    </row>
    <row r="756" spans="1:4">
      <c r="A756" s="129" t="s">
        <v>5137</v>
      </c>
      <c r="B756" s="129" t="s">
        <v>4079</v>
      </c>
      <c r="C756" t="s">
        <v>1869</v>
      </c>
      <c r="D756" t="s">
        <v>1869</v>
      </c>
    </row>
    <row r="757" spans="1:4">
      <c r="A757" s="129" t="s">
        <v>5139</v>
      </c>
      <c r="B757" s="129" t="s">
        <v>4081</v>
      </c>
      <c r="C757" t="s">
        <v>1869</v>
      </c>
      <c r="D757" t="s">
        <v>1869</v>
      </c>
    </row>
    <row r="758" spans="1:4">
      <c r="A758" s="129" t="s">
        <v>5141</v>
      </c>
      <c r="B758" s="129" t="s">
        <v>4091</v>
      </c>
      <c r="C758" t="s">
        <v>1869</v>
      </c>
      <c r="D758" t="s">
        <v>1869</v>
      </c>
    </row>
    <row r="759" spans="1:4">
      <c r="A759" s="129" t="s">
        <v>5143</v>
      </c>
      <c r="B759" s="129" t="s">
        <v>4082</v>
      </c>
      <c r="C759" t="s">
        <v>1869</v>
      </c>
      <c r="D759" t="s">
        <v>1869</v>
      </c>
    </row>
    <row r="760" spans="1:4">
      <c r="A760" s="129" t="s">
        <v>5145</v>
      </c>
      <c r="B760" s="129" t="s">
        <v>4083</v>
      </c>
      <c r="C760" t="s">
        <v>1869</v>
      </c>
      <c r="D760" t="s">
        <v>1869</v>
      </c>
    </row>
    <row r="761" spans="1:4">
      <c r="A761" s="129" t="s">
        <v>5147</v>
      </c>
      <c r="B761" s="129" t="s">
        <v>4084</v>
      </c>
      <c r="C761" t="s">
        <v>1869</v>
      </c>
      <c r="D761" t="s">
        <v>1869</v>
      </c>
    </row>
    <row r="762" spans="1:4">
      <c r="A762" s="129" t="s">
        <v>5149</v>
      </c>
      <c r="B762" s="129" t="s">
        <v>4085</v>
      </c>
      <c r="C762" t="s">
        <v>1869</v>
      </c>
      <c r="D762" t="s">
        <v>1869</v>
      </c>
    </row>
    <row r="763" spans="1:4">
      <c r="A763" s="129" t="s">
        <v>5151</v>
      </c>
      <c r="B763" s="129" t="s">
        <v>4086</v>
      </c>
      <c r="C763" t="s">
        <v>1869</v>
      </c>
      <c r="D763" t="s">
        <v>1869</v>
      </c>
    </row>
    <row r="764" spans="1:4">
      <c r="A764" s="129" t="s">
        <v>5153</v>
      </c>
      <c r="B764" s="129" t="s">
        <v>4087</v>
      </c>
      <c r="C764" t="s">
        <v>1869</v>
      </c>
      <c r="D764" t="s">
        <v>1869</v>
      </c>
    </row>
    <row r="765" spans="1:4">
      <c r="A765" s="129" t="s">
        <v>5155</v>
      </c>
      <c r="B765" s="129" t="s">
        <v>4088</v>
      </c>
      <c r="C765" t="s">
        <v>1869</v>
      </c>
      <c r="D765" t="s">
        <v>1869</v>
      </c>
    </row>
    <row r="766" spans="1:4">
      <c r="A766" s="129" t="s">
        <v>5157</v>
      </c>
      <c r="B766" s="129" t="s">
        <v>4089</v>
      </c>
      <c r="C766" t="s">
        <v>1869</v>
      </c>
      <c r="D766" t="s">
        <v>1869</v>
      </c>
    </row>
    <row r="767" spans="1:4">
      <c r="A767" s="129" t="s">
        <v>5159</v>
      </c>
      <c r="B767" s="129" t="s">
        <v>4090</v>
      </c>
      <c r="C767" t="s">
        <v>1869</v>
      </c>
      <c r="D767" t="s">
        <v>1869</v>
      </c>
    </row>
    <row r="768" spans="1:4">
      <c r="A768" s="129" t="s">
        <v>5161</v>
      </c>
      <c r="B768" s="129" t="s">
        <v>4092</v>
      </c>
      <c r="C768" t="s">
        <v>1869</v>
      </c>
      <c r="D768" t="s">
        <v>1869</v>
      </c>
    </row>
    <row r="769" spans="1:4">
      <c r="A769" s="129" t="s">
        <v>5163</v>
      </c>
      <c r="B769" s="129" t="s">
        <v>4101</v>
      </c>
      <c r="C769" t="s">
        <v>1869</v>
      </c>
      <c r="D769" t="s">
        <v>1869</v>
      </c>
    </row>
    <row r="770" spans="1:4">
      <c r="A770" s="129" t="s">
        <v>5165</v>
      </c>
      <c r="B770" s="129" t="s">
        <v>512</v>
      </c>
      <c r="C770" t="s">
        <v>1869</v>
      </c>
      <c r="D770" t="s">
        <v>1869</v>
      </c>
    </row>
    <row r="771" spans="1:4">
      <c r="A771" s="129" t="s">
        <v>5167</v>
      </c>
      <c r="B771" s="129" t="s">
        <v>4093</v>
      </c>
      <c r="C771" t="s">
        <v>1869</v>
      </c>
      <c r="D771" t="s">
        <v>1869</v>
      </c>
    </row>
    <row r="772" spans="1:4">
      <c r="A772" s="129" t="s">
        <v>4499</v>
      </c>
      <c r="B772" s="129" t="s">
        <v>4094</v>
      </c>
      <c r="C772" t="s">
        <v>1869</v>
      </c>
      <c r="D772" t="s">
        <v>1869</v>
      </c>
    </row>
    <row r="773" spans="1:4">
      <c r="A773" s="129" t="s">
        <v>4501</v>
      </c>
      <c r="B773" s="129" t="s">
        <v>4095</v>
      </c>
      <c r="C773" t="s">
        <v>1869</v>
      </c>
      <c r="D773" t="s">
        <v>1869</v>
      </c>
    </row>
    <row r="774" spans="1:4">
      <c r="A774" s="129" t="s">
        <v>4503</v>
      </c>
      <c r="B774" s="129" t="s">
        <v>4096</v>
      </c>
      <c r="C774" t="s">
        <v>1869</v>
      </c>
      <c r="D774" t="s">
        <v>1869</v>
      </c>
    </row>
    <row r="775" spans="1:4">
      <c r="A775" s="129" t="s">
        <v>4505</v>
      </c>
      <c r="B775" s="129" t="s">
        <v>4097</v>
      </c>
      <c r="C775" t="s">
        <v>1869</v>
      </c>
      <c r="D775" t="s">
        <v>1869</v>
      </c>
    </row>
    <row r="776" spans="1:4">
      <c r="A776" s="129" t="s">
        <v>4507</v>
      </c>
      <c r="B776" s="129" t="s">
        <v>4098</v>
      </c>
      <c r="C776" t="s">
        <v>1869</v>
      </c>
      <c r="D776" t="s">
        <v>1869</v>
      </c>
    </row>
    <row r="777" spans="1:4">
      <c r="A777" s="129" t="s">
        <v>4509</v>
      </c>
      <c r="B777" s="129" t="s">
        <v>4099</v>
      </c>
      <c r="C777" t="s">
        <v>1869</v>
      </c>
      <c r="D777" t="s">
        <v>1869</v>
      </c>
    </row>
    <row r="778" spans="1:4">
      <c r="A778" s="129" t="s">
        <v>4511</v>
      </c>
      <c r="B778" s="129" t="s">
        <v>4100</v>
      </c>
      <c r="C778" t="s">
        <v>1869</v>
      </c>
      <c r="D778" t="s">
        <v>1869</v>
      </c>
    </row>
    <row r="779" spans="1:4">
      <c r="A779" s="129" t="s">
        <v>4513</v>
      </c>
      <c r="B779" s="129" t="s">
        <v>4102</v>
      </c>
      <c r="C779" t="s">
        <v>1869</v>
      </c>
      <c r="D779" t="s">
        <v>1869</v>
      </c>
    </row>
    <row r="780" spans="1:4">
      <c r="A780" s="129" t="s">
        <v>4515</v>
      </c>
      <c r="B780" s="129" t="s">
        <v>4112</v>
      </c>
      <c r="C780" t="s">
        <v>1869</v>
      </c>
      <c r="D780" t="s">
        <v>1869</v>
      </c>
    </row>
    <row r="781" spans="1:4">
      <c r="A781" s="129" t="s">
        <v>4517</v>
      </c>
      <c r="B781" s="129" t="s">
        <v>4103</v>
      </c>
      <c r="C781" t="s">
        <v>1869</v>
      </c>
      <c r="D781" t="s">
        <v>1869</v>
      </c>
    </row>
    <row r="782" spans="1:4">
      <c r="A782" s="129" t="s">
        <v>4519</v>
      </c>
      <c r="B782" s="129" t="s">
        <v>4104</v>
      </c>
      <c r="C782" t="s">
        <v>1869</v>
      </c>
      <c r="D782" t="s">
        <v>1869</v>
      </c>
    </row>
    <row r="783" spans="1:4">
      <c r="A783" s="129" t="s">
        <v>4521</v>
      </c>
      <c r="B783" s="129" t="s">
        <v>4105</v>
      </c>
      <c r="C783" t="s">
        <v>1869</v>
      </c>
      <c r="D783" t="s">
        <v>1869</v>
      </c>
    </row>
    <row r="784" spans="1:4">
      <c r="A784" s="129" t="s">
        <v>4523</v>
      </c>
      <c r="B784" s="129" t="s">
        <v>4106</v>
      </c>
      <c r="C784" t="s">
        <v>1869</v>
      </c>
      <c r="D784" t="s">
        <v>1869</v>
      </c>
    </row>
    <row r="785" spans="1:4">
      <c r="A785" s="129" t="s">
        <v>4525</v>
      </c>
      <c r="B785" s="129" t="s">
        <v>4107</v>
      </c>
      <c r="C785" t="s">
        <v>1869</v>
      </c>
      <c r="D785" t="s">
        <v>1869</v>
      </c>
    </row>
    <row r="786" spans="1:4">
      <c r="A786" s="129" t="s">
        <v>4527</v>
      </c>
      <c r="B786" s="129" t="s">
        <v>4108</v>
      </c>
      <c r="C786" t="s">
        <v>1869</v>
      </c>
      <c r="D786" t="s">
        <v>1869</v>
      </c>
    </row>
    <row r="787" spans="1:4">
      <c r="A787" s="129" t="s">
        <v>4529</v>
      </c>
      <c r="B787" s="129" t="s">
        <v>4109</v>
      </c>
      <c r="C787" t="s">
        <v>1869</v>
      </c>
      <c r="D787" t="s">
        <v>1869</v>
      </c>
    </row>
    <row r="788" spans="1:4">
      <c r="A788" s="129" t="s">
        <v>4531</v>
      </c>
      <c r="B788" s="129" t="s">
        <v>4110</v>
      </c>
      <c r="C788" t="s">
        <v>1869</v>
      </c>
      <c r="D788" t="s">
        <v>1869</v>
      </c>
    </row>
    <row r="789" spans="1:4">
      <c r="A789" s="129" t="s">
        <v>4533</v>
      </c>
      <c r="B789" s="129" t="s">
        <v>4111</v>
      </c>
      <c r="C789" t="s">
        <v>1869</v>
      </c>
      <c r="D789" t="s">
        <v>1869</v>
      </c>
    </row>
    <row r="790" spans="1:4">
      <c r="A790" s="129" t="s">
        <v>4535</v>
      </c>
      <c r="B790" s="129" t="s">
        <v>4113</v>
      </c>
      <c r="C790" t="s">
        <v>1869</v>
      </c>
      <c r="D790" t="s">
        <v>1869</v>
      </c>
    </row>
    <row r="791" spans="1:4">
      <c r="A791" s="129" t="s">
        <v>4537</v>
      </c>
      <c r="B791" s="129" t="s">
        <v>779</v>
      </c>
      <c r="C791" t="s">
        <v>1869</v>
      </c>
      <c r="D791" t="s">
        <v>1869</v>
      </c>
    </row>
    <row r="792" spans="1:4">
      <c r="A792" s="129" t="s">
        <v>4539</v>
      </c>
      <c r="B792" s="129" t="s">
        <v>770</v>
      </c>
      <c r="C792" t="s">
        <v>1869</v>
      </c>
      <c r="D792" t="s">
        <v>1869</v>
      </c>
    </row>
    <row r="793" spans="1:4">
      <c r="A793" s="129" t="s">
        <v>4541</v>
      </c>
      <c r="B793" s="129" t="s">
        <v>771</v>
      </c>
      <c r="C793" t="s">
        <v>1869</v>
      </c>
      <c r="D793" t="s">
        <v>1869</v>
      </c>
    </row>
    <row r="794" spans="1:4">
      <c r="A794" s="129" t="s">
        <v>4543</v>
      </c>
      <c r="B794" s="129" t="s">
        <v>772</v>
      </c>
      <c r="C794" t="s">
        <v>1869</v>
      </c>
      <c r="D794" t="s">
        <v>1869</v>
      </c>
    </row>
    <row r="795" spans="1:4">
      <c r="A795" s="129" t="s">
        <v>4545</v>
      </c>
      <c r="B795" s="129" t="s">
        <v>773</v>
      </c>
      <c r="C795" t="s">
        <v>1869</v>
      </c>
      <c r="D795" t="s">
        <v>1869</v>
      </c>
    </row>
    <row r="796" spans="1:4">
      <c r="A796" s="129" t="s">
        <v>4547</v>
      </c>
      <c r="B796" s="129" t="s">
        <v>774</v>
      </c>
      <c r="C796" t="s">
        <v>1869</v>
      </c>
      <c r="D796" t="s">
        <v>1869</v>
      </c>
    </row>
    <row r="797" spans="1:4">
      <c r="A797" s="129" t="s">
        <v>4549</v>
      </c>
      <c r="B797" s="129" t="s">
        <v>775</v>
      </c>
      <c r="C797" t="s">
        <v>1869</v>
      </c>
      <c r="D797" t="s">
        <v>1869</v>
      </c>
    </row>
    <row r="798" spans="1:4">
      <c r="A798" s="129" t="s">
        <v>4551</v>
      </c>
      <c r="B798" s="129" t="s">
        <v>776</v>
      </c>
      <c r="C798" t="s">
        <v>1869</v>
      </c>
      <c r="D798" t="s">
        <v>1869</v>
      </c>
    </row>
    <row r="799" spans="1:4">
      <c r="A799" s="129" t="s">
        <v>4553</v>
      </c>
      <c r="B799" s="129" t="s">
        <v>777</v>
      </c>
      <c r="C799" t="s">
        <v>1869</v>
      </c>
      <c r="D799" t="s">
        <v>1869</v>
      </c>
    </row>
    <row r="800" spans="1:4">
      <c r="A800" s="129" t="s">
        <v>4281</v>
      </c>
      <c r="B800" s="129" t="s">
        <v>778</v>
      </c>
      <c r="C800" t="s">
        <v>1869</v>
      </c>
      <c r="D800" t="s">
        <v>1869</v>
      </c>
    </row>
    <row r="801" spans="1:4">
      <c r="A801" s="129" t="s">
        <v>4283</v>
      </c>
      <c r="B801" s="129" t="s">
        <v>780</v>
      </c>
      <c r="C801" t="s">
        <v>1869</v>
      </c>
      <c r="D801" t="s">
        <v>1869</v>
      </c>
    </row>
    <row r="802" spans="1:4">
      <c r="A802" s="129" t="s">
        <v>4285</v>
      </c>
      <c r="B802" s="129" t="s">
        <v>790</v>
      </c>
      <c r="C802" t="s">
        <v>1869</v>
      </c>
      <c r="D802" t="s">
        <v>1869</v>
      </c>
    </row>
    <row r="803" spans="1:4">
      <c r="A803" s="129" t="s">
        <v>4287</v>
      </c>
      <c r="B803" s="129" t="s">
        <v>781</v>
      </c>
      <c r="C803" t="s">
        <v>1869</v>
      </c>
      <c r="D803" t="s">
        <v>1869</v>
      </c>
    </row>
    <row r="804" spans="1:4">
      <c r="A804" s="129" t="s">
        <v>4289</v>
      </c>
      <c r="B804" s="129" t="s">
        <v>782</v>
      </c>
      <c r="C804" t="s">
        <v>1869</v>
      </c>
      <c r="D804" t="s">
        <v>1869</v>
      </c>
    </row>
    <row r="805" spans="1:4">
      <c r="A805" s="129" t="s">
        <v>4291</v>
      </c>
      <c r="B805" s="129" t="s">
        <v>783</v>
      </c>
      <c r="C805" t="s">
        <v>1869</v>
      </c>
      <c r="D805" t="s">
        <v>1869</v>
      </c>
    </row>
    <row r="806" spans="1:4">
      <c r="A806" s="129" t="s">
        <v>4293</v>
      </c>
      <c r="B806" s="129" t="s">
        <v>784</v>
      </c>
      <c r="C806" t="s">
        <v>1869</v>
      </c>
      <c r="D806" t="s">
        <v>1869</v>
      </c>
    </row>
    <row r="807" spans="1:4">
      <c r="A807" s="129" t="s">
        <v>2680</v>
      </c>
      <c r="B807" s="129" t="s">
        <v>785</v>
      </c>
      <c r="C807" t="s">
        <v>1869</v>
      </c>
      <c r="D807" t="s">
        <v>1869</v>
      </c>
    </row>
    <row r="808" spans="1:4">
      <c r="A808" s="129" t="s">
        <v>2682</v>
      </c>
      <c r="B808" s="129" t="s">
        <v>786</v>
      </c>
      <c r="C808" t="s">
        <v>1869</v>
      </c>
      <c r="D808" t="s">
        <v>1869</v>
      </c>
    </row>
    <row r="809" spans="1:4">
      <c r="A809" s="129" t="s">
        <v>2684</v>
      </c>
      <c r="B809" s="129" t="s">
        <v>787</v>
      </c>
      <c r="C809" t="s">
        <v>1869</v>
      </c>
      <c r="D809" t="s">
        <v>1869</v>
      </c>
    </row>
    <row r="810" spans="1:4">
      <c r="A810" s="129" t="s">
        <v>2686</v>
      </c>
      <c r="B810" s="129" t="s">
        <v>788</v>
      </c>
      <c r="C810" t="s">
        <v>1869</v>
      </c>
      <c r="D810" t="s">
        <v>1869</v>
      </c>
    </row>
    <row r="811" spans="1:4">
      <c r="A811" s="129" t="s">
        <v>2688</v>
      </c>
      <c r="B811" s="129" t="s">
        <v>789</v>
      </c>
      <c r="C811" t="s">
        <v>1869</v>
      </c>
      <c r="D811" t="s">
        <v>1869</v>
      </c>
    </row>
    <row r="812" spans="1:4">
      <c r="A812" s="129" t="s">
        <v>2690</v>
      </c>
      <c r="B812" s="129" t="s">
        <v>791</v>
      </c>
      <c r="C812" t="s">
        <v>1869</v>
      </c>
      <c r="D812" t="s">
        <v>1869</v>
      </c>
    </row>
    <row r="813" spans="1:4">
      <c r="A813" s="129" t="s">
        <v>2692</v>
      </c>
      <c r="B813" s="129" t="s">
        <v>802</v>
      </c>
      <c r="C813" t="s">
        <v>1869</v>
      </c>
      <c r="D813" t="s">
        <v>1869</v>
      </c>
    </row>
    <row r="814" spans="1:4">
      <c r="A814" s="129" t="s">
        <v>2694</v>
      </c>
      <c r="B814" s="129" t="s">
        <v>792</v>
      </c>
      <c r="C814" t="s">
        <v>1869</v>
      </c>
      <c r="D814" t="s">
        <v>1869</v>
      </c>
    </row>
    <row r="815" spans="1:4">
      <c r="A815" s="129" t="s">
        <v>2696</v>
      </c>
      <c r="B815" s="129" t="s">
        <v>793</v>
      </c>
      <c r="C815" t="s">
        <v>1869</v>
      </c>
      <c r="D815" t="s">
        <v>1869</v>
      </c>
    </row>
    <row r="816" spans="1:4">
      <c r="A816" s="129" t="s">
        <v>2698</v>
      </c>
      <c r="B816" s="129" t="s">
        <v>794</v>
      </c>
      <c r="C816" t="s">
        <v>1869</v>
      </c>
      <c r="D816" t="s">
        <v>1869</v>
      </c>
    </row>
    <row r="817" spans="1:4">
      <c r="A817" s="129" t="s">
        <v>2700</v>
      </c>
      <c r="B817" s="129" t="s">
        <v>795</v>
      </c>
      <c r="C817" t="s">
        <v>1869</v>
      </c>
      <c r="D817" t="s">
        <v>1869</v>
      </c>
    </row>
    <row r="818" spans="1:4">
      <c r="A818" s="129" t="s">
        <v>2702</v>
      </c>
      <c r="B818" s="129" t="s">
        <v>796</v>
      </c>
      <c r="C818" t="s">
        <v>1869</v>
      </c>
      <c r="D818" t="s">
        <v>1869</v>
      </c>
    </row>
    <row r="819" spans="1:4">
      <c r="A819" s="129" t="s">
        <v>2704</v>
      </c>
      <c r="B819" s="129" t="s">
        <v>797</v>
      </c>
      <c r="C819" t="s">
        <v>1869</v>
      </c>
      <c r="D819" t="s">
        <v>1869</v>
      </c>
    </row>
    <row r="820" spans="1:4">
      <c r="A820" s="129" t="s">
        <v>2706</v>
      </c>
      <c r="B820" s="129" t="s">
        <v>798</v>
      </c>
      <c r="C820" t="s">
        <v>1869</v>
      </c>
      <c r="D820" t="s">
        <v>1869</v>
      </c>
    </row>
    <row r="821" spans="1:4">
      <c r="A821" s="129" t="s">
        <v>2708</v>
      </c>
      <c r="B821" s="129" t="s">
        <v>799</v>
      </c>
      <c r="C821" t="s">
        <v>1869</v>
      </c>
      <c r="D821" t="s">
        <v>1869</v>
      </c>
    </row>
    <row r="822" spans="1:4">
      <c r="A822" s="129" t="s">
        <v>2710</v>
      </c>
      <c r="B822" s="129" t="s">
        <v>800</v>
      </c>
      <c r="C822" t="s">
        <v>1869</v>
      </c>
      <c r="D822" t="s">
        <v>1869</v>
      </c>
    </row>
    <row r="823" spans="1:4">
      <c r="A823" s="129" t="s">
        <v>2712</v>
      </c>
      <c r="B823" s="129" t="s">
        <v>803</v>
      </c>
      <c r="C823" t="s">
        <v>1869</v>
      </c>
      <c r="D823" t="s">
        <v>1869</v>
      </c>
    </row>
    <row r="824" spans="1:4">
      <c r="A824" s="129" t="s">
        <v>1443</v>
      </c>
      <c r="B824" s="129" t="s">
        <v>813</v>
      </c>
      <c r="C824" t="s">
        <v>1869</v>
      </c>
      <c r="D824" t="s">
        <v>1869</v>
      </c>
    </row>
    <row r="825" spans="1:4">
      <c r="A825" s="129" t="s">
        <v>1445</v>
      </c>
      <c r="B825" s="129" t="s">
        <v>804</v>
      </c>
      <c r="C825" t="s">
        <v>1869</v>
      </c>
      <c r="D825" t="s">
        <v>1869</v>
      </c>
    </row>
    <row r="826" spans="1:4">
      <c r="A826" s="129" t="s">
        <v>1447</v>
      </c>
      <c r="B826" s="129" t="s">
        <v>513</v>
      </c>
      <c r="C826" t="s">
        <v>1869</v>
      </c>
      <c r="D826" t="s">
        <v>1869</v>
      </c>
    </row>
    <row r="827" spans="1:4">
      <c r="A827" s="129" t="s">
        <v>1449</v>
      </c>
      <c r="B827" s="129" t="s">
        <v>805</v>
      </c>
      <c r="C827" t="s">
        <v>1869</v>
      </c>
      <c r="D827" t="s">
        <v>1869</v>
      </c>
    </row>
    <row r="828" spans="1:4">
      <c r="A828" s="129" t="s">
        <v>1451</v>
      </c>
      <c r="B828" s="129" t="s">
        <v>806</v>
      </c>
      <c r="C828" t="s">
        <v>1869</v>
      </c>
      <c r="D828" t="s">
        <v>1869</v>
      </c>
    </row>
    <row r="829" spans="1:4">
      <c r="A829" s="129" t="s">
        <v>1453</v>
      </c>
      <c r="B829" s="129" t="s">
        <v>807</v>
      </c>
      <c r="C829" t="s">
        <v>1869</v>
      </c>
      <c r="D829" t="s">
        <v>1869</v>
      </c>
    </row>
    <row r="830" spans="1:4">
      <c r="A830" s="129" t="s">
        <v>1455</v>
      </c>
      <c r="B830" s="129" t="s">
        <v>808</v>
      </c>
      <c r="C830" t="s">
        <v>1869</v>
      </c>
      <c r="D830" t="s">
        <v>1869</v>
      </c>
    </row>
    <row r="831" spans="1:4">
      <c r="A831" s="129" t="s">
        <v>1457</v>
      </c>
      <c r="B831" s="129" t="s">
        <v>809</v>
      </c>
      <c r="C831" t="s">
        <v>1869</v>
      </c>
      <c r="D831" t="s">
        <v>1869</v>
      </c>
    </row>
    <row r="832" spans="1:4">
      <c r="A832" s="129" t="s">
        <v>1459</v>
      </c>
      <c r="B832" s="129" t="s">
        <v>810</v>
      </c>
      <c r="C832" t="s">
        <v>1869</v>
      </c>
      <c r="D832" t="s">
        <v>1869</v>
      </c>
    </row>
    <row r="833" spans="1:4">
      <c r="A833" s="129" t="s">
        <v>1461</v>
      </c>
      <c r="B833" s="129" t="s">
        <v>811</v>
      </c>
      <c r="C833" t="s">
        <v>1869</v>
      </c>
      <c r="D833" t="s">
        <v>1869</v>
      </c>
    </row>
    <row r="834" spans="1:4">
      <c r="A834" s="129" t="s">
        <v>1463</v>
      </c>
      <c r="B834" s="129" t="s">
        <v>812</v>
      </c>
      <c r="C834" t="s">
        <v>1869</v>
      </c>
      <c r="D834" t="s">
        <v>1869</v>
      </c>
    </row>
    <row r="835" spans="1:4">
      <c r="A835" s="129" t="s">
        <v>1465</v>
      </c>
      <c r="B835" s="129" t="s">
        <v>814</v>
      </c>
      <c r="C835" t="s">
        <v>1869</v>
      </c>
      <c r="D835" t="s">
        <v>1869</v>
      </c>
    </row>
    <row r="836" spans="1:4">
      <c r="A836" s="129" t="s">
        <v>1467</v>
      </c>
      <c r="B836" s="129" t="s">
        <v>824</v>
      </c>
      <c r="C836" t="s">
        <v>1869</v>
      </c>
      <c r="D836" t="s">
        <v>1869</v>
      </c>
    </row>
    <row r="837" spans="1:4">
      <c r="A837" s="129" t="s">
        <v>1469</v>
      </c>
      <c r="B837" s="129" t="s">
        <v>815</v>
      </c>
      <c r="C837" t="s">
        <v>1869</v>
      </c>
      <c r="D837" t="s">
        <v>1869</v>
      </c>
    </row>
    <row r="838" spans="1:4">
      <c r="A838" s="129" t="s">
        <v>1471</v>
      </c>
      <c r="B838" s="129" t="s">
        <v>816</v>
      </c>
      <c r="C838" t="s">
        <v>1869</v>
      </c>
      <c r="D838" t="s">
        <v>1869</v>
      </c>
    </row>
    <row r="839" spans="1:4">
      <c r="A839" s="129" t="s">
        <v>1473</v>
      </c>
      <c r="B839" s="129" t="s">
        <v>817</v>
      </c>
      <c r="C839" t="s">
        <v>1869</v>
      </c>
      <c r="D839" t="s">
        <v>1869</v>
      </c>
    </row>
    <row r="840" spans="1:4">
      <c r="A840" s="129" t="s">
        <v>1475</v>
      </c>
      <c r="B840" s="129" t="s">
        <v>818</v>
      </c>
      <c r="C840" t="s">
        <v>1869</v>
      </c>
      <c r="D840" t="s">
        <v>1869</v>
      </c>
    </row>
    <row r="841" spans="1:4">
      <c r="A841" s="129" t="s">
        <v>1477</v>
      </c>
      <c r="B841" s="129" t="s">
        <v>819</v>
      </c>
      <c r="C841" t="s">
        <v>1869</v>
      </c>
      <c r="D841" t="s">
        <v>1869</v>
      </c>
    </row>
    <row r="842" spans="1:4">
      <c r="A842" s="129" t="s">
        <v>1479</v>
      </c>
      <c r="B842" s="129" t="s">
        <v>820</v>
      </c>
      <c r="C842" t="s">
        <v>1869</v>
      </c>
      <c r="D842" t="s">
        <v>1869</v>
      </c>
    </row>
    <row r="843" spans="1:4">
      <c r="A843" s="129" t="s">
        <v>1481</v>
      </c>
      <c r="B843" s="129" t="s">
        <v>821</v>
      </c>
      <c r="C843" t="s">
        <v>1869</v>
      </c>
      <c r="D843" t="s">
        <v>1869</v>
      </c>
    </row>
    <row r="844" spans="1:4">
      <c r="A844" s="129" t="s">
        <v>1483</v>
      </c>
      <c r="B844" s="129" t="s">
        <v>822</v>
      </c>
      <c r="C844" t="s">
        <v>1869</v>
      </c>
      <c r="D844" t="s">
        <v>1869</v>
      </c>
    </row>
    <row r="845" spans="1:4">
      <c r="A845" s="129" t="s">
        <v>1485</v>
      </c>
      <c r="B845" s="129" t="s">
        <v>823</v>
      </c>
      <c r="C845" t="s">
        <v>1869</v>
      </c>
      <c r="D845" t="s">
        <v>1869</v>
      </c>
    </row>
    <row r="846" spans="1:4">
      <c r="A846" s="129" t="s">
        <v>1487</v>
      </c>
      <c r="B846" s="129" t="s">
        <v>825</v>
      </c>
      <c r="C846" t="s">
        <v>1869</v>
      </c>
      <c r="D846" t="s">
        <v>1869</v>
      </c>
    </row>
    <row r="847" spans="1:4">
      <c r="A847" s="129" t="s">
        <v>372</v>
      </c>
      <c r="B847" s="129" t="s">
        <v>834</v>
      </c>
      <c r="C847" t="s">
        <v>1869</v>
      </c>
      <c r="D847" t="s">
        <v>1869</v>
      </c>
    </row>
    <row r="848" spans="1:4">
      <c r="A848" s="129" t="s">
        <v>374</v>
      </c>
      <c r="B848" s="129" t="s">
        <v>514</v>
      </c>
      <c r="C848" t="s">
        <v>1869</v>
      </c>
      <c r="D848" t="s">
        <v>1869</v>
      </c>
    </row>
    <row r="849" spans="1:4">
      <c r="A849" s="129" t="s">
        <v>376</v>
      </c>
      <c r="B849" s="129" t="s">
        <v>826</v>
      </c>
      <c r="C849" t="s">
        <v>1869</v>
      </c>
      <c r="D849" t="s">
        <v>1869</v>
      </c>
    </row>
    <row r="850" spans="1:4">
      <c r="A850" s="129" t="s">
        <v>377</v>
      </c>
      <c r="B850" s="129" t="s">
        <v>827</v>
      </c>
      <c r="C850" t="s">
        <v>1869</v>
      </c>
      <c r="D850" t="s">
        <v>1869</v>
      </c>
    </row>
    <row r="851" spans="1:4">
      <c r="A851" s="129" t="s">
        <v>379</v>
      </c>
      <c r="B851" s="129" t="s">
        <v>828</v>
      </c>
      <c r="C851" t="s">
        <v>1869</v>
      </c>
      <c r="D851" t="s">
        <v>1869</v>
      </c>
    </row>
    <row r="852" spans="1:4">
      <c r="A852" s="129" t="s">
        <v>381</v>
      </c>
      <c r="B852" s="129" t="s">
        <v>829</v>
      </c>
      <c r="C852" t="s">
        <v>1869</v>
      </c>
      <c r="D852" t="s">
        <v>1869</v>
      </c>
    </row>
    <row r="853" spans="1:4">
      <c r="A853" s="129" t="s">
        <v>383</v>
      </c>
      <c r="B853" s="129" t="s">
        <v>830</v>
      </c>
      <c r="C853" t="s">
        <v>1869</v>
      </c>
      <c r="D853" t="s">
        <v>1869</v>
      </c>
    </row>
    <row r="854" spans="1:4">
      <c r="A854" s="129" t="s">
        <v>385</v>
      </c>
      <c r="B854" s="129" t="s">
        <v>831</v>
      </c>
      <c r="C854" t="s">
        <v>1869</v>
      </c>
      <c r="D854" t="s">
        <v>1869</v>
      </c>
    </row>
    <row r="855" spans="1:4">
      <c r="A855" s="129" t="s">
        <v>387</v>
      </c>
      <c r="B855" s="129" t="s">
        <v>832</v>
      </c>
      <c r="C855" t="s">
        <v>1869</v>
      </c>
      <c r="D855" t="s">
        <v>1869</v>
      </c>
    </row>
    <row r="856" spans="1:4">
      <c r="A856" s="129" t="s">
        <v>389</v>
      </c>
      <c r="B856" s="129" t="s">
        <v>833</v>
      </c>
      <c r="C856" t="s">
        <v>1869</v>
      </c>
      <c r="D856" t="s">
        <v>1869</v>
      </c>
    </row>
    <row r="857" spans="1:4">
      <c r="A857" s="129" t="s">
        <v>391</v>
      </c>
      <c r="B857" s="129" t="s">
        <v>835</v>
      </c>
      <c r="C857" t="s">
        <v>1869</v>
      </c>
      <c r="D857" t="s">
        <v>1869</v>
      </c>
    </row>
    <row r="858" spans="1:4">
      <c r="A858" s="129" t="s">
        <v>393</v>
      </c>
      <c r="B858" s="129" t="s">
        <v>845</v>
      </c>
      <c r="C858" t="s">
        <v>1869</v>
      </c>
      <c r="D858" t="s">
        <v>1869</v>
      </c>
    </row>
    <row r="859" spans="1:4">
      <c r="A859" s="129" t="s">
        <v>395</v>
      </c>
      <c r="B859" s="129" t="s">
        <v>836</v>
      </c>
      <c r="C859" t="s">
        <v>1869</v>
      </c>
      <c r="D859" t="s">
        <v>1869</v>
      </c>
    </row>
    <row r="860" spans="1:4">
      <c r="A860" s="129" t="s">
        <v>397</v>
      </c>
      <c r="B860" s="129" t="s">
        <v>837</v>
      </c>
      <c r="C860" t="s">
        <v>1869</v>
      </c>
      <c r="D860" t="s">
        <v>1869</v>
      </c>
    </row>
    <row r="861" spans="1:4">
      <c r="A861" s="129" t="s">
        <v>399</v>
      </c>
      <c r="B861" s="129" t="s">
        <v>838</v>
      </c>
      <c r="C861" t="s">
        <v>1869</v>
      </c>
      <c r="D861" t="s">
        <v>1869</v>
      </c>
    </row>
    <row r="862" spans="1:4">
      <c r="A862" s="129" t="s">
        <v>401</v>
      </c>
      <c r="B862" s="129" t="s">
        <v>839</v>
      </c>
      <c r="C862" t="s">
        <v>1869</v>
      </c>
      <c r="D862" t="s">
        <v>1869</v>
      </c>
    </row>
    <row r="863" spans="1:4">
      <c r="A863" s="129" t="s">
        <v>403</v>
      </c>
      <c r="B863" s="129" t="s">
        <v>840</v>
      </c>
      <c r="C863" t="s">
        <v>1869</v>
      </c>
      <c r="D863" t="s">
        <v>1869</v>
      </c>
    </row>
    <row r="864" spans="1:4">
      <c r="A864" s="129" t="s">
        <v>405</v>
      </c>
      <c r="B864" s="129" t="s">
        <v>841</v>
      </c>
      <c r="C864" t="s">
        <v>1869</v>
      </c>
      <c r="D864" t="s">
        <v>1869</v>
      </c>
    </row>
    <row r="865" spans="1:4">
      <c r="A865" s="129" t="s">
        <v>407</v>
      </c>
      <c r="B865" s="129" t="s">
        <v>842</v>
      </c>
      <c r="C865" t="s">
        <v>1869</v>
      </c>
      <c r="D865" t="s">
        <v>1869</v>
      </c>
    </row>
    <row r="866" spans="1:4">
      <c r="A866" s="129" t="s">
        <v>409</v>
      </c>
      <c r="B866" s="129" t="s">
        <v>843</v>
      </c>
      <c r="C866" t="s">
        <v>1869</v>
      </c>
      <c r="D866" t="s">
        <v>1869</v>
      </c>
    </row>
    <row r="867" spans="1:4">
      <c r="A867" s="129" t="s">
        <v>411</v>
      </c>
      <c r="B867" s="129" t="s">
        <v>844</v>
      </c>
      <c r="C867" t="s">
        <v>1869</v>
      </c>
      <c r="D867" t="s">
        <v>1869</v>
      </c>
    </row>
    <row r="868" spans="1:4">
      <c r="A868" s="129" t="s">
        <v>413</v>
      </c>
      <c r="B868" s="129" t="s">
        <v>846</v>
      </c>
      <c r="C868" t="s">
        <v>1869</v>
      </c>
      <c r="D868" t="s">
        <v>1869</v>
      </c>
    </row>
    <row r="869" spans="1:4">
      <c r="A869" s="129" t="s">
        <v>415</v>
      </c>
      <c r="B869" s="129" t="s">
        <v>4153</v>
      </c>
      <c r="C869" t="s">
        <v>1869</v>
      </c>
      <c r="D869" t="s">
        <v>1869</v>
      </c>
    </row>
    <row r="870" spans="1:4">
      <c r="A870" s="129" t="s">
        <v>417</v>
      </c>
      <c r="B870" s="129" t="s">
        <v>847</v>
      </c>
      <c r="C870" t="s">
        <v>1869</v>
      </c>
      <c r="D870" t="s">
        <v>1869</v>
      </c>
    </row>
    <row r="871" spans="1:4">
      <c r="A871" s="129" t="s">
        <v>419</v>
      </c>
      <c r="B871" s="129" t="s">
        <v>848</v>
      </c>
      <c r="C871" t="s">
        <v>1869</v>
      </c>
      <c r="D871" t="s">
        <v>1869</v>
      </c>
    </row>
    <row r="872" spans="1:4">
      <c r="A872" s="129" t="s">
        <v>421</v>
      </c>
      <c r="B872" s="129" t="s">
        <v>849</v>
      </c>
      <c r="C872" t="s">
        <v>1869</v>
      </c>
      <c r="D872" t="s">
        <v>1869</v>
      </c>
    </row>
    <row r="873" spans="1:4">
      <c r="A873" s="129" t="s">
        <v>423</v>
      </c>
      <c r="B873" s="129" t="s">
        <v>850</v>
      </c>
      <c r="C873" t="s">
        <v>1869</v>
      </c>
      <c r="D873" t="s">
        <v>1869</v>
      </c>
    </row>
    <row r="874" spans="1:4">
      <c r="A874" s="129" t="s">
        <v>425</v>
      </c>
      <c r="B874" s="129" t="s">
        <v>851</v>
      </c>
      <c r="C874" t="s">
        <v>1869</v>
      </c>
      <c r="D874" t="s">
        <v>1869</v>
      </c>
    </row>
    <row r="875" spans="1:4">
      <c r="A875" s="129" t="s">
        <v>427</v>
      </c>
      <c r="B875" s="129" t="s">
        <v>852</v>
      </c>
      <c r="C875" t="s">
        <v>1869</v>
      </c>
      <c r="D875" t="s">
        <v>1869</v>
      </c>
    </row>
    <row r="876" spans="1:4">
      <c r="A876" s="129" t="s">
        <v>429</v>
      </c>
      <c r="B876" s="129" t="s">
        <v>853</v>
      </c>
      <c r="C876" t="s">
        <v>1869</v>
      </c>
      <c r="D876" t="s">
        <v>1869</v>
      </c>
    </row>
    <row r="877" spans="1:4">
      <c r="A877" s="129" t="s">
        <v>431</v>
      </c>
      <c r="B877" s="129" t="s">
        <v>4151</v>
      </c>
      <c r="C877" t="s">
        <v>1869</v>
      </c>
      <c r="D877" t="s">
        <v>1869</v>
      </c>
    </row>
    <row r="878" spans="1:4">
      <c r="A878" s="129" t="s">
        <v>433</v>
      </c>
      <c r="B878" s="129" t="s">
        <v>4152</v>
      </c>
      <c r="C878" t="s">
        <v>1869</v>
      </c>
      <c r="D878" t="s">
        <v>1869</v>
      </c>
    </row>
    <row r="879" spans="1:4">
      <c r="A879" s="129" t="s">
        <v>435</v>
      </c>
      <c r="B879" s="129" t="s">
        <v>4154</v>
      </c>
      <c r="C879" t="s">
        <v>1869</v>
      </c>
      <c r="D879" t="s">
        <v>1869</v>
      </c>
    </row>
    <row r="880" spans="1:4">
      <c r="A880" s="129" t="s">
        <v>437</v>
      </c>
      <c r="B880" s="129" t="s">
        <v>2059</v>
      </c>
      <c r="C880" t="s">
        <v>1869</v>
      </c>
      <c r="D880" t="s">
        <v>1869</v>
      </c>
    </row>
    <row r="881" spans="1:4">
      <c r="A881" s="129" t="s">
        <v>439</v>
      </c>
      <c r="B881" s="129" t="s">
        <v>4155</v>
      </c>
      <c r="C881" t="s">
        <v>1869</v>
      </c>
      <c r="D881" t="s">
        <v>1869</v>
      </c>
    </row>
    <row r="882" spans="1:4">
      <c r="A882" s="129" t="s">
        <v>441</v>
      </c>
      <c r="B882" s="129" t="s">
        <v>4156</v>
      </c>
      <c r="C882" t="s">
        <v>1869</v>
      </c>
      <c r="D882" t="s">
        <v>1869</v>
      </c>
    </row>
    <row r="883" spans="1:4">
      <c r="A883" s="129" t="s">
        <v>443</v>
      </c>
      <c r="B883" s="129" t="s">
        <v>4157</v>
      </c>
      <c r="C883" t="s">
        <v>1869</v>
      </c>
      <c r="D883" t="s">
        <v>1869</v>
      </c>
    </row>
    <row r="884" spans="1:4">
      <c r="A884" s="129" t="s">
        <v>445</v>
      </c>
      <c r="B884" s="129" t="s">
        <v>4158</v>
      </c>
      <c r="C884" t="s">
        <v>1869</v>
      </c>
      <c r="D884" t="s">
        <v>1869</v>
      </c>
    </row>
    <row r="885" spans="1:4">
      <c r="A885" s="129" t="s">
        <v>447</v>
      </c>
      <c r="B885" s="129" t="s">
        <v>4159</v>
      </c>
      <c r="C885" t="s">
        <v>1869</v>
      </c>
      <c r="D885" t="s">
        <v>1869</v>
      </c>
    </row>
    <row r="886" spans="1:4">
      <c r="A886" s="129" t="s">
        <v>449</v>
      </c>
      <c r="B886" s="129" t="s">
        <v>4160</v>
      </c>
      <c r="C886" t="s">
        <v>1869</v>
      </c>
      <c r="D886" t="s">
        <v>1869</v>
      </c>
    </row>
    <row r="887" spans="1:4">
      <c r="A887" s="129" t="s">
        <v>451</v>
      </c>
      <c r="B887" s="129" t="s">
        <v>4161</v>
      </c>
      <c r="C887" t="s">
        <v>1869</v>
      </c>
      <c r="D887" t="s">
        <v>1869</v>
      </c>
    </row>
    <row r="888" spans="1:4">
      <c r="A888" s="129" t="s">
        <v>453</v>
      </c>
      <c r="B888" s="129" t="s">
        <v>2057</v>
      </c>
      <c r="C888" t="s">
        <v>1869</v>
      </c>
      <c r="D888" t="s">
        <v>1869</v>
      </c>
    </row>
    <row r="889" spans="1:4">
      <c r="A889" s="129" t="s">
        <v>455</v>
      </c>
      <c r="B889" s="129" t="s">
        <v>2058</v>
      </c>
      <c r="C889" t="s">
        <v>1869</v>
      </c>
      <c r="D889" t="s">
        <v>1869</v>
      </c>
    </row>
    <row r="890" spans="1:4">
      <c r="A890" s="129" t="s">
        <v>457</v>
      </c>
      <c r="B890" s="129" t="s">
        <v>2060</v>
      </c>
      <c r="C890" t="s">
        <v>1869</v>
      </c>
      <c r="D890" t="s">
        <v>1869</v>
      </c>
    </row>
    <row r="891" spans="1:4">
      <c r="A891" s="129" t="s">
        <v>459</v>
      </c>
      <c r="B891" s="129" t="s">
        <v>156</v>
      </c>
      <c r="C891" t="s">
        <v>1869</v>
      </c>
      <c r="D891" t="s">
        <v>1869</v>
      </c>
    </row>
    <row r="892" spans="1:4">
      <c r="A892" s="129" t="s">
        <v>461</v>
      </c>
      <c r="B892" s="129" t="s">
        <v>2061</v>
      </c>
      <c r="C892" t="s">
        <v>1869</v>
      </c>
      <c r="D892" t="s">
        <v>1869</v>
      </c>
    </row>
    <row r="893" spans="1:4">
      <c r="A893" s="129" t="s">
        <v>463</v>
      </c>
      <c r="B893" s="129" t="s">
        <v>2062</v>
      </c>
      <c r="C893" t="s">
        <v>1869</v>
      </c>
      <c r="D893" t="s">
        <v>1869</v>
      </c>
    </row>
    <row r="894" spans="1:4">
      <c r="A894" s="129" t="s">
        <v>465</v>
      </c>
      <c r="B894" s="129" t="s">
        <v>2063</v>
      </c>
      <c r="C894" t="s">
        <v>1869</v>
      </c>
      <c r="D894" t="s">
        <v>1869</v>
      </c>
    </row>
    <row r="895" spans="1:4">
      <c r="A895" s="129" t="s">
        <v>1249</v>
      </c>
      <c r="B895" s="129" t="s">
        <v>2064</v>
      </c>
      <c r="C895" t="s">
        <v>1869</v>
      </c>
      <c r="D895" t="s">
        <v>1869</v>
      </c>
    </row>
    <row r="896" spans="1:4">
      <c r="A896" s="129" t="s">
        <v>1251</v>
      </c>
      <c r="B896" s="129" t="s">
        <v>2065</v>
      </c>
      <c r="C896" t="s">
        <v>1869</v>
      </c>
      <c r="D896" t="s">
        <v>1869</v>
      </c>
    </row>
    <row r="897" spans="1:4">
      <c r="A897" s="129" t="s">
        <v>1253</v>
      </c>
      <c r="B897" s="129" t="s">
        <v>2066</v>
      </c>
      <c r="C897" t="s">
        <v>1869</v>
      </c>
      <c r="D897" t="s">
        <v>1869</v>
      </c>
    </row>
    <row r="898" spans="1:4">
      <c r="A898" s="129" t="s">
        <v>1255</v>
      </c>
      <c r="B898" s="129" t="s">
        <v>2067</v>
      </c>
      <c r="C898" t="s">
        <v>1869</v>
      </c>
      <c r="D898" t="s">
        <v>1869</v>
      </c>
    </row>
    <row r="899" spans="1:4">
      <c r="A899" s="129" t="s">
        <v>1257</v>
      </c>
      <c r="B899" s="129" t="s">
        <v>2068</v>
      </c>
      <c r="C899" t="s">
        <v>1869</v>
      </c>
      <c r="D899" t="s">
        <v>1869</v>
      </c>
    </row>
    <row r="900" spans="1:4">
      <c r="A900" s="129" t="s">
        <v>1259</v>
      </c>
      <c r="B900" s="129" t="s">
        <v>2552</v>
      </c>
      <c r="C900" t="s">
        <v>1869</v>
      </c>
      <c r="D900" t="s">
        <v>1869</v>
      </c>
    </row>
    <row r="901" spans="1:4">
      <c r="A901" s="129" t="s">
        <v>1261</v>
      </c>
      <c r="B901" s="129" t="s">
        <v>157</v>
      </c>
      <c r="C901" t="s">
        <v>1869</v>
      </c>
      <c r="D901" t="s">
        <v>1869</v>
      </c>
    </row>
    <row r="902" spans="1:4">
      <c r="A902" s="129" t="s">
        <v>1263</v>
      </c>
      <c r="B902" s="129" t="s">
        <v>2597</v>
      </c>
      <c r="C902" s="140" t="s">
        <v>3945</v>
      </c>
      <c r="D902" s="140" t="s">
        <v>1869</v>
      </c>
    </row>
    <row r="903" spans="1:4">
      <c r="A903" s="129" t="s">
        <v>1264</v>
      </c>
      <c r="B903" s="129" t="s">
        <v>4566</v>
      </c>
      <c r="C903" s="140" t="s">
        <v>3946</v>
      </c>
      <c r="D903" s="140" t="s">
        <v>1869</v>
      </c>
    </row>
    <row r="904" spans="1:4">
      <c r="A904" s="129" t="s">
        <v>1266</v>
      </c>
      <c r="B904" s="129" t="s">
        <v>515</v>
      </c>
      <c r="C904" s="140" t="s">
        <v>3947</v>
      </c>
      <c r="D904" s="140" t="s">
        <v>1869</v>
      </c>
    </row>
    <row r="905" spans="1:4">
      <c r="A905" s="129" t="s">
        <v>1268</v>
      </c>
      <c r="B905" s="129" t="s">
        <v>1270</v>
      </c>
      <c r="C905" s="140" t="s">
        <v>3948</v>
      </c>
      <c r="D905" s="140" t="s">
        <v>1869</v>
      </c>
    </row>
    <row r="906" spans="1:4">
      <c r="A906" s="129" t="s">
        <v>1269</v>
      </c>
      <c r="B906" s="129" t="s">
        <v>1272</v>
      </c>
      <c r="C906" s="140" t="s">
        <v>3949</v>
      </c>
      <c r="D906" s="140" t="s">
        <v>1869</v>
      </c>
    </row>
    <row r="907" spans="1:4">
      <c r="A907" s="129" t="s">
        <v>1271</v>
      </c>
      <c r="B907" s="129" t="s">
        <v>1274</v>
      </c>
      <c r="C907" s="140" t="s">
        <v>3950</v>
      </c>
      <c r="D907" s="140" t="s">
        <v>1869</v>
      </c>
    </row>
    <row r="908" spans="1:4">
      <c r="A908" s="129" t="s">
        <v>1273</v>
      </c>
      <c r="B908" s="129" t="s">
        <v>4556</v>
      </c>
      <c r="C908" s="140" t="s">
        <v>3951</v>
      </c>
      <c r="D908" s="140" t="s">
        <v>1869</v>
      </c>
    </row>
    <row r="909" spans="1:4">
      <c r="A909" s="129" t="s">
        <v>4555</v>
      </c>
      <c r="B909" s="129" t="s">
        <v>4558</v>
      </c>
      <c r="C909" s="140" t="s">
        <v>3952</v>
      </c>
      <c r="D909" s="140" t="s">
        <v>1869</v>
      </c>
    </row>
    <row r="910" spans="1:4">
      <c r="A910" s="129" t="s">
        <v>4557</v>
      </c>
      <c r="B910" s="129" t="s">
        <v>4560</v>
      </c>
      <c r="C910" s="140" t="s">
        <v>3953</v>
      </c>
      <c r="D910" s="140" t="s">
        <v>1869</v>
      </c>
    </row>
    <row r="911" spans="1:4">
      <c r="A911" s="129" t="s">
        <v>4559</v>
      </c>
      <c r="B911" s="129" t="s">
        <v>4562</v>
      </c>
      <c r="C911" s="140" t="s">
        <v>3954</v>
      </c>
      <c r="D911" s="140" t="s">
        <v>1869</v>
      </c>
    </row>
    <row r="912" spans="1:4">
      <c r="A912" s="129" t="s">
        <v>4561</v>
      </c>
      <c r="B912" s="129" t="s">
        <v>4564</v>
      </c>
      <c r="C912" s="140" t="s">
        <v>3955</v>
      </c>
      <c r="D912" s="140" t="s">
        <v>1869</v>
      </c>
    </row>
    <row r="913" spans="1:4">
      <c r="A913" s="129" t="s">
        <v>4563</v>
      </c>
      <c r="B913" s="129" t="s">
        <v>4568</v>
      </c>
      <c r="C913" s="140" t="s">
        <v>3956</v>
      </c>
      <c r="D913" s="140" t="s">
        <v>1869</v>
      </c>
    </row>
    <row r="914" spans="1:4">
      <c r="A914" s="129" t="s">
        <v>4565</v>
      </c>
      <c r="B914" s="129" t="s">
        <v>899</v>
      </c>
      <c r="C914" s="140" t="s">
        <v>3957</v>
      </c>
      <c r="D914" s="140" t="s">
        <v>1869</v>
      </c>
    </row>
    <row r="915" spans="1:4">
      <c r="A915" s="129" t="s">
        <v>4567</v>
      </c>
      <c r="B915" s="129" t="s">
        <v>4570</v>
      </c>
      <c r="C915" s="140" t="s">
        <v>3958</v>
      </c>
      <c r="D915" s="140" t="s">
        <v>1869</v>
      </c>
    </row>
    <row r="916" spans="1:4">
      <c r="A916" s="129" t="s">
        <v>4569</v>
      </c>
      <c r="B916" s="129" t="s">
        <v>4572</v>
      </c>
      <c r="C916" s="140" t="s">
        <v>3959</v>
      </c>
      <c r="D916" s="140" t="s">
        <v>1869</v>
      </c>
    </row>
    <row r="917" spans="1:4">
      <c r="A917" s="129" t="s">
        <v>4571</v>
      </c>
      <c r="B917" s="129" t="s">
        <v>885</v>
      </c>
      <c r="C917" s="140" t="s">
        <v>3960</v>
      </c>
      <c r="D917" s="140" t="s">
        <v>1869</v>
      </c>
    </row>
    <row r="918" spans="1:4">
      <c r="A918" s="129" t="s">
        <v>4573</v>
      </c>
      <c r="B918" s="129" t="s">
        <v>887</v>
      </c>
      <c r="C918" s="140" t="s">
        <v>3961</v>
      </c>
      <c r="D918" s="140" t="s">
        <v>1869</v>
      </c>
    </row>
    <row r="919" spans="1:4">
      <c r="A919" s="129" t="s">
        <v>886</v>
      </c>
      <c r="B919" s="129" t="s">
        <v>889</v>
      </c>
      <c r="C919" s="140" t="s">
        <v>3962</v>
      </c>
      <c r="D919" s="140" t="s">
        <v>1869</v>
      </c>
    </row>
    <row r="920" spans="1:4">
      <c r="A920" s="129" t="s">
        <v>888</v>
      </c>
      <c r="B920" s="129" t="s">
        <v>891</v>
      </c>
      <c r="C920" s="140" t="s">
        <v>102</v>
      </c>
      <c r="D920" s="140" t="s">
        <v>1869</v>
      </c>
    </row>
    <row r="921" spans="1:4">
      <c r="A921" s="129" t="s">
        <v>890</v>
      </c>
      <c r="B921" s="129" t="s">
        <v>893</v>
      </c>
      <c r="C921" s="140" t="s">
        <v>103</v>
      </c>
      <c r="D921" s="140" t="s">
        <v>1869</v>
      </c>
    </row>
    <row r="922" spans="1:4">
      <c r="A922" s="129" t="s">
        <v>892</v>
      </c>
      <c r="B922" s="129" t="s">
        <v>895</v>
      </c>
      <c r="C922" s="140" t="s">
        <v>104</v>
      </c>
      <c r="D922" s="140" t="s">
        <v>1869</v>
      </c>
    </row>
    <row r="923" spans="1:4">
      <c r="A923" s="129" t="s">
        <v>894</v>
      </c>
      <c r="B923" s="129" t="s">
        <v>897</v>
      </c>
      <c r="C923" s="140" t="s">
        <v>105</v>
      </c>
      <c r="D923" s="140" t="s">
        <v>1869</v>
      </c>
    </row>
    <row r="924" spans="1:4">
      <c r="A924" s="129" t="s">
        <v>896</v>
      </c>
      <c r="B924" s="129" t="s">
        <v>901</v>
      </c>
      <c r="C924" s="140" t="s">
        <v>106</v>
      </c>
      <c r="D924" s="140" t="s">
        <v>1869</v>
      </c>
    </row>
    <row r="925" spans="1:4">
      <c r="A925" s="129" t="s">
        <v>898</v>
      </c>
      <c r="B925" s="129" t="s">
        <v>921</v>
      </c>
      <c r="C925" s="140" t="s">
        <v>107</v>
      </c>
      <c r="D925" s="140" t="s">
        <v>1869</v>
      </c>
    </row>
    <row r="926" spans="1:4">
      <c r="A926" s="129" t="s">
        <v>900</v>
      </c>
      <c r="B926" s="129" t="s">
        <v>903</v>
      </c>
      <c r="C926" s="140" t="s">
        <v>108</v>
      </c>
      <c r="D926" s="140" t="s">
        <v>1869</v>
      </c>
    </row>
    <row r="927" spans="1:4">
      <c r="A927" s="129" t="s">
        <v>902</v>
      </c>
      <c r="B927" s="129" t="s">
        <v>905</v>
      </c>
      <c r="C927" s="140" t="s">
        <v>109</v>
      </c>
      <c r="D927" s="140" t="s">
        <v>1869</v>
      </c>
    </row>
    <row r="928" spans="1:4">
      <c r="A928" s="129" t="s">
        <v>904</v>
      </c>
      <c r="B928" s="129" t="s">
        <v>907</v>
      </c>
      <c r="C928" s="140" t="s">
        <v>110</v>
      </c>
      <c r="D928" s="140" t="s">
        <v>1869</v>
      </c>
    </row>
    <row r="929" spans="1:4">
      <c r="A929" s="129" t="s">
        <v>906</v>
      </c>
      <c r="B929" s="129" t="s">
        <v>909</v>
      </c>
      <c r="C929" s="140" t="s">
        <v>111</v>
      </c>
      <c r="D929" s="140" t="s">
        <v>1869</v>
      </c>
    </row>
    <row r="930" spans="1:4">
      <c r="A930" s="129" t="s">
        <v>908</v>
      </c>
      <c r="B930" s="129" t="s">
        <v>911</v>
      </c>
      <c r="C930" s="140" t="s">
        <v>112</v>
      </c>
      <c r="D930" s="140" t="s">
        <v>1869</v>
      </c>
    </row>
    <row r="931" spans="1:4">
      <c r="A931" s="129" t="s">
        <v>910</v>
      </c>
      <c r="B931" s="129" t="s">
        <v>913</v>
      </c>
      <c r="C931" s="140" t="s">
        <v>113</v>
      </c>
      <c r="D931" s="140" t="s">
        <v>1869</v>
      </c>
    </row>
    <row r="932" spans="1:4">
      <c r="A932" s="129" t="s">
        <v>912</v>
      </c>
      <c r="B932" s="129" t="s">
        <v>915</v>
      </c>
      <c r="C932" s="140" t="s">
        <v>114</v>
      </c>
      <c r="D932" s="140" t="s">
        <v>1869</v>
      </c>
    </row>
    <row r="933" spans="1:4">
      <c r="A933" s="129" t="s">
        <v>914</v>
      </c>
      <c r="B933" s="129" t="s">
        <v>917</v>
      </c>
      <c r="C933" s="140" t="s">
        <v>115</v>
      </c>
      <c r="D933" s="140" t="s">
        <v>1869</v>
      </c>
    </row>
    <row r="934" spans="1:4">
      <c r="A934" s="129" t="s">
        <v>916</v>
      </c>
      <c r="B934" s="129" t="s">
        <v>919</v>
      </c>
      <c r="C934" s="140" t="s">
        <v>116</v>
      </c>
      <c r="D934" s="140" t="s">
        <v>1869</v>
      </c>
    </row>
    <row r="935" spans="1:4">
      <c r="A935" s="129" t="s">
        <v>918</v>
      </c>
      <c r="B935" s="129" t="s">
        <v>923</v>
      </c>
      <c r="C935" s="140" t="s">
        <v>117</v>
      </c>
      <c r="D935" s="140" t="s">
        <v>1869</v>
      </c>
    </row>
    <row r="936" spans="1:4">
      <c r="A936" s="129" t="s">
        <v>920</v>
      </c>
      <c r="B936" s="129" t="s">
        <v>943</v>
      </c>
      <c r="C936" s="140" t="s">
        <v>118</v>
      </c>
      <c r="D936" s="140" t="s">
        <v>1869</v>
      </c>
    </row>
    <row r="937" spans="1:4">
      <c r="A937" s="129" t="s">
        <v>922</v>
      </c>
      <c r="B937" s="129" t="s">
        <v>925</v>
      </c>
      <c r="C937" s="140" t="s">
        <v>119</v>
      </c>
      <c r="D937" s="140" t="s">
        <v>1869</v>
      </c>
    </row>
    <row r="938" spans="1:4">
      <c r="A938" s="129" t="s">
        <v>924</v>
      </c>
      <c r="B938" s="129" t="s">
        <v>927</v>
      </c>
      <c r="C938" s="140" t="s">
        <v>3772</v>
      </c>
      <c r="D938" s="140" t="s">
        <v>1869</v>
      </c>
    </row>
    <row r="939" spans="1:4">
      <c r="A939" s="129" t="s">
        <v>926</v>
      </c>
      <c r="B939" s="129" t="s">
        <v>929</v>
      </c>
      <c r="C939" s="140" t="s">
        <v>3773</v>
      </c>
      <c r="D939" s="140" t="s">
        <v>1869</v>
      </c>
    </row>
    <row r="940" spans="1:4">
      <c r="A940" s="129" t="s">
        <v>928</v>
      </c>
      <c r="B940" s="129" t="s">
        <v>931</v>
      </c>
      <c r="C940" s="140" t="s">
        <v>3774</v>
      </c>
      <c r="D940" s="140" t="s">
        <v>1869</v>
      </c>
    </row>
    <row r="941" spans="1:4">
      <c r="A941" s="129" t="s">
        <v>930</v>
      </c>
      <c r="B941" s="129" t="s">
        <v>933</v>
      </c>
      <c r="C941" s="140" t="s">
        <v>3775</v>
      </c>
      <c r="D941" s="140" t="s">
        <v>1869</v>
      </c>
    </row>
    <row r="942" spans="1:4">
      <c r="A942" s="129" t="s">
        <v>932</v>
      </c>
      <c r="B942" s="129" t="s">
        <v>935</v>
      </c>
      <c r="C942" s="140" t="s">
        <v>3776</v>
      </c>
      <c r="D942" s="140" t="s">
        <v>1869</v>
      </c>
    </row>
    <row r="943" spans="1:4">
      <c r="A943" s="129" t="s">
        <v>934</v>
      </c>
      <c r="B943" s="129" t="s">
        <v>937</v>
      </c>
      <c r="C943" s="140" t="s">
        <v>3777</v>
      </c>
      <c r="D943" s="140" t="s">
        <v>1869</v>
      </c>
    </row>
    <row r="944" spans="1:4">
      <c r="A944" s="129" t="s">
        <v>936</v>
      </c>
      <c r="B944" s="129" t="s">
        <v>939</v>
      </c>
      <c r="C944" s="140" t="s">
        <v>3778</v>
      </c>
      <c r="D944" s="140" t="s">
        <v>1869</v>
      </c>
    </row>
    <row r="945" spans="1:4">
      <c r="A945" s="129" t="s">
        <v>938</v>
      </c>
      <c r="B945" s="129" t="s">
        <v>941</v>
      </c>
      <c r="C945" s="140" t="s">
        <v>3779</v>
      </c>
      <c r="D945" s="140" t="s">
        <v>1869</v>
      </c>
    </row>
    <row r="946" spans="1:4">
      <c r="A946" s="129" t="s">
        <v>940</v>
      </c>
      <c r="B946" s="129" t="s">
        <v>945</v>
      </c>
      <c r="C946" s="140" t="s">
        <v>3780</v>
      </c>
      <c r="D946" s="140" t="s">
        <v>1869</v>
      </c>
    </row>
    <row r="947" spans="1:4">
      <c r="A947" s="129" t="s">
        <v>942</v>
      </c>
      <c r="B947" s="129" t="s">
        <v>965</v>
      </c>
      <c r="C947" s="140" t="s">
        <v>3781</v>
      </c>
      <c r="D947" s="140" t="s">
        <v>1869</v>
      </c>
    </row>
    <row r="948" spans="1:4">
      <c r="A948" s="129" t="s">
        <v>944</v>
      </c>
      <c r="B948" s="129" t="s">
        <v>947</v>
      </c>
      <c r="C948" s="140" t="s">
        <v>3782</v>
      </c>
      <c r="D948" s="140" t="s">
        <v>1869</v>
      </c>
    </row>
    <row r="949" spans="1:4">
      <c r="A949" s="129" t="s">
        <v>946</v>
      </c>
      <c r="B949" s="129" t="s">
        <v>949</v>
      </c>
      <c r="C949" s="140" t="s">
        <v>3783</v>
      </c>
      <c r="D949" s="140" t="s">
        <v>1869</v>
      </c>
    </row>
    <row r="950" spans="1:4">
      <c r="A950" s="129" t="s">
        <v>948</v>
      </c>
      <c r="B950" s="129" t="s">
        <v>951</v>
      </c>
      <c r="C950" s="140" t="s">
        <v>3784</v>
      </c>
      <c r="D950" s="140" t="s">
        <v>1869</v>
      </c>
    </row>
    <row r="951" spans="1:4">
      <c r="A951" s="129" t="s">
        <v>950</v>
      </c>
      <c r="B951" s="129" t="s">
        <v>953</v>
      </c>
      <c r="C951" s="140" t="s">
        <v>3785</v>
      </c>
      <c r="D951" s="140" t="s">
        <v>1869</v>
      </c>
    </row>
    <row r="952" spans="1:4">
      <c r="A952" s="129" t="s">
        <v>952</v>
      </c>
      <c r="B952" s="129" t="s">
        <v>955</v>
      </c>
      <c r="C952" s="140" t="s">
        <v>3786</v>
      </c>
      <c r="D952" s="140" t="s">
        <v>1869</v>
      </c>
    </row>
    <row r="953" spans="1:4">
      <c r="A953" s="129" t="s">
        <v>954</v>
      </c>
      <c r="B953" s="129" t="s">
        <v>957</v>
      </c>
      <c r="C953" s="140" t="s">
        <v>3787</v>
      </c>
      <c r="D953" s="140" t="s">
        <v>1869</v>
      </c>
    </row>
    <row r="954" spans="1:4">
      <c r="A954" s="129" t="s">
        <v>956</v>
      </c>
      <c r="B954" s="129" t="s">
        <v>959</v>
      </c>
      <c r="C954" s="140" t="s">
        <v>3788</v>
      </c>
      <c r="D954" s="140" t="s">
        <v>1869</v>
      </c>
    </row>
    <row r="955" spans="1:4">
      <c r="A955" s="129" t="s">
        <v>958</v>
      </c>
      <c r="B955" s="129" t="s">
        <v>961</v>
      </c>
      <c r="C955" s="140" t="s">
        <v>3789</v>
      </c>
      <c r="D955" s="140" t="s">
        <v>1869</v>
      </c>
    </row>
    <row r="956" spans="1:4">
      <c r="A956" s="129" t="s">
        <v>960</v>
      </c>
      <c r="B956" s="129" t="s">
        <v>963</v>
      </c>
      <c r="C956" s="140" t="s">
        <v>3790</v>
      </c>
      <c r="D956" s="140" t="s">
        <v>1869</v>
      </c>
    </row>
    <row r="957" spans="1:4">
      <c r="A957" s="129" t="s">
        <v>962</v>
      </c>
      <c r="B957" s="129" t="s">
        <v>967</v>
      </c>
      <c r="C957" s="140" t="s">
        <v>3791</v>
      </c>
      <c r="D957" s="140" t="s">
        <v>1869</v>
      </c>
    </row>
    <row r="958" spans="1:4">
      <c r="A958" s="129" t="s">
        <v>964</v>
      </c>
      <c r="B958" s="129" t="s">
        <v>986</v>
      </c>
      <c r="C958" s="140" t="s">
        <v>3792</v>
      </c>
      <c r="D958" s="140" t="s">
        <v>1869</v>
      </c>
    </row>
    <row r="959" spans="1:4">
      <c r="A959" s="129" t="s">
        <v>966</v>
      </c>
      <c r="B959" s="129" t="s">
        <v>516</v>
      </c>
      <c r="C959" s="140" t="s">
        <v>3793</v>
      </c>
      <c r="D959" s="140" t="s">
        <v>1869</v>
      </c>
    </row>
    <row r="960" spans="1:4">
      <c r="A960" s="129" t="s">
        <v>968</v>
      </c>
      <c r="B960" s="129" t="s">
        <v>970</v>
      </c>
      <c r="C960" s="140" t="s">
        <v>3794</v>
      </c>
      <c r="D960" s="140" t="s">
        <v>1869</v>
      </c>
    </row>
    <row r="961" spans="1:4">
      <c r="A961" s="129" t="s">
        <v>969</v>
      </c>
      <c r="B961" s="129" t="s">
        <v>972</v>
      </c>
      <c r="C961" s="140" t="s">
        <v>3795</v>
      </c>
      <c r="D961" s="140" t="s">
        <v>1869</v>
      </c>
    </row>
    <row r="962" spans="1:4">
      <c r="A962" s="129" t="s">
        <v>971</v>
      </c>
      <c r="B962" s="129" t="s">
        <v>974</v>
      </c>
      <c r="C962" s="140" t="s">
        <v>3796</v>
      </c>
      <c r="D962" s="140" t="s">
        <v>1869</v>
      </c>
    </row>
    <row r="963" spans="1:4">
      <c r="A963" s="129" t="s">
        <v>973</v>
      </c>
      <c r="B963" s="129" t="s">
        <v>976</v>
      </c>
      <c r="C963" s="140" t="s">
        <v>3797</v>
      </c>
      <c r="D963" s="140" t="s">
        <v>1869</v>
      </c>
    </row>
    <row r="964" spans="1:4">
      <c r="A964" s="129" t="s">
        <v>975</v>
      </c>
      <c r="B964" s="129" t="s">
        <v>978</v>
      </c>
      <c r="C964" s="140" t="s">
        <v>3798</v>
      </c>
      <c r="D964" s="140" t="s">
        <v>1869</v>
      </c>
    </row>
    <row r="965" spans="1:4">
      <c r="A965" s="129" t="s">
        <v>977</v>
      </c>
      <c r="B965" s="129" t="s">
        <v>980</v>
      </c>
      <c r="C965" s="140" t="s">
        <v>3799</v>
      </c>
      <c r="D965" s="140" t="s">
        <v>1869</v>
      </c>
    </row>
    <row r="966" spans="1:4">
      <c r="A966" s="129" t="s">
        <v>979</v>
      </c>
      <c r="B966" s="129" t="s">
        <v>982</v>
      </c>
      <c r="C966" s="140" t="s">
        <v>3800</v>
      </c>
      <c r="D966" s="140" t="s">
        <v>1869</v>
      </c>
    </row>
    <row r="967" spans="1:4">
      <c r="A967" s="129" t="s">
        <v>981</v>
      </c>
      <c r="B967" s="129" t="s">
        <v>984</v>
      </c>
      <c r="C967" s="140" t="s">
        <v>3801</v>
      </c>
      <c r="D967" s="140" t="s">
        <v>1869</v>
      </c>
    </row>
    <row r="968" spans="1:4">
      <c r="A968" s="129" t="s">
        <v>983</v>
      </c>
      <c r="B968" s="129" t="s">
        <v>988</v>
      </c>
      <c r="C968" s="140" t="s">
        <v>3802</v>
      </c>
      <c r="D968" s="140" t="s">
        <v>1869</v>
      </c>
    </row>
    <row r="969" spans="1:4">
      <c r="A969" s="129" t="s">
        <v>985</v>
      </c>
      <c r="B969" s="129" t="s">
        <v>1008</v>
      </c>
      <c r="C969" s="140" t="s">
        <v>3803</v>
      </c>
      <c r="D969" s="140" t="s">
        <v>1869</v>
      </c>
    </row>
    <row r="970" spans="1:4">
      <c r="A970" s="129" t="s">
        <v>987</v>
      </c>
      <c r="B970" s="129" t="s">
        <v>990</v>
      </c>
      <c r="C970" s="140" t="s">
        <v>3804</v>
      </c>
      <c r="D970" s="140" t="s">
        <v>1869</v>
      </c>
    </row>
    <row r="971" spans="1:4">
      <c r="A971" s="129" t="s">
        <v>989</v>
      </c>
      <c r="B971" s="129" t="s">
        <v>992</v>
      </c>
      <c r="C971" s="140" t="s">
        <v>3805</v>
      </c>
      <c r="D971" s="140" t="s">
        <v>1869</v>
      </c>
    </row>
    <row r="972" spans="1:4">
      <c r="A972" s="129" t="s">
        <v>991</v>
      </c>
      <c r="B972" s="129" t="s">
        <v>994</v>
      </c>
      <c r="C972" s="140" t="s">
        <v>3806</v>
      </c>
      <c r="D972" s="140" t="s">
        <v>1869</v>
      </c>
    </row>
    <row r="973" spans="1:4">
      <c r="A973" s="129" t="s">
        <v>993</v>
      </c>
      <c r="B973" s="129" t="s">
        <v>996</v>
      </c>
      <c r="C973" s="140" t="s">
        <v>3807</v>
      </c>
      <c r="D973" s="140" t="s">
        <v>1869</v>
      </c>
    </row>
    <row r="974" spans="1:4">
      <c r="A974" s="129" t="s">
        <v>995</v>
      </c>
      <c r="B974" s="129" t="s">
        <v>998</v>
      </c>
      <c r="C974" s="140" t="s">
        <v>3808</v>
      </c>
      <c r="D974" s="140" t="s">
        <v>1869</v>
      </c>
    </row>
    <row r="975" spans="1:4">
      <c r="A975" s="129" t="s">
        <v>997</v>
      </c>
      <c r="B975" s="129" t="s">
        <v>1000</v>
      </c>
      <c r="C975" s="140" t="s">
        <v>3809</v>
      </c>
      <c r="D975" s="140" t="s">
        <v>1869</v>
      </c>
    </row>
    <row r="976" spans="1:4">
      <c r="A976" s="129" t="s">
        <v>999</v>
      </c>
      <c r="B976" s="129" t="s">
        <v>1002</v>
      </c>
      <c r="C976" s="140" t="s">
        <v>3810</v>
      </c>
      <c r="D976" s="140" t="s">
        <v>1869</v>
      </c>
    </row>
    <row r="977" spans="1:4">
      <c r="A977" s="129" t="s">
        <v>1001</v>
      </c>
      <c r="B977" s="129" t="s">
        <v>1004</v>
      </c>
      <c r="C977" s="140" t="s">
        <v>3811</v>
      </c>
      <c r="D977" s="140" t="s">
        <v>1869</v>
      </c>
    </row>
    <row r="978" spans="1:4">
      <c r="A978" s="129" t="s">
        <v>1003</v>
      </c>
      <c r="B978" s="129" t="s">
        <v>1006</v>
      </c>
      <c r="C978" s="140" t="s">
        <v>3812</v>
      </c>
      <c r="D978" s="140" t="s">
        <v>1869</v>
      </c>
    </row>
    <row r="979" spans="1:4">
      <c r="A979" s="129" t="s">
        <v>1005</v>
      </c>
      <c r="B979" s="129" t="s">
        <v>1010</v>
      </c>
      <c r="C979" s="140" t="s">
        <v>3813</v>
      </c>
      <c r="D979" s="140" t="s">
        <v>1869</v>
      </c>
    </row>
    <row r="980" spans="1:4">
      <c r="A980" s="129" t="s">
        <v>1007</v>
      </c>
      <c r="B980" s="129" t="s">
        <v>2086</v>
      </c>
      <c r="C980" s="140" t="s">
        <v>3814</v>
      </c>
      <c r="D980" s="140" t="s">
        <v>1869</v>
      </c>
    </row>
    <row r="981" spans="1:4">
      <c r="A981" s="129" t="s">
        <v>1009</v>
      </c>
      <c r="B981" s="129" t="s">
        <v>1012</v>
      </c>
      <c r="C981" s="140" t="s">
        <v>277</v>
      </c>
      <c r="D981" s="140" t="s">
        <v>1869</v>
      </c>
    </row>
    <row r="982" spans="1:4">
      <c r="A982" s="129" t="s">
        <v>1011</v>
      </c>
      <c r="B982" s="129" t="s">
        <v>2070</v>
      </c>
      <c r="C982" s="140" t="s">
        <v>278</v>
      </c>
      <c r="D982" s="140" t="s">
        <v>1869</v>
      </c>
    </row>
    <row r="983" spans="1:4">
      <c r="A983" s="129" t="s">
        <v>2069</v>
      </c>
      <c r="B983" s="129" t="s">
        <v>2072</v>
      </c>
      <c r="C983" s="140" t="s">
        <v>279</v>
      </c>
      <c r="D983" s="140" t="s">
        <v>1869</v>
      </c>
    </row>
    <row r="984" spans="1:4">
      <c r="A984" s="129" t="s">
        <v>2071</v>
      </c>
      <c r="B984" s="129" t="s">
        <v>2074</v>
      </c>
      <c r="C984" s="140" t="s">
        <v>4114</v>
      </c>
      <c r="D984" s="140" t="s">
        <v>1869</v>
      </c>
    </row>
    <row r="985" spans="1:4">
      <c r="A985" s="129" t="s">
        <v>2073</v>
      </c>
      <c r="B985" s="129" t="s">
        <v>2076</v>
      </c>
      <c r="C985" s="140" t="s">
        <v>4115</v>
      </c>
      <c r="D985" s="140" t="s">
        <v>1869</v>
      </c>
    </row>
    <row r="986" spans="1:4">
      <c r="A986" s="129" t="s">
        <v>2075</v>
      </c>
      <c r="B986" s="129" t="s">
        <v>2078</v>
      </c>
      <c r="C986" s="140" t="s">
        <v>4116</v>
      </c>
      <c r="D986" s="140" t="s">
        <v>1869</v>
      </c>
    </row>
    <row r="987" spans="1:4">
      <c r="A987" s="129" t="s">
        <v>2077</v>
      </c>
      <c r="B987" s="129" t="s">
        <v>2080</v>
      </c>
      <c r="C987" s="140" t="s">
        <v>4117</v>
      </c>
      <c r="D987" s="140" t="s">
        <v>1869</v>
      </c>
    </row>
    <row r="988" spans="1:4">
      <c r="A988" s="129" t="s">
        <v>2079</v>
      </c>
      <c r="B988" s="129" t="s">
        <v>2082</v>
      </c>
      <c r="C988" s="140" t="s">
        <v>4118</v>
      </c>
      <c r="D988" s="140" t="s">
        <v>1869</v>
      </c>
    </row>
    <row r="989" spans="1:4">
      <c r="A989" s="129" t="s">
        <v>2081</v>
      </c>
      <c r="B989" s="129" t="s">
        <v>2084</v>
      </c>
      <c r="C989" s="140" t="s">
        <v>4119</v>
      </c>
      <c r="D989" s="140" t="s">
        <v>1869</v>
      </c>
    </row>
    <row r="990" spans="1:4">
      <c r="A990" s="129" t="s">
        <v>2083</v>
      </c>
      <c r="B990" s="129" t="s">
        <v>2088</v>
      </c>
      <c r="C990" s="140" t="s">
        <v>4120</v>
      </c>
      <c r="D990" s="140" t="s">
        <v>1869</v>
      </c>
    </row>
    <row r="991" spans="1:4">
      <c r="A991" s="129" t="s">
        <v>2085</v>
      </c>
      <c r="B991" s="129" t="s">
        <v>2575</v>
      </c>
      <c r="C991" s="140" t="s">
        <v>4121</v>
      </c>
      <c r="D991" s="140" t="s">
        <v>1869</v>
      </c>
    </row>
    <row r="992" spans="1:4">
      <c r="A992" s="129" t="s">
        <v>2087</v>
      </c>
      <c r="B992" s="129" t="s">
        <v>2090</v>
      </c>
      <c r="C992" s="140" t="s">
        <v>4122</v>
      </c>
      <c r="D992" s="140" t="s">
        <v>1869</v>
      </c>
    </row>
    <row r="993" spans="1:4">
      <c r="A993" s="129" t="s">
        <v>2089</v>
      </c>
      <c r="B993" s="129" t="s">
        <v>2092</v>
      </c>
      <c r="C993" s="140" t="s">
        <v>4123</v>
      </c>
      <c r="D993" s="140" t="s">
        <v>1869</v>
      </c>
    </row>
    <row r="994" spans="1:4">
      <c r="A994" s="129" t="s">
        <v>2091</v>
      </c>
      <c r="B994" s="129" t="s">
        <v>2094</v>
      </c>
      <c r="C994" s="140" t="s">
        <v>4124</v>
      </c>
      <c r="D994" s="140" t="s">
        <v>1869</v>
      </c>
    </row>
    <row r="995" spans="1:4">
      <c r="A995" s="129" t="s">
        <v>2093</v>
      </c>
      <c r="B995" s="129" t="s">
        <v>2096</v>
      </c>
      <c r="C995" s="140" t="s">
        <v>4125</v>
      </c>
      <c r="D995" s="140" t="s">
        <v>1869</v>
      </c>
    </row>
    <row r="996" spans="1:4">
      <c r="A996" s="129" t="s">
        <v>2095</v>
      </c>
      <c r="B996" s="129" t="s">
        <v>2098</v>
      </c>
      <c r="C996" s="140" t="s">
        <v>4126</v>
      </c>
      <c r="D996" s="140" t="s">
        <v>1869</v>
      </c>
    </row>
    <row r="997" spans="1:4">
      <c r="A997" s="129" t="s">
        <v>2097</v>
      </c>
      <c r="B997" s="129" t="s">
        <v>2100</v>
      </c>
      <c r="C997" s="140" t="s">
        <v>4127</v>
      </c>
      <c r="D997" s="140" t="s">
        <v>1869</v>
      </c>
    </row>
    <row r="998" spans="1:4">
      <c r="A998" s="129" t="s">
        <v>2099</v>
      </c>
      <c r="B998" s="129" t="s">
        <v>2102</v>
      </c>
      <c r="C998" s="140" t="s">
        <v>4128</v>
      </c>
      <c r="D998" s="140" t="s">
        <v>1869</v>
      </c>
    </row>
    <row r="999" spans="1:4">
      <c r="A999" s="129" t="s">
        <v>2101</v>
      </c>
      <c r="B999" s="129" t="s">
        <v>2571</v>
      </c>
      <c r="C999" s="140" t="s">
        <v>4129</v>
      </c>
      <c r="D999" s="140" t="s">
        <v>1869</v>
      </c>
    </row>
    <row r="1000" spans="1:4">
      <c r="A1000" s="129" t="s">
        <v>2103</v>
      </c>
      <c r="B1000" s="129" t="s">
        <v>2573</v>
      </c>
      <c r="C1000" s="140" t="s">
        <v>4130</v>
      </c>
      <c r="D1000" s="140" t="s">
        <v>1869</v>
      </c>
    </row>
    <row r="1001" spans="1:4">
      <c r="A1001" s="129" t="s">
        <v>2572</v>
      </c>
      <c r="B1001" s="129" t="s">
        <v>2577</v>
      </c>
      <c r="C1001" s="140" t="s">
        <v>4131</v>
      </c>
      <c r="D1001" s="140" t="s">
        <v>1869</v>
      </c>
    </row>
    <row r="1002" spans="1:4">
      <c r="A1002" s="129" t="s">
        <v>2574</v>
      </c>
      <c r="B1002" s="129" t="s">
        <v>2599</v>
      </c>
      <c r="C1002" s="140" t="s">
        <v>4132</v>
      </c>
      <c r="D1002" s="140" t="s">
        <v>1869</v>
      </c>
    </row>
    <row r="1003" spans="1:4">
      <c r="A1003" s="129" t="s">
        <v>2576</v>
      </c>
      <c r="B1003" s="129" t="s">
        <v>2579</v>
      </c>
      <c r="C1003" s="140" t="s">
        <v>4133</v>
      </c>
      <c r="D1003" s="140" t="s">
        <v>1869</v>
      </c>
    </row>
    <row r="1004" spans="1:4">
      <c r="A1004" s="129" t="s">
        <v>2578</v>
      </c>
      <c r="B1004" s="129" t="s">
        <v>2581</v>
      </c>
      <c r="C1004" s="140" t="s">
        <v>4134</v>
      </c>
      <c r="D1004" s="140" t="s">
        <v>1869</v>
      </c>
    </row>
    <row r="1005" spans="1:4">
      <c r="A1005" s="129" t="s">
        <v>2580</v>
      </c>
      <c r="B1005" s="129" t="s">
        <v>2583</v>
      </c>
      <c r="C1005" s="140" t="s">
        <v>4135</v>
      </c>
      <c r="D1005" s="140" t="s">
        <v>1869</v>
      </c>
    </row>
    <row r="1006" spans="1:4">
      <c r="A1006" s="129" t="s">
        <v>2582</v>
      </c>
      <c r="B1006" s="129" t="s">
        <v>2585</v>
      </c>
      <c r="C1006" s="140" t="s">
        <v>4136</v>
      </c>
      <c r="D1006" s="140" t="s">
        <v>1869</v>
      </c>
    </row>
    <row r="1007" spans="1:4">
      <c r="A1007" s="129" t="s">
        <v>2584</v>
      </c>
      <c r="B1007" s="129" t="s">
        <v>2587</v>
      </c>
      <c r="C1007" s="140" t="s">
        <v>4137</v>
      </c>
      <c r="D1007" s="140" t="s">
        <v>1869</v>
      </c>
    </row>
    <row r="1008" spans="1:4">
      <c r="A1008" s="129" t="s">
        <v>2586</v>
      </c>
      <c r="B1008" s="129" t="s">
        <v>2589</v>
      </c>
      <c r="C1008" s="140" t="s">
        <v>4138</v>
      </c>
      <c r="D1008" s="140" t="s">
        <v>1869</v>
      </c>
    </row>
    <row r="1009" spans="1:4">
      <c r="A1009" s="129" t="s">
        <v>2588</v>
      </c>
      <c r="B1009" s="129" t="s">
        <v>2591</v>
      </c>
      <c r="C1009" s="140" t="s">
        <v>4139</v>
      </c>
      <c r="D1009" s="140" t="s">
        <v>1869</v>
      </c>
    </row>
    <row r="1010" spans="1:4">
      <c r="A1010" s="129" t="s">
        <v>2590</v>
      </c>
      <c r="B1010" s="129" t="s">
        <v>2593</v>
      </c>
      <c r="C1010" s="140" t="s">
        <v>4140</v>
      </c>
      <c r="D1010" s="140" t="s">
        <v>1869</v>
      </c>
    </row>
    <row r="1011" spans="1:4">
      <c r="A1011" s="129" t="s">
        <v>2592</v>
      </c>
      <c r="B1011" s="129" t="s">
        <v>2595</v>
      </c>
      <c r="C1011" s="140" t="s">
        <v>4141</v>
      </c>
      <c r="D1011" s="140" t="s">
        <v>1869</v>
      </c>
    </row>
    <row r="1012" spans="1:4">
      <c r="A1012" s="129" t="s">
        <v>2594</v>
      </c>
      <c r="B1012" s="129" t="s">
        <v>2601</v>
      </c>
      <c r="C1012" s="140" t="s">
        <v>4142</v>
      </c>
      <c r="D1012" s="140" t="s">
        <v>1869</v>
      </c>
    </row>
    <row r="1013" spans="1:4">
      <c r="A1013" s="129" t="s">
        <v>2596</v>
      </c>
      <c r="B1013" s="129" t="s">
        <v>4950</v>
      </c>
      <c r="C1013" s="140" t="s">
        <v>4143</v>
      </c>
      <c r="D1013" s="140" t="s">
        <v>1869</v>
      </c>
    </row>
    <row r="1014" spans="1:4">
      <c r="A1014" s="129" t="s">
        <v>2598</v>
      </c>
      <c r="B1014" s="129" t="s">
        <v>2620</v>
      </c>
      <c r="C1014" s="140" t="s">
        <v>4144</v>
      </c>
      <c r="D1014" s="140" t="s">
        <v>1869</v>
      </c>
    </row>
    <row r="1015" spans="1:4">
      <c r="A1015" s="129" t="s">
        <v>2600</v>
      </c>
      <c r="B1015" s="129" t="s">
        <v>517</v>
      </c>
      <c r="C1015" s="140" t="s">
        <v>4145</v>
      </c>
      <c r="D1015" s="140" t="s">
        <v>1869</v>
      </c>
    </row>
    <row r="1016" spans="1:4">
      <c r="A1016" s="129" t="s">
        <v>2602</v>
      </c>
      <c r="B1016" s="129" t="s">
        <v>2604</v>
      </c>
      <c r="C1016" s="140" t="s">
        <v>4146</v>
      </c>
      <c r="D1016" s="140" t="s">
        <v>1869</v>
      </c>
    </row>
    <row r="1017" spans="1:4">
      <c r="A1017" s="129" t="s">
        <v>2603</v>
      </c>
      <c r="B1017" s="129" t="s">
        <v>2606</v>
      </c>
      <c r="C1017" s="140" t="s">
        <v>4147</v>
      </c>
      <c r="D1017" s="140" t="s">
        <v>1869</v>
      </c>
    </row>
    <row r="1018" spans="1:4">
      <c r="A1018" s="129" t="s">
        <v>2605</v>
      </c>
      <c r="B1018" s="129" t="s">
        <v>2608</v>
      </c>
      <c r="C1018" s="140" t="s">
        <v>4148</v>
      </c>
      <c r="D1018" s="140" t="s">
        <v>1869</v>
      </c>
    </row>
    <row r="1019" spans="1:4">
      <c r="A1019" s="129" t="s">
        <v>2607</v>
      </c>
      <c r="B1019" s="129" t="s">
        <v>2610</v>
      </c>
      <c r="C1019" s="140" t="s">
        <v>535</v>
      </c>
      <c r="D1019" s="140" t="s">
        <v>1869</v>
      </c>
    </row>
    <row r="1020" spans="1:4">
      <c r="A1020" s="129" t="s">
        <v>2609</v>
      </c>
      <c r="B1020" s="129" t="s">
        <v>2612</v>
      </c>
      <c r="C1020" s="140" t="s">
        <v>536</v>
      </c>
      <c r="D1020" s="140" t="s">
        <v>1869</v>
      </c>
    </row>
    <row r="1021" spans="1:4">
      <c r="A1021" s="129" t="s">
        <v>2611</v>
      </c>
      <c r="B1021" s="129" t="s">
        <v>2614</v>
      </c>
      <c r="C1021" s="140" t="s">
        <v>537</v>
      </c>
      <c r="D1021" s="140" t="s">
        <v>1869</v>
      </c>
    </row>
    <row r="1022" spans="1:4">
      <c r="A1022" s="129" t="s">
        <v>2613</v>
      </c>
      <c r="B1022" s="129" t="s">
        <v>2616</v>
      </c>
      <c r="C1022" s="140" t="s">
        <v>538</v>
      </c>
      <c r="D1022" s="140" t="s">
        <v>1869</v>
      </c>
    </row>
    <row r="1023" spans="1:4">
      <c r="A1023" s="129" t="s">
        <v>2615</v>
      </c>
      <c r="B1023" s="129" t="s">
        <v>2618</v>
      </c>
      <c r="C1023" s="140" t="s">
        <v>539</v>
      </c>
      <c r="D1023" s="140" t="s">
        <v>1869</v>
      </c>
    </row>
    <row r="1024" spans="1:4">
      <c r="A1024" s="129" t="s">
        <v>2617</v>
      </c>
      <c r="B1024" s="129" t="s">
        <v>2622</v>
      </c>
      <c r="C1024" s="140" t="s">
        <v>540</v>
      </c>
      <c r="D1024" s="140" t="s">
        <v>1869</v>
      </c>
    </row>
    <row r="1025" spans="1:4">
      <c r="A1025" s="129" t="s">
        <v>2619</v>
      </c>
      <c r="B1025" s="129" t="s">
        <v>2642</v>
      </c>
      <c r="C1025" s="140" t="s">
        <v>541</v>
      </c>
      <c r="D1025" s="140" t="s">
        <v>1869</v>
      </c>
    </row>
    <row r="1026" spans="1:4">
      <c r="A1026" s="129" t="s">
        <v>2621</v>
      </c>
      <c r="B1026" s="129" t="s">
        <v>2624</v>
      </c>
      <c r="C1026" s="140" t="s">
        <v>542</v>
      </c>
      <c r="D1026" s="140" t="s">
        <v>1869</v>
      </c>
    </row>
    <row r="1027" spans="1:4">
      <c r="A1027" s="129" t="s">
        <v>2623</v>
      </c>
      <c r="B1027" s="129" t="s">
        <v>2626</v>
      </c>
      <c r="C1027" s="140" t="s">
        <v>543</v>
      </c>
      <c r="D1027" s="140" t="s">
        <v>1869</v>
      </c>
    </row>
    <row r="1028" spans="1:4">
      <c r="A1028" s="129" t="s">
        <v>2625</v>
      </c>
      <c r="B1028" s="129" t="s">
        <v>2628</v>
      </c>
      <c r="C1028" s="140" t="s">
        <v>544</v>
      </c>
      <c r="D1028" s="140" t="s">
        <v>1869</v>
      </c>
    </row>
    <row r="1029" spans="1:4">
      <c r="A1029" s="129" t="s">
        <v>2627</v>
      </c>
      <c r="B1029" s="129" t="s">
        <v>2630</v>
      </c>
      <c r="C1029" s="140" t="s">
        <v>545</v>
      </c>
      <c r="D1029" s="140" t="s">
        <v>1869</v>
      </c>
    </row>
    <row r="1030" spans="1:4">
      <c r="A1030" s="129" t="s">
        <v>2629</v>
      </c>
      <c r="B1030" s="129" t="s">
        <v>2632</v>
      </c>
      <c r="C1030" s="140" t="s">
        <v>546</v>
      </c>
      <c r="D1030" s="140" t="s">
        <v>1869</v>
      </c>
    </row>
    <row r="1031" spans="1:4">
      <c r="A1031" s="129" t="s">
        <v>2631</v>
      </c>
      <c r="B1031" s="129" t="s">
        <v>2634</v>
      </c>
      <c r="C1031" s="140" t="s">
        <v>547</v>
      </c>
      <c r="D1031" s="140" t="s">
        <v>1869</v>
      </c>
    </row>
    <row r="1032" spans="1:4">
      <c r="A1032" s="129" t="s">
        <v>2633</v>
      </c>
      <c r="B1032" s="129" t="s">
        <v>2636</v>
      </c>
      <c r="C1032" s="140" t="s">
        <v>548</v>
      </c>
      <c r="D1032" s="140" t="s">
        <v>1869</v>
      </c>
    </row>
    <row r="1033" spans="1:4">
      <c r="A1033" s="129" t="s">
        <v>2635</v>
      </c>
      <c r="B1033" s="129" t="s">
        <v>2638</v>
      </c>
      <c r="C1033" s="140" t="s">
        <v>549</v>
      </c>
      <c r="D1033" s="140" t="s">
        <v>1869</v>
      </c>
    </row>
    <row r="1034" spans="1:4">
      <c r="A1034" s="129" t="s">
        <v>2637</v>
      </c>
      <c r="B1034" s="129" t="s">
        <v>2640</v>
      </c>
      <c r="C1034" s="140" t="s">
        <v>550</v>
      </c>
      <c r="D1034" s="140" t="s">
        <v>1869</v>
      </c>
    </row>
    <row r="1035" spans="1:4">
      <c r="A1035" s="129" t="s">
        <v>2639</v>
      </c>
      <c r="B1035" s="129" t="s">
        <v>2644</v>
      </c>
      <c r="C1035" s="140" t="s">
        <v>551</v>
      </c>
      <c r="D1035" s="140" t="s">
        <v>1869</v>
      </c>
    </row>
    <row r="1036" spans="1:4">
      <c r="A1036" s="129" t="s">
        <v>2641</v>
      </c>
      <c r="B1036" s="129" t="s">
        <v>3120</v>
      </c>
      <c r="C1036" s="140" t="s">
        <v>552</v>
      </c>
      <c r="D1036" s="140" t="s">
        <v>1869</v>
      </c>
    </row>
    <row r="1037" spans="1:4">
      <c r="A1037" s="129" t="s">
        <v>2643</v>
      </c>
      <c r="B1037" s="129" t="s">
        <v>2646</v>
      </c>
      <c r="C1037" s="140" t="s">
        <v>553</v>
      </c>
      <c r="D1037" s="140" t="s">
        <v>1869</v>
      </c>
    </row>
    <row r="1038" spans="1:4">
      <c r="A1038" s="129" t="s">
        <v>2645</v>
      </c>
      <c r="B1038" s="129" t="s">
        <v>2648</v>
      </c>
      <c r="C1038" s="140" t="s">
        <v>554</v>
      </c>
      <c r="D1038" s="140" t="s">
        <v>1869</v>
      </c>
    </row>
    <row r="1039" spans="1:4">
      <c r="A1039" s="129" t="s">
        <v>2647</v>
      </c>
      <c r="B1039" s="129" t="s">
        <v>2650</v>
      </c>
      <c r="C1039" s="140" t="s">
        <v>4005</v>
      </c>
      <c r="D1039" s="140" t="s">
        <v>1869</v>
      </c>
    </row>
    <row r="1040" spans="1:4">
      <c r="A1040" s="129" t="s">
        <v>2649</v>
      </c>
      <c r="B1040" s="129" t="s">
        <v>2652</v>
      </c>
      <c r="C1040" s="140" t="s">
        <v>4006</v>
      </c>
      <c r="D1040" s="140" t="s">
        <v>1869</v>
      </c>
    </row>
    <row r="1041" spans="1:4">
      <c r="A1041" s="129" t="s">
        <v>2651</v>
      </c>
      <c r="B1041" s="129" t="s">
        <v>2654</v>
      </c>
      <c r="C1041" s="140" t="s">
        <v>4007</v>
      </c>
      <c r="D1041" s="140" t="s">
        <v>1869</v>
      </c>
    </row>
    <row r="1042" spans="1:4">
      <c r="A1042" s="129" t="s">
        <v>2653</v>
      </c>
      <c r="B1042" s="129" t="s">
        <v>2656</v>
      </c>
      <c r="C1042" s="140" t="s">
        <v>4008</v>
      </c>
      <c r="D1042" s="140" t="s">
        <v>1869</v>
      </c>
    </row>
    <row r="1043" spans="1:4">
      <c r="A1043" s="129" t="s">
        <v>2655</v>
      </c>
      <c r="B1043" s="129" t="s">
        <v>2658</v>
      </c>
      <c r="C1043" s="140" t="s">
        <v>4009</v>
      </c>
      <c r="D1043" s="140" t="s">
        <v>1869</v>
      </c>
    </row>
    <row r="1044" spans="1:4">
      <c r="A1044" s="129" t="s">
        <v>2657</v>
      </c>
      <c r="B1044" s="129" t="s">
        <v>2660</v>
      </c>
      <c r="C1044" s="140" t="s">
        <v>4010</v>
      </c>
      <c r="D1044" s="140" t="s">
        <v>1869</v>
      </c>
    </row>
    <row r="1045" spans="1:4">
      <c r="A1045" s="129" t="s">
        <v>2659</v>
      </c>
      <c r="B1045" s="129" t="s">
        <v>3118</v>
      </c>
      <c r="C1045" s="140" t="s">
        <v>4011</v>
      </c>
      <c r="D1045" s="140" t="s">
        <v>1869</v>
      </c>
    </row>
    <row r="1046" spans="1:4">
      <c r="A1046" s="129" t="s">
        <v>3117</v>
      </c>
      <c r="B1046" s="129" t="s">
        <v>3122</v>
      </c>
      <c r="C1046" s="140" t="s">
        <v>4012</v>
      </c>
      <c r="D1046" s="140" t="s">
        <v>1869</v>
      </c>
    </row>
    <row r="1047" spans="1:4">
      <c r="A1047" s="129" t="s">
        <v>3119</v>
      </c>
      <c r="B1047" s="129" t="s">
        <v>3142</v>
      </c>
      <c r="C1047" s="140" t="s">
        <v>4013</v>
      </c>
      <c r="D1047" s="140" t="s">
        <v>1869</v>
      </c>
    </row>
    <row r="1048" spans="1:4">
      <c r="A1048" s="129" t="s">
        <v>3121</v>
      </c>
      <c r="B1048" s="129" t="s">
        <v>3124</v>
      </c>
      <c r="C1048" s="140" t="s">
        <v>4014</v>
      </c>
      <c r="D1048" s="140" t="s">
        <v>1869</v>
      </c>
    </row>
    <row r="1049" spans="1:4">
      <c r="A1049" s="129" t="s">
        <v>3123</v>
      </c>
      <c r="B1049" s="129" t="s">
        <v>3126</v>
      </c>
      <c r="C1049" s="140" t="s">
        <v>4015</v>
      </c>
      <c r="D1049" s="140" t="s">
        <v>1869</v>
      </c>
    </row>
    <row r="1050" spans="1:4">
      <c r="A1050" s="129" t="s">
        <v>3125</v>
      </c>
      <c r="B1050" s="129" t="s">
        <v>3128</v>
      </c>
      <c r="C1050" s="140" t="s">
        <v>4016</v>
      </c>
      <c r="D1050" s="140" t="s">
        <v>1869</v>
      </c>
    </row>
    <row r="1051" spans="1:4">
      <c r="A1051" s="129" t="s">
        <v>3127</v>
      </c>
      <c r="B1051" s="129" t="s">
        <v>3130</v>
      </c>
      <c r="C1051" s="140" t="s">
        <v>4017</v>
      </c>
      <c r="D1051" s="140" t="s">
        <v>1869</v>
      </c>
    </row>
    <row r="1052" spans="1:4">
      <c r="A1052" s="129" t="s">
        <v>3129</v>
      </c>
      <c r="B1052" s="129" t="s">
        <v>3132</v>
      </c>
      <c r="C1052" s="140" t="s">
        <v>4018</v>
      </c>
      <c r="D1052" s="140" t="s">
        <v>1869</v>
      </c>
    </row>
    <row r="1053" spans="1:4">
      <c r="A1053" s="129" t="s">
        <v>3131</v>
      </c>
      <c r="B1053" s="129" t="s">
        <v>3134</v>
      </c>
      <c r="C1053" s="140" t="s">
        <v>4019</v>
      </c>
      <c r="D1053" s="140" t="s">
        <v>1869</v>
      </c>
    </row>
    <row r="1054" spans="1:4">
      <c r="A1054" s="129" t="s">
        <v>3133</v>
      </c>
      <c r="B1054" s="129" t="s">
        <v>3136</v>
      </c>
      <c r="C1054" s="140" t="s">
        <v>4020</v>
      </c>
      <c r="D1054" s="140" t="s">
        <v>1869</v>
      </c>
    </row>
    <row r="1055" spans="1:4">
      <c r="A1055" s="129" t="s">
        <v>3135</v>
      </c>
      <c r="B1055" s="129" t="s">
        <v>3138</v>
      </c>
      <c r="C1055" s="140" t="s">
        <v>4021</v>
      </c>
      <c r="D1055" s="140" t="s">
        <v>1869</v>
      </c>
    </row>
    <row r="1056" spans="1:4">
      <c r="A1056" s="129" t="s">
        <v>3137</v>
      </c>
      <c r="B1056" s="129" t="s">
        <v>3140</v>
      </c>
      <c r="C1056" s="140" t="s">
        <v>4022</v>
      </c>
      <c r="D1056" s="140" t="s">
        <v>1869</v>
      </c>
    </row>
    <row r="1057" spans="1:4">
      <c r="A1057" s="129" t="s">
        <v>3139</v>
      </c>
      <c r="B1057" s="129" t="s">
        <v>3144</v>
      </c>
      <c r="C1057" s="140" t="s">
        <v>4023</v>
      </c>
      <c r="D1057" s="140" t="s">
        <v>1869</v>
      </c>
    </row>
    <row r="1058" spans="1:4">
      <c r="A1058" s="129" t="s">
        <v>3141</v>
      </c>
      <c r="B1058" s="129" t="s">
        <v>3164</v>
      </c>
      <c r="C1058" s="140" t="s">
        <v>4024</v>
      </c>
      <c r="D1058" s="140" t="s">
        <v>1869</v>
      </c>
    </row>
    <row r="1059" spans="1:4">
      <c r="A1059" s="129" t="s">
        <v>3143</v>
      </c>
      <c r="B1059" s="129" t="s">
        <v>3146</v>
      </c>
      <c r="C1059" s="140" t="s">
        <v>4025</v>
      </c>
      <c r="D1059" s="140" t="s">
        <v>1869</v>
      </c>
    </row>
    <row r="1060" spans="1:4">
      <c r="A1060" s="129" t="s">
        <v>3145</v>
      </c>
      <c r="B1060" s="129" t="s">
        <v>3148</v>
      </c>
      <c r="C1060" s="140" t="s">
        <v>4026</v>
      </c>
      <c r="D1060" s="140" t="s">
        <v>1869</v>
      </c>
    </row>
    <row r="1061" spans="1:4">
      <c r="A1061" s="129" t="s">
        <v>3147</v>
      </c>
      <c r="B1061" s="129" t="s">
        <v>3150</v>
      </c>
      <c r="C1061" s="140" t="s">
        <v>4027</v>
      </c>
      <c r="D1061" s="140" t="s">
        <v>1869</v>
      </c>
    </row>
    <row r="1062" spans="1:4">
      <c r="A1062" s="129" t="s">
        <v>3149</v>
      </c>
      <c r="B1062" s="129" t="s">
        <v>3152</v>
      </c>
      <c r="C1062" s="140" t="s">
        <v>4028</v>
      </c>
      <c r="D1062" s="140" t="s">
        <v>1869</v>
      </c>
    </row>
    <row r="1063" spans="1:4">
      <c r="A1063" s="129" t="s">
        <v>3151</v>
      </c>
      <c r="B1063" s="129" t="s">
        <v>3154</v>
      </c>
      <c r="C1063" s="140" t="s">
        <v>4029</v>
      </c>
      <c r="D1063" s="140" t="s">
        <v>1869</v>
      </c>
    </row>
    <row r="1064" spans="1:4">
      <c r="A1064" s="129" t="s">
        <v>3153</v>
      </c>
      <c r="B1064" s="129" t="s">
        <v>3156</v>
      </c>
      <c r="C1064" s="140" t="s">
        <v>4030</v>
      </c>
      <c r="D1064" s="140" t="s">
        <v>1869</v>
      </c>
    </row>
    <row r="1065" spans="1:4">
      <c r="A1065" s="129" t="s">
        <v>3155</v>
      </c>
      <c r="B1065" s="129" t="s">
        <v>3158</v>
      </c>
      <c r="C1065" s="140" t="s">
        <v>4031</v>
      </c>
      <c r="D1065" s="140" t="s">
        <v>1869</v>
      </c>
    </row>
    <row r="1066" spans="1:4">
      <c r="A1066" s="129" t="s">
        <v>3157</v>
      </c>
      <c r="B1066" s="129" t="s">
        <v>3160</v>
      </c>
      <c r="C1066" s="140" t="s">
        <v>4032</v>
      </c>
      <c r="D1066" s="140" t="s">
        <v>1869</v>
      </c>
    </row>
    <row r="1067" spans="1:4">
      <c r="A1067" s="129" t="s">
        <v>3159</v>
      </c>
      <c r="B1067" s="129" t="s">
        <v>3162</v>
      </c>
      <c r="C1067" s="140" t="s">
        <v>4033</v>
      </c>
      <c r="D1067" s="140" t="s">
        <v>1869</v>
      </c>
    </row>
    <row r="1068" spans="1:4">
      <c r="A1068" s="129" t="s">
        <v>3161</v>
      </c>
      <c r="B1068" s="129" t="s">
        <v>3166</v>
      </c>
      <c r="C1068" s="140" t="s">
        <v>4034</v>
      </c>
      <c r="D1068" s="140" t="s">
        <v>1869</v>
      </c>
    </row>
    <row r="1069" spans="1:4">
      <c r="A1069" s="129" t="s">
        <v>3163</v>
      </c>
      <c r="B1069" s="129" t="s">
        <v>2944</v>
      </c>
      <c r="C1069" s="140" t="s">
        <v>4035</v>
      </c>
      <c r="D1069" s="140" t="s">
        <v>1869</v>
      </c>
    </row>
    <row r="1070" spans="1:4">
      <c r="A1070" s="129" t="s">
        <v>3165</v>
      </c>
      <c r="B1070" s="129" t="s">
        <v>518</v>
      </c>
      <c r="C1070" s="140" t="s">
        <v>4036</v>
      </c>
      <c r="D1070" s="140" t="s">
        <v>1869</v>
      </c>
    </row>
    <row r="1071" spans="1:4">
      <c r="A1071" s="129" t="s">
        <v>3167</v>
      </c>
      <c r="B1071" s="129" t="s">
        <v>3169</v>
      </c>
      <c r="C1071" s="140" t="s">
        <v>4037</v>
      </c>
      <c r="D1071" s="140" t="s">
        <v>1869</v>
      </c>
    </row>
    <row r="1072" spans="1:4">
      <c r="A1072" s="129" t="s">
        <v>3168</v>
      </c>
      <c r="B1072" s="129" t="s">
        <v>3171</v>
      </c>
      <c r="C1072" s="140" t="s">
        <v>4038</v>
      </c>
      <c r="D1072" s="140" t="s">
        <v>1869</v>
      </c>
    </row>
    <row r="1073" spans="1:4">
      <c r="A1073" s="129" t="s">
        <v>3170</v>
      </c>
      <c r="B1073" s="129" t="s">
        <v>3173</v>
      </c>
      <c r="C1073" s="140" t="s">
        <v>4039</v>
      </c>
      <c r="D1073" s="140" t="s">
        <v>1869</v>
      </c>
    </row>
    <row r="1074" spans="1:4">
      <c r="A1074" s="129" t="s">
        <v>3172</v>
      </c>
      <c r="B1074" s="129" t="s">
        <v>2934</v>
      </c>
      <c r="C1074" s="140" t="s">
        <v>4040</v>
      </c>
      <c r="D1074" s="140" t="s">
        <v>1869</v>
      </c>
    </row>
    <row r="1075" spans="1:4">
      <c r="A1075" s="129" t="s">
        <v>3174</v>
      </c>
      <c r="B1075" s="129" t="s">
        <v>2936</v>
      </c>
      <c r="C1075" s="140" t="s">
        <v>4041</v>
      </c>
      <c r="D1075" s="140" t="s">
        <v>1869</v>
      </c>
    </row>
    <row r="1076" spans="1:4">
      <c r="A1076" s="129" t="s">
        <v>2935</v>
      </c>
      <c r="B1076" s="129" t="s">
        <v>2938</v>
      </c>
      <c r="C1076" s="140" t="s">
        <v>4042</v>
      </c>
      <c r="D1076" s="140" t="s">
        <v>1869</v>
      </c>
    </row>
    <row r="1077" spans="1:4">
      <c r="A1077" s="129" t="s">
        <v>2937</v>
      </c>
      <c r="B1077" s="129" t="s">
        <v>2940</v>
      </c>
      <c r="C1077" s="140" t="s">
        <v>4043</v>
      </c>
      <c r="D1077" s="140" t="s">
        <v>1869</v>
      </c>
    </row>
    <row r="1078" spans="1:4">
      <c r="A1078" s="129" t="s">
        <v>2939</v>
      </c>
      <c r="B1078" s="129" t="s">
        <v>2942</v>
      </c>
      <c r="C1078" s="140" t="s">
        <v>4044</v>
      </c>
      <c r="D1078" s="140" t="s">
        <v>1869</v>
      </c>
    </row>
    <row r="1079" spans="1:4">
      <c r="A1079" s="129" t="s">
        <v>2941</v>
      </c>
      <c r="B1079" s="129" t="s">
        <v>2946</v>
      </c>
      <c r="C1079" s="140" t="s">
        <v>4045</v>
      </c>
      <c r="D1079" s="140" t="s">
        <v>1869</v>
      </c>
    </row>
    <row r="1080" spans="1:4">
      <c r="A1080" s="129" t="s">
        <v>2943</v>
      </c>
      <c r="B1080" s="129" t="s">
        <v>4342</v>
      </c>
      <c r="C1080" s="140" t="s">
        <v>4046</v>
      </c>
      <c r="D1080" s="140" t="s">
        <v>1869</v>
      </c>
    </row>
    <row r="1081" spans="1:4">
      <c r="A1081" s="129" t="s">
        <v>2945</v>
      </c>
      <c r="B1081" s="129" t="s">
        <v>2948</v>
      </c>
      <c r="C1081" s="140" t="s">
        <v>4047</v>
      </c>
      <c r="D1081" s="140" t="s">
        <v>1869</v>
      </c>
    </row>
    <row r="1082" spans="1:4">
      <c r="A1082" s="129" t="s">
        <v>2947</v>
      </c>
      <c r="B1082" s="129" t="s">
        <v>2950</v>
      </c>
      <c r="C1082" s="140" t="s">
        <v>4048</v>
      </c>
      <c r="D1082" s="140" t="s">
        <v>1869</v>
      </c>
    </row>
    <row r="1083" spans="1:4">
      <c r="A1083" s="129" t="s">
        <v>2949</v>
      </c>
      <c r="B1083" s="129" t="s">
        <v>2952</v>
      </c>
      <c r="C1083" s="140" t="s">
        <v>743</v>
      </c>
      <c r="D1083" s="140" t="s">
        <v>1869</v>
      </c>
    </row>
    <row r="1084" spans="1:4">
      <c r="A1084" s="129" t="s">
        <v>2951</v>
      </c>
      <c r="B1084" s="129" t="s">
        <v>4330</v>
      </c>
      <c r="C1084" s="140" t="s">
        <v>744</v>
      </c>
      <c r="D1084" s="140" t="s">
        <v>1869</v>
      </c>
    </row>
    <row r="1085" spans="1:4">
      <c r="A1085" s="129" t="s">
        <v>4329</v>
      </c>
      <c r="B1085" s="129" t="s">
        <v>4332</v>
      </c>
      <c r="C1085" s="140" t="s">
        <v>745</v>
      </c>
      <c r="D1085" s="140" t="s">
        <v>1869</v>
      </c>
    </row>
    <row r="1086" spans="1:4">
      <c r="A1086" s="129" t="s">
        <v>4331</v>
      </c>
      <c r="B1086" s="129" t="s">
        <v>4334</v>
      </c>
      <c r="C1086" s="140" t="s">
        <v>746</v>
      </c>
      <c r="D1086" s="140" t="s">
        <v>1869</v>
      </c>
    </row>
    <row r="1087" spans="1:4">
      <c r="A1087" s="129" t="s">
        <v>4333</v>
      </c>
      <c r="B1087" s="129" t="s">
        <v>4336</v>
      </c>
      <c r="C1087" s="140" t="s">
        <v>747</v>
      </c>
      <c r="D1087" s="140" t="s">
        <v>1869</v>
      </c>
    </row>
    <row r="1088" spans="1:4">
      <c r="A1088" s="129" t="s">
        <v>4335</v>
      </c>
      <c r="B1088" s="129" t="s">
        <v>4338</v>
      </c>
      <c r="C1088" s="140" t="s">
        <v>748</v>
      </c>
      <c r="D1088" s="140" t="s">
        <v>1869</v>
      </c>
    </row>
    <row r="1089" spans="1:4">
      <c r="A1089" s="129" t="s">
        <v>4337</v>
      </c>
      <c r="B1089" s="129" t="s">
        <v>4340</v>
      </c>
      <c r="C1089" s="140" t="s">
        <v>749</v>
      </c>
      <c r="D1089" s="140" t="s">
        <v>1869</v>
      </c>
    </row>
    <row r="1090" spans="1:4">
      <c r="A1090" s="129" t="s">
        <v>4339</v>
      </c>
      <c r="B1090" s="129" t="s">
        <v>4344</v>
      </c>
      <c r="C1090" s="140" t="s">
        <v>750</v>
      </c>
      <c r="D1090" s="140" t="s">
        <v>1869</v>
      </c>
    </row>
    <row r="1091" spans="1:4">
      <c r="A1091" s="129" t="s">
        <v>4341</v>
      </c>
      <c r="B1091" s="129" t="s">
        <v>1052</v>
      </c>
      <c r="C1091" s="140" t="s">
        <v>751</v>
      </c>
      <c r="D1091" s="140" t="s">
        <v>1869</v>
      </c>
    </row>
    <row r="1092" spans="1:4">
      <c r="A1092" s="129" t="s">
        <v>4343</v>
      </c>
      <c r="B1092" s="129" t="s">
        <v>4346</v>
      </c>
      <c r="C1092" s="140" t="s">
        <v>752</v>
      </c>
      <c r="D1092" s="140" t="s">
        <v>1869</v>
      </c>
    </row>
    <row r="1093" spans="1:4">
      <c r="A1093" s="129" t="s">
        <v>4345</v>
      </c>
      <c r="B1093" s="129" t="s">
        <v>1036</v>
      </c>
      <c r="C1093" s="140" t="s">
        <v>753</v>
      </c>
      <c r="D1093" s="140" t="s">
        <v>1869</v>
      </c>
    </row>
    <row r="1094" spans="1:4">
      <c r="A1094" s="129" t="s">
        <v>1035</v>
      </c>
      <c r="B1094" s="129" t="s">
        <v>1038</v>
      </c>
      <c r="C1094" s="140" t="s">
        <v>754</v>
      </c>
      <c r="D1094" s="140" t="s">
        <v>1869</v>
      </c>
    </row>
    <row r="1095" spans="1:4">
      <c r="A1095" s="129" t="s">
        <v>1037</v>
      </c>
      <c r="B1095" s="129" t="s">
        <v>1040</v>
      </c>
      <c r="C1095" s="140" t="s">
        <v>755</v>
      </c>
      <c r="D1095" s="140" t="s">
        <v>1869</v>
      </c>
    </row>
    <row r="1096" spans="1:4">
      <c r="A1096" s="129" t="s">
        <v>1039</v>
      </c>
      <c r="B1096" s="129" t="s">
        <v>1042</v>
      </c>
      <c r="C1096" s="140" t="s">
        <v>756</v>
      </c>
      <c r="D1096" s="140" t="s">
        <v>1869</v>
      </c>
    </row>
    <row r="1097" spans="1:4">
      <c r="A1097" s="129" t="s">
        <v>1041</v>
      </c>
      <c r="B1097" s="129" t="s">
        <v>1044</v>
      </c>
      <c r="C1097" s="140" t="s">
        <v>757</v>
      </c>
      <c r="D1097" s="140" t="s">
        <v>1869</v>
      </c>
    </row>
    <row r="1098" spans="1:4">
      <c r="A1098" s="129" t="s">
        <v>1043</v>
      </c>
      <c r="B1098" s="129" t="s">
        <v>1046</v>
      </c>
      <c r="C1098" s="140" t="s">
        <v>758</v>
      </c>
      <c r="D1098" s="140" t="s">
        <v>1869</v>
      </c>
    </row>
    <row r="1099" spans="1:4">
      <c r="A1099" s="129" t="s">
        <v>1045</v>
      </c>
      <c r="B1099" s="129" t="s">
        <v>1048</v>
      </c>
      <c r="C1099" s="140" t="s">
        <v>759</v>
      </c>
      <c r="D1099" s="140" t="s">
        <v>1869</v>
      </c>
    </row>
    <row r="1100" spans="1:4">
      <c r="A1100" s="129" t="s">
        <v>1047</v>
      </c>
      <c r="B1100" s="129" t="s">
        <v>1050</v>
      </c>
      <c r="C1100" s="140" t="s">
        <v>760</v>
      </c>
      <c r="D1100" s="140" t="s">
        <v>1869</v>
      </c>
    </row>
    <row r="1101" spans="1:4">
      <c r="A1101" s="129" t="s">
        <v>1049</v>
      </c>
      <c r="B1101" s="129" t="s">
        <v>1054</v>
      </c>
      <c r="C1101" s="140" t="s">
        <v>761</v>
      </c>
      <c r="D1101" s="140" t="s">
        <v>1869</v>
      </c>
    </row>
    <row r="1102" spans="1:4">
      <c r="A1102" s="129" t="s">
        <v>1051</v>
      </c>
      <c r="B1102" s="129" t="s">
        <v>1074</v>
      </c>
      <c r="C1102" s="140" t="s">
        <v>762</v>
      </c>
      <c r="D1102" s="140" t="s">
        <v>1869</v>
      </c>
    </row>
    <row r="1103" spans="1:4">
      <c r="A1103" s="129" t="s">
        <v>1053</v>
      </c>
      <c r="B1103" s="129" t="s">
        <v>1056</v>
      </c>
      <c r="C1103" s="140" t="s">
        <v>763</v>
      </c>
      <c r="D1103" s="140" t="s">
        <v>1869</v>
      </c>
    </row>
    <row r="1104" spans="1:4">
      <c r="A1104" s="129" t="s">
        <v>1055</v>
      </c>
      <c r="B1104" s="129" t="s">
        <v>1058</v>
      </c>
      <c r="C1104" s="140" t="s">
        <v>764</v>
      </c>
      <c r="D1104" s="140" t="s">
        <v>1869</v>
      </c>
    </row>
    <row r="1105" spans="1:4">
      <c r="A1105" s="129" t="s">
        <v>1057</v>
      </c>
      <c r="B1105" s="129" t="s">
        <v>1060</v>
      </c>
      <c r="C1105" s="140" t="s">
        <v>765</v>
      </c>
      <c r="D1105" s="140" t="s">
        <v>1869</v>
      </c>
    </row>
    <row r="1106" spans="1:4">
      <c r="A1106" s="129" t="s">
        <v>1059</v>
      </c>
      <c r="B1106" s="129" t="s">
        <v>1062</v>
      </c>
      <c r="C1106" s="140" t="s">
        <v>766</v>
      </c>
      <c r="D1106" s="140" t="s">
        <v>1869</v>
      </c>
    </row>
    <row r="1107" spans="1:4">
      <c r="A1107" s="129" t="s">
        <v>1061</v>
      </c>
      <c r="B1107" s="129" t="s">
        <v>1064</v>
      </c>
      <c r="C1107" s="140" t="s">
        <v>767</v>
      </c>
      <c r="D1107" s="140" t="s">
        <v>1869</v>
      </c>
    </row>
    <row r="1108" spans="1:4">
      <c r="A1108" s="129" t="s">
        <v>1063</v>
      </c>
      <c r="B1108" s="129" t="s">
        <v>1066</v>
      </c>
      <c r="C1108" s="140" t="s">
        <v>768</v>
      </c>
      <c r="D1108" s="140" t="s">
        <v>1869</v>
      </c>
    </row>
    <row r="1109" spans="1:4">
      <c r="A1109" s="129" t="s">
        <v>1065</v>
      </c>
      <c r="B1109" s="129" t="s">
        <v>1068</v>
      </c>
      <c r="C1109" s="140" t="s">
        <v>769</v>
      </c>
      <c r="D1109" s="140" t="s">
        <v>1869</v>
      </c>
    </row>
    <row r="1110" spans="1:4">
      <c r="A1110" s="129" t="s">
        <v>1067</v>
      </c>
      <c r="B1110" s="129" t="s">
        <v>1070</v>
      </c>
      <c r="C1110" s="140" t="s">
        <v>4422</v>
      </c>
      <c r="D1110" s="140" t="s">
        <v>1869</v>
      </c>
    </row>
    <row r="1111" spans="1:4">
      <c r="A1111" s="129" t="s">
        <v>1069</v>
      </c>
      <c r="B1111" s="129" t="s">
        <v>1072</v>
      </c>
      <c r="C1111" s="140" t="s">
        <v>4423</v>
      </c>
      <c r="D1111" s="140" t="s">
        <v>1869</v>
      </c>
    </row>
    <row r="1112" spans="1:4">
      <c r="A1112" s="129" t="s">
        <v>1071</v>
      </c>
      <c r="B1112" s="129" t="s">
        <v>1076</v>
      </c>
      <c r="C1112" s="140" t="s">
        <v>4424</v>
      </c>
      <c r="D1112" s="140" t="s">
        <v>1869</v>
      </c>
    </row>
    <row r="1113" spans="1:4">
      <c r="A1113" s="129" t="s">
        <v>1073</v>
      </c>
      <c r="B1113" s="129" t="s">
        <v>3202</v>
      </c>
      <c r="C1113" s="140" t="s">
        <v>4425</v>
      </c>
      <c r="D1113" s="140" t="s">
        <v>1869</v>
      </c>
    </row>
    <row r="1114" spans="1:4">
      <c r="A1114" s="129" t="s">
        <v>1075</v>
      </c>
      <c r="B1114" s="129" t="s">
        <v>1078</v>
      </c>
      <c r="C1114" s="140" t="s">
        <v>4426</v>
      </c>
      <c r="D1114" s="140" t="s">
        <v>1869</v>
      </c>
    </row>
    <row r="1115" spans="1:4">
      <c r="A1115" s="129" t="s">
        <v>1077</v>
      </c>
      <c r="B1115" s="129" t="s">
        <v>1080</v>
      </c>
      <c r="C1115" s="140" t="s">
        <v>4427</v>
      </c>
      <c r="D1115" s="140" t="s">
        <v>1869</v>
      </c>
    </row>
    <row r="1116" spans="1:4">
      <c r="A1116" s="129" t="s">
        <v>1079</v>
      </c>
      <c r="B1116" s="129" t="s">
        <v>1082</v>
      </c>
      <c r="C1116" s="140" t="s">
        <v>4428</v>
      </c>
      <c r="D1116" s="140" t="s">
        <v>1869</v>
      </c>
    </row>
    <row r="1117" spans="1:4">
      <c r="A1117" s="129" t="s">
        <v>1081</v>
      </c>
      <c r="B1117" s="129" t="s">
        <v>4938</v>
      </c>
      <c r="C1117" s="140" t="s">
        <v>4429</v>
      </c>
      <c r="D1117" s="140" t="s">
        <v>1869</v>
      </c>
    </row>
    <row r="1118" spans="1:4">
      <c r="A1118" s="129" t="s">
        <v>4937</v>
      </c>
      <c r="B1118" s="129" t="s">
        <v>4940</v>
      </c>
      <c r="C1118" s="140" t="s">
        <v>4430</v>
      </c>
      <c r="D1118" s="140" t="s">
        <v>1869</v>
      </c>
    </row>
    <row r="1119" spans="1:4">
      <c r="A1119" s="129" t="s">
        <v>4939</v>
      </c>
      <c r="B1119" s="129" t="s">
        <v>4942</v>
      </c>
      <c r="C1119" s="140" t="s">
        <v>4431</v>
      </c>
      <c r="D1119" s="140" t="s">
        <v>1869</v>
      </c>
    </row>
    <row r="1120" spans="1:4">
      <c r="A1120" s="129" t="s">
        <v>4941</v>
      </c>
      <c r="B1120" s="129" t="s">
        <v>4944</v>
      </c>
      <c r="C1120" s="140" t="s">
        <v>4432</v>
      </c>
      <c r="D1120" s="140" t="s">
        <v>1869</v>
      </c>
    </row>
    <row r="1121" spans="1:4">
      <c r="A1121" s="129" t="s">
        <v>4943</v>
      </c>
      <c r="B1121" s="129" t="s">
        <v>4946</v>
      </c>
      <c r="C1121" s="140" t="s">
        <v>4433</v>
      </c>
      <c r="D1121" s="140" t="s">
        <v>1869</v>
      </c>
    </row>
    <row r="1122" spans="1:4">
      <c r="A1122" s="129" t="s">
        <v>4945</v>
      </c>
      <c r="B1122" s="129" t="s">
        <v>4948</v>
      </c>
      <c r="C1122" s="140" t="s">
        <v>4434</v>
      </c>
      <c r="D1122" s="140" t="s">
        <v>1869</v>
      </c>
    </row>
    <row r="1123" spans="1:4">
      <c r="A1123" s="129" t="s">
        <v>4947</v>
      </c>
      <c r="B1123" s="129" t="s">
        <v>3204</v>
      </c>
      <c r="C1123" s="140" t="s">
        <v>4435</v>
      </c>
      <c r="D1123" s="140" t="s">
        <v>1869</v>
      </c>
    </row>
    <row r="1124" spans="1:4">
      <c r="A1124" s="129" t="s">
        <v>4949</v>
      </c>
      <c r="B1124" s="129" t="s">
        <v>2351</v>
      </c>
      <c r="C1124" s="140" t="s">
        <v>4436</v>
      </c>
      <c r="D1124" s="140" t="s">
        <v>1869</v>
      </c>
    </row>
    <row r="1125" spans="1:4">
      <c r="A1125" s="129" t="s">
        <v>3201</v>
      </c>
      <c r="B1125" s="129" t="s">
        <v>3206</v>
      </c>
      <c r="C1125" s="140" t="s">
        <v>4437</v>
      </c>
      <c r="D1125" s="140" t="s">
        <v>1869</v>
      </c>
    </row>
    <row r="1126" spans="1:4">
      <c r="A1126" s="129" t="s">
        <v>3203</v>
      </c>
      <c r="B1126" s="129" t="s">
        <v>519</v>
      </c>
      <c r="C1126" s="140" t="s">
        <v>4438</v>
      </c>
      <c r="D1126" s="140" t="s">
        <v>1869</v>
      </c>
    </row>
    <row r="1127" spans="1:4">
      <c r="A1127" s="129" t="s">
        <v>3205</v>
      </c>
      <c r="B1127" s="129" t="s">
        <v>3208</v>
      </c>
      <c r="C1127" s="140" t="s">
        <v>4439</v>
      </c>
      <c r="D1127" s="140" t="s">
        <v>1869</v>
      </c>
    </row>
    <row r="1128" spans="1:4">
      <c r="A1128" s="129" t="s">
        <v>3207</v>
      </c>
      <c r="B1128" s="129" t="s">
        <v>3210</v>
      </c>
      <c r="C1128" s="140" t="s">
        <v>4440</v>
      </c>
      <c r="D1128" s="140" t="s">
        <v>1869</v>
      </c>
    </row>
    <row r="1129" spans="1:4">
      <c r="A1129" s="129" t="s">
        <v>3209</v>
      </c>
      <c r="B1129" s="129" t="s">
        <v>3212</v>
      </c>
      <c r="C1129" s="140" t="s">
        <v>4441</v>
      </c>
      <c r="D1129" s="140" t="s">
        <v>1869</v>
      </c>
    </row>
    <row r="1130" spans="1:4">
      <c r="A1130" s="129" t="s">
        <v>3211</v>
      </c>
      <c r="B1130" s="129" t="s">
        <v>3214</v>
      </c>
      <c r="C1130" s="140" t="s">
        <v>4442</v>
      </c>
      <c r="D1130" s="140" t="s">
        <v>1869</v>
      </c>
    </row>
    <row r="1131" spans="1:4">
      <c r="A1131" s="129" t="s">
        <v>3213</v>
      </c>
      <c r="B1131" s="129" t="s">
        <v>3216</v>
      </c>
      <c r="C1131" s="140" t="s">
        <v>4443</v>
      </c>
      <c r="D1131" s="140" t="s">
        <v>1869</v>
      </c>
    </row>
    <row r="1132" spans="1:4">
      <c r="A1132" s="129" t="s">
        <v>3215</v>
      </c>
      <c r="B1132" s="129" t="s">
        <v>3218</v>
      </c>
      <c r="C1132" s="140" t="s">
        <v>4444</v>
      </c>
      <c r="D1132" s="140" t="s">
        <v>1869</v>
      </c>
    </row>
    <row r="1133" spans="1:4">
      <c r="A1133" s="129" t="s">
        <v>3217</v>
      </c>
      <c r="B1133" s="129" t="s">
        <v>3220</v>
      </c>
      <c r="C1133" s="140" t="s">
        <v>4445</v>
      </c>
      <c r="D1133" s="140" t="s">
        <v>1869</v>
      </c>
    </row>
    <row r="1134" spans="1:4">
      <c r="A1134" s="129" t="s">
        <v>3219</v>
      </c>
      <c r="B1134" s="129" t="s">
        <v>2349</v>
      </c>
      <c r="C1134" s="140" t="s">
        <v>4446</v>
      </c>
      <c r="D1134" s="140" t="s">
        <v>1869</v>
      </c>
    </row>
    <row r="1135" spans="1:4">
      <c r="A1135" s="129" t="s">
        <v>2348</v>
      </c>
      <c r="B1135" s="129" t="s">
        <v>2353</v>
      </c>
      <c r="C1135" s="140" t="s">
        <v>4447</v>
      </c>
      <c r="D1135" s="140" t="s">
        <v>1869</v>
      </c>
    </row>
    <row r="1136" spans="1:4">
      <c r="A1136" s="129" t="s">
        <v>2350</v>
      </c>
      <c r="B1136" s="129" t="s">
        <v>2373</v>
      </c>
      <c r="C1136" s="140" t="s">
        <v>4448</v>
      </c>
      <c r="D1136" s="140" t="s">
        <v>1869</v>
      </c>
    </row>
    <row r="1137" spans="1:4">
      <c r="A1137" s="129" t="s">
        <v>2352</v>
      </c>
      <c r="B1137" s="129" t="s">
        <v>2355</v>
      </c>
      <c r="C1137" s="140" t="s">
        <v>4449</v>
      </c>
      <c r="D1137" s="140" t="s">
        <v>1869</v>
      </c>
    </row>
    <row r="1138" spans="1:4">
      <c r="A1138" s="129" t="s">
        <v>2354</v>
      </c>
      <c r="B1138" s="129" t="s">
        <v>2357</v>
      </c>
      <c r="C1138" s="140" t="s">
        <v>4450</v>
      </c>
      <c r="D1138" s="140" t="s">
        <v>1869</v>
      </c>
    </row>
    <row r="1139" spans="1:4">
      <c r="A1139" s="129" t="s">
        <v>2356</v>
      </c>
      <c r="B1139" s="129" t="s">
        <v>2359</v>
      </c>
      <c r="C1139" s="140" t="s">
        <v>4451</v>
      </c>
      <c r="D1139" s="140" t="s">
        <v>1869</v>
      </c>
    </row>
    <row r="1140" spans="1:4">
      <c r="A1140" s="129" t="s">
        <v>2358</v>
      </c>
      <c r="B1140" s="129" t="s">
        <v>2361</v>
      </c>
      <c r="C1140" s="140" t="s">
        <v>4452</v>
      </c>
      <c r="D1140" s="140" t="s">
        <v>1869</v>
      </c>
    </row>
    <row r="1141" spans="1:4">
      <c r="A1141" s="129" t="s">
        <v>2360</v>
      </c>
      <c r="B1141" s="129" t="s">
        <v>2363</v>
      </c>
      <c r="C1141" s="140" t="s">
        <v>4453</v>
      </c>
      <c r="D1141" s="140" t="s">
        <v>1869</v>
      </c>
    </row>
    <row r="1142" spans="1:4">
      <c r="A1142" s="129" t="s">
        <v>2362</v>
      </c>
      <c r="B1142" s="129" t="s">
        <v>2365</v>
      </c>
      <c r="C1142" s="140" t="s">
        <v>4454</v>
      </c>
      <c r="D1142" s="140" t="s">
        <v>1869</v>
      </c>
    </row>
    <row r="1143" spans="1:4">
      <c r="A1143" s="129" t="s">
        <v>2364</v>
      </c>
      <c r="B1143" s="129" t="s">
        <v>2367</v>
      </c>
      <c r="C1143" s="140" t="s">
        <v>4455</v>
      </c>
      <c r="D1143" s="140" t="s">
        <v>1869</v>
      </c>
    </row>
    <row r="1144" spans="1:4">
      <c r="A1144" s="129" t="s">
        <v>2366</v>
      </c>
      <c r="B1144" s="129" t="s">
        <v>2369</v>
      </c>
      <c r="C1144" s="140" t="s">
        <v>4456</v>
      </c>
      <c r="D1144" s="140" t="s">
        <v>1869</v>
      </c>
    </row>
    <row r="1145" spans="1:4">
      <c r="A1145" s="129" t="s">
        <v>2368</v>
      </c>
      <c r="B1145" s="129" t="s">
        <v>2371</v>
      </c>
      <c r="C1145" s="140" t="s">
        <v>4457</v>
      </c>
      <c r="D1145" s="140" t="s">
        <v>1869</v>
      </c>
    </row>
    <row r="1146" spans="1:4">
      <c r="A1146" s="129" t="s">
        <v>2370</v>
      </c>
      <c r="B1146" s="129" t="s">
        <v>2375</v>
      </c>
      <c r="C1146" s="140" t="s">
        <v>4458</v>
      </c>
      <c r="D1146" s="140" t="s">
        <v>1869</v>
      </c>
    </row>
    <row r="1147" spans="1:4">
      <c r="A1147" s="129" t="s">
        <v>2372</v>
      </c>
      <c r="B1147" s="129" t="s">
        <v>2394</v>
      </c>
      <c r="C1147" s="140" t="s">
        <v>856</v>
      </c>
      <c r="D1147" s="140" t="s">
        <v>1869</v>
      </c>
    </row>
    <row r="1148" spans="1:4">
      <c r="A1148" s="129" t="s">
        <v>2374</v>
      </c>
      <c r="B1148" s="129" t="s">
        <v>520</v>
      </c>
      <c r="C1148" s="140" t="s">
        <v>857</v>
      </c>
      <c r="D1148" s="140" t="s">
        <v>1869</v>
      </c>
    </row>
    <row r="1149" spans="1:4">
      <c r="A1149" s="129" t="s">
        <v>2376</v>
      </c>
      <c r="B1149" s="129" t="s">
        <v>2378</v>
      </c>
      <c r="C1149" s="140" t="s">
        <v>858</v>
      </c>
      <c r="D1149" s="140" t="s">
        <v>1869</v>
      </c>
    </row>
    <row r="1150" spans="1:4">
      <c r="A1150" s="129" t="s">
        <v>2377</v>
      </c>
      <c r="B1150" s="129" t="s">
        <v>2380</v>
      </c>
      <c r="C1150" s="140" t="s">
        <v>859</v>
      </c>
      <c r="D1150" s="140" t="s">
        <v>1869</v>
      </c>
    </row>
    <row r="1151" spans="1:4">
      <c r="A1151" s="129" t="s">
        <v>2379</v>
      </c>
      <c r="B1151" s="129" t="s">
        <v>2382</v>
      </c>
      <c r="C1151" s="140" t="s">
        <v>860</v>
      </c>
      <c r="D1151" s="140" t="s">
        <v>1869</v>
      </c>
    </row>
    <row r="1152" spans="1:4">
      <c r="A1152" s="129" t="s">
        <v>2381</v>
      </c>
      <c r="B1152" s="129" t="s">
        <v>2384</v>
      </c>
      <c r="C1152" s="140" t="s">
        <v>861</v>
      </c>
      <c r="D1152" s="140" t="s">
        <v>1869</v>
      </c>
    </row>
    <row r="1153" spans="1:4">
      <c r="A1153" s="129" t="s">
        <v>2383</v>
      </c>
      <c r="B1153" s="129" t="s">
        <v>2386</v>
      </c>
      <c r="C1153" s="140" t="s">
        <v>862</v>
      </c>
      <c r="D1153" s="140" t="s">
        <v>1869</v>
      </c>
    </row>
    <row r="1154" spans="1:4">
      <c r="A1154" s="129" t="s">
        <v>2385</v>
      </c>
      <c r="B1154" s="129" t="s">
        <v>2388</v>
      </c>
      <c r="C1154" s="140" t="s">
        <v>863</v>
      </c>
      <c r="D1154" s="140" t="s">
        <v>1869</v>
      </c>
    </row>
    <row r="1155" spans="1:4">
      <c r="A1155" s="129" t="s">
        <v>2387</v>
      </c>
      <c r="B1155" s="129" t="s">
        <v>2390</v>
      </c>
      <c r="C1155" s="140" t="s">
        <v>864</v>
      </c>
      <c r="D1155" s="140" t="s">
        <v>1869</v>
      </c>
    </row>
    <row r="1156" spans="1:4">
      <c r="A1156" s="129" t="s">
        <v>2389</v>
      </c>
      <c r="B1156" s="129" t="s">
        <v>2392</v>
      </c>
      <c r="C1156" s="140" t="s">
        <v>865</v>
      </c>
      <c r="D1156" s="140" t="s">
        <v>1869</v>
      </c>
    </row>
    <row r="1157" spans="1:4">
      <c r="A1157" s="129" t="s">
        <v>2391</v>
      </c>
      <c r="B1157" s="129" t="s">
        <v>2396</v>
      </c>
      <c r="C1157" s="140" t="s">
        <v>866</v>
      </c>
      <c r="D1157" s="140" t="s">
        <v>1869</v>
      </c>
    </row>
    <row r="1158" spans="1:4">
      <c r="A1158" s="129" t="s">
        <v>2393</v>
      </c>
      <c r="B1158" s="129" t="s">
        <v>2416</v>
      </c>
      <c r="C1158" s="140" t="s">
        <v>867</v>
      </c>
      <c r="D1158" s="140" t="s">
        <v>1869</v>
      </c>
    </row>
    <row r="1159" spans="1:4">
      <c r="A1159" s="129" t="s">
        <v>2395</v>
      </c>
      <c r="B1159" s="129" t="s">
        <v>2398</v>
      </c>
      <c r="C1159" s="140" t="s">
        <v>868</v>
      </c>
      <c r="D1159" s="140" t="s">
        <v>1869</v>
      </c>
    </row>
    <row r="1160" spans="1:4">
      <c r="A1160" s="129" t="s">
        <v>2397</v>
      </c>
      <c r="B1160" s="129" t="s">
        <v>2400</v>
      </c>
      <c r="C1160" s="140" t="s">
        <v>869</v>
      </c>
      <c r="D1160" s="140" t="s">
        <v>1869</v>
      </c>
    </row>
    <row r="1161" spans="1:4">
      <c r="A1161" s="129" t="s">
        <v>2399</v>
      </c>
      <c r="B1161" s="129" t="s">
        <v>2402</v>
      </c>
      <c r="C1161" s="140" t="s">
        <v>870</v>
      </c>
      <c r="D1161" s="140" t="s">
        <v>1869</v>
      </c>
    </row>
    <row r="1162" spans="1:4">
      <c r="A1162" s="129" t="s">
        <v>2401</v>
      </c>
      <c r="B1162" s="129" t="s">
        <v>2404</v>
      </c>
      <c r="C1162" s="140" t="s">
        <v>871</v>
      </c>
      <c r="D1162" s="140" t="s">
        <v>1869</v>
      </c>
    </row>
    <row r="1163" spans="1:4">
      <c r="A1163" s="129" t="s">
        <v>2403</v>
      </c>
      <c r="B1163" s="129" t="s">
        <v>2406</v>
      </c>
      <c r="C1163" s="140" t="s">
        <v>872</v>
      </c>
      <c r="D1163" s="140" t="s">
        <v>1869</v>
      </c>
    </row>
    <row r="1164" spans="1:4">
      <c r="A1164" s="129" t="s">
        <v>2405</v>
      </c>
      <c r="B1164" s="129" t="s">
        <v>2408</v>
      </c>
      <c r="C1164" s="140" t="s">
        <v>873</v>
      </c>
      <c r="D1164" s="140" t="s">
        <v>1869</v>
      </c>
    </row>
    <row r="1165" spans="1:4">
      <c r="A1165" s="129" t="s">
        <v>2407</v>
      </c>
      <c r="B1165" s="129" t="s">
        <v>2410</v>
      </c>
      <c r="C1165" s="140" t="s">
        <v>874</v>
      </c>
      <c r="D1165" s="140" t="s">
        <v>1869</v>
      </c>
    </row>
    <row r="1166" spans="1:4">
      <c r="A1166" s="129" t="s">
        <v>2409</v>
      </c>
      <c r="B1166" s="129" t="s">
        <v>2412</v>
      </c>
      <c r="C1166" s="140" t="s">
        <v>875</v>
      </c>
      <c r="D1166" s="140" t="s">
        <v>1869</v>
      </c>
    </row>
    <row r="1167" spans="1:4">
      <c r="A1167" s="129" t="s">
        <v>2411</v>
      </c>
      <c r="B1167" s="129" t="s">
        <v>2414</v>
      </c>
      <c r="C1167" s="140" t="s">
        <v>876</v>
      </c>
      <c r="D1167" s="140" t="s">
        <v>1869</v>
      </c>
    </row>
    <row r="1168" spans="1:4">
      <c r="A1168" s="129" t="s">
        <v>2413</v>
      </c>
      <c r="B1168" s="129" t="s">
        <v>2418</v>
      </c>
      <c r="C1168" s="140" t="s">
        <v>877</v>
      </c>
      <c r="D1168" s="140" t="s">
        <v>1869</v>
      </c>
    </row>
    <row r="1169" spans="1:4">
      <c r="A1169" s="129" t="s">
        <v>2415</v>
      </c>
      <c r="B1169" s="129" t="s">
        <v>2438</v>
      </c>
      <c r="C1169" s="140" t="s">
        <v>878</v>
      </c>
      <c r="D1169" s="140" t="s">
        <v>1869</v>
      </c>
    </row>
    <row r="1170" spans="1:4">
      <c r="A1170" s="129" t="s">
        <v>2417</v>
      </c>
      <c r="B1170" s="129" t="s">
        <v>2420</v>
      </c>
      <c r="C1170" s="140" t="s">
        <v>879</v>
      </c>
      <c r="D1170" s="140" t="s">
        <v>1869</v>
      </c>
    </row>
    <row r="1171" spans="1:4">
      <c r="A1171" s="129" t="s">
        <v>2419</v>
      </c>
      <c r="B1171" s="129" t="s">
        <v>2422</v>
      </c>
      <c r="C1171" s="140" t="s">
        <v>880</v>
      </c>
      <c r="D1171" s="140" t="s">
        <v>1869</v>
      </c>
    </row>
    <row r="1172" spans="1:4">
      <c r="A1172" s="129" t="s">
        <v>2421</v>
      </c>
      <c r="B1172" s="129" t="s">
        <v>2424</v>
      </c>
      <c r="C1172" s="140" t="s">
        <v>881</v>
      </c>
      <c r="D1172" s="140" t="s">
        <v>1869</v>
      </c>
    </row>
    <row r="1173" spans="1:4">
      <c r="A1173" s="129" t="s">
        <v>2423</v>
      </c>
      <c r="B1173" s="129" t="s">
        <v>2426</v>
      </c>
      <c r="C1173" s="140" t="s">
        <v>882</v>
      </c>
      <c r="D1173" s="140" t="s">
        <v>1869</v>
      </c>
    </row>
    <row r="1174" spans="1:4">
      <c r="A1174" s="129" t="s">
        <v>2425</v>
      </c>
      <c r="B1174" s="129" t="s">
        <v>2428</v>
      </c>
      <c r="C1174" s="140" t="s">
        <v>883</v>
      </c>
      <c r="D1174" s="140" t="s">
        <v>1869</v>
      </c>
    </row>
    <row r="1175" spans="1:4">
      <c r="A1175" s="129" t="s">
        <v>2427</v>
      </c>
      <c r="B1175" s="129" t="s">
        <v>2430</v>
      </c>
      <c r="C1175" s="140" t="s">
        <v>884</v>
      </c>
      <c r="D1175" s="140" t="s">
        <v>1869</v>
      </c>
    </row>
    <row r="1176" spans="1:4">
      <c r="A1176" s="129" t="s">
        <v>2429</v>
      </c>
      <c r="B1176" s="129" t="s">
        <v>2432</v>
      </c>
      <c r="C1176" s="140" t="s">
        <v>4251</v>
      </c>
      <c r="D1176" s="140" t="s">
        <v>1869</v>
      </c>
    </row>
    <row r="1177" spans="1:4">
      <c r="A1177" s="129" t="s">
        <v>2431</v>
      </c>
      <c r="B1177" s="129" t="s">
        <v>2434</v>
      </c>
      <c r="C1177" s="140" t="s">
        <v>4252</v>
      </c>
      <c r="D1177" s="140" t="s">
        <v>1869</v>
      </c>
    </row>
    <row r="1178" spans="1:4">
      <c r="A1178" s="129" t="s">
        <v>2433</v>
      </c>
      <c r="B1178" s="129" t="s">
        <v>2436</v>
      </c>
      <c r="C1178" s="140" t="s">
        <v>4253</v>
      </c>
      <c r="D1178" s="140" t="s">
        <v>1869</v>
      </c>
    </row>
    <row r="1179" spans="1:4">
      <c r="A1179" s="129" t="s">
        <v>2435</v>
      </c>
      <c r="B1179" s="129" t="s">
        <v>2440</v>
      </c>
      <c r="C1179" s="140" t="s">
        <v>4254</v>
      </c>
      <c r="D1179" s="140" t="s">
        <v>1869</v>
      </c>
    </row>
    <row r="1180" spans="1:4">
      <c r="A1180" s="129" t="s">
        <v>2437</v>
      </c>
      <c r="B1180" s="129" t="s">
        <v>2460</v>
      </c>
      <c r="C1180" s="140" t="s">
        <v>4255</v>
      </c>
      <c r="D1180" s="140" t="s">
        <v>1869</v>
      </c>
    </row>
    <row r="1181" spans="1:4">
      <c r="A1181" s="129" t="s">
        <v>2439</v>
      </c>
      <c r="B1181" s="129" t="s">
        <v>2442</v>
      </c>
      <c r="C1181" s="140" t="s">
        <v>4256</v>
      </c>
      <c r="D1181" s="140" t="s">
        <v>1869</v>
      </c>
    </row>
    <row r="1182" spans="1:4">
      <c r="A1182" s="129" t="s">
        <v>2441</v>
      </c>
      <c r="B1182" s="129" t="s">
        <v>2444</v>
      </c>
      <c r="C1182" s="140" t="s">
        <v>4257</v>
      </c>
      <c r="D1182" s="140" t="s">
        <v>1869</v>
      </c>
    </row>
    <row r="1183" spans="1:4">
      <c r="A1183" s="129" t="s">
        <v>2443</v>
      </c>
      <c r="B1183" s="129" t="s">
        <v>2446</v>
      </c>
      <c r="C1183" s="140" t="s">
        <v>4258</v>
      </c>
      <c r="D1183" s="140" t="s">
        <v>1869</v>
      </c>
    </row>
    <row r="1184" spans="1:4">
      <c r="A1184" s="129" t="s">
        <v>2445</v>
      </c>
      <c r="B1184" s="129" t="s">
        <v>2448</v>
      </c>
      <c r="C1184" s="140" t="s">
        <v>4259</v>
      </c>
      <c r="D1184" s="140" t="s">
        <v>1869</v>
      </c>
    </row>
    <row r="1185" spans="1:4">
      <c r="A1185" s="129" t="s">
        <v>2447</v>
      </c>
      <c r="B1185" s="129" t="s">
        <v>2450</v>
      </c>
      <c r="C1185" s="140" t="s">
        <v>4260</v>
      </c>
      <c r="D1185" s="140" t="s">
        <v>1869</v>
      </c>
    </row>
    <row r="1186" spans="1:4">
      <c r="A1186" s="129" t="s">
        <v>2449</v>
      </c>
      <c r="B1186" s="129" t="s">
        <v>2452</v>
      </c>
      <c r="C1186" s="140" t="s">
        <v>4261</v>
      </c>
      <c r="D1186" s="140" t="s">
        <v>1869</v>
      </c>
    </row>
    <row r="1187" spans="1:4">
      <c r="A1187" s="129" t="s">
        <v>2451</v>
      </c>
      <c r="B1187" s="129" t="s">
        <v>2454</v>
      </c>
      <c r="C1187" s="140" t="s">
        <v>4262</v>
      </c>
      <c r="D1187" s="140" t="s">
        <v>1869</v>
      </c>
    </row>
    <row r="1188" spans="1:4">
      <c r="A1188" s="129" t="s">
        <v>2453</v>
      </c>
      <c r="B1188" s="129" t="s">
        <v>2456</v>
      </c>
      <c r="C1188" s="140" t="s">
        <v>4263</v>
      </c>
      <c r="D1188" s="140" t="s">
        <v>1869</v>
      </c>
    </row>
    <row r="1189" spans="1:4">
      <c r="A1189" s="129" t="s">
        <v>2455</v>
      </c>
      <c r="B1189" s="129" t="s">
        <v>2458</v>
      </c>
      <c r="C1189" s="140" t="s">
        <v>4264</v>
      </c>
      <c r="D1189" s="140" t="s">
        <v>1869</v>
      </c>
    </row>
    <row r="1190" spans="1:4">
      <c r="A1190" s="129" t="s">
        <v>2457</v>
      </c>
      <c r="B1190" s="129" t="s">
        <v>2462</v>
      </c>
      <c r="C1190" s="140" t="s">
        <v>4265</v>
      </c>
      <c r="D1190" s="140" t="s">
        <v>1869</v>
      </c>
    </row>
    <row r="1191" spans="1:4">
      <c r="A1191" s="129" t="s">
        <v>2459</v>
      </c>
      <c r="B1191" s="129" t="s">
        <v>1265</v>
      </c>
      <c r="C1191" s="140" t="s">
        <v>4266</v>
      </c>
      <c r="D1191" s="140" t="s">
        <v>1869</v>
      </c>
    </row>
    <row r="1192" spans="1:4">
      <c r="A1192" s="129" t="s">
        <v>2461</v>
      </c>
      <c r="B1192" s="129" t="s">
        <v>2464</v>
      </c>
      <c r="C1192" s="140" t="s">
        <v>4267</v>
      </c>
      <c r="D1192" s="140" t="s">
        <v>1869</v>
      </c>
    </row>
    <row r="1193" spans="1:4">
      <c r="A1193" s="129" t="s">
        <v>2463</v>
      </c>
      <c r="B1193" s="129" t="s">
        <v>2466</v>
      </c>
      <c r="C1193" s="140" t="s">
        <v>4268</v>
      </c>
      <c r="D1193" s="140" t="s">
        <v>1869</v>
      </c>
    </row>
    <row r="1194" spans="1:4">
      <c r="A1194" s="129" t="s">
        <v>2465</v>
      </c>
      <c r="B1194" s="129" t="s">
        <v>2468</v>
      </c>
      <c r="C1194" s="140" t="s">
        <v>4269</v>
      </c>
      <c r="D1194" s="140" t="s">
        <v>1869</v>
      </c>
    </row>
    <row r="1195" spans="1:4">
      <c r="A1195" s="129" t="s">
        <v>2467</v>
      </c>
      <c r="B1195" s="129" t="s">
        <v>2470</v>
      </c>
      <c r="C1195" s="140" t="s">
        <v>4270</v>
      </c>
      <c r="D1195" s="140" t="s">
        <v>1869</v>
      </c>
    </row>
    <row r="1196" spans="1:4">
      <c r="A1196" s="129" t="s">
        <v>2469</v>
      </c>
      <c r="B1196" s="129" t="s">
        <v>2472</v>
      </c>
      <c r="C1196" s="140" t="s">
        <v>4271</v>
      </c>
      <c r="D1196" s="140" t="s">
        <v>1869</v>
      </c>
    </row>
    <row r="1197" spans="1:4">
      <c r="A1197" s="129" t="s">
        <v>2471</v>
      </c>
      <c r="B1197" s="129" t="s">
        <v>2474</v>
      </c>
      <c r="C1197" s="140" t="s">
        <v>4272</v>
      </c>
      <c r="D1197" s="140" t="s">
        <v>1869</v>
      </c>
    </row>
    <row r="1198" spans="1:4">
      <c r="A1198" s="129" t="s">
        <v>2473</v>
      </c>
      <c r="B1198" s="129" t="s">
        <v>2476</v>
      </c>
      <c r="C1198" s="140" t="s">
        <v>4273</v>
      </c>
      <c r="D1198" s="140" t="s">
        <v>1869</v>
      </c>
    </row>
    <row r="1199" spans="1:4">
      <c r="A1199" s="129" t="s">
        <v>2475</v>
      </c>
      <c r="B1199" s="129" t="s">
        <v>2478</v>
      </c>
      <c r="C1199" s="140" t="s">
        <v>4274</v>
      </c>
      <c r="D1199" s="140" t="s">
        <v>1869</v>
      </c>
    </row>
    <row r="1200" spans="1:4">
      <c r="A1200" s="129" t="s">
        <v>2477</v>
      </c>
      <c r="B1200" s="129" t="s">
        <v>2480</v>
      </c>
      <c r="C1200" s="140" t="s">
        <v>4275</v>
      </c>
      <c r="D1200" s="140" t="s">
        <v>1869</v>
      </c>
    </row>
    <row r="1201" spans="1:4">
      <c r="A1201" s="129" t="s">
        <v>2479</v>
      </c>
      <c r="B1201" s="129" t="s">
        <v>1267</v>
      </c>
      <c r="C1201" s="140" t="s">
        <v>4276</v>
      </c>
      <c r="D1201" s="140" t="s">
        <v>1869</v>
      </c>
    </row>
    <row r="1202" spans="1:4">
      <c r="A1202" s="129" t="s">
        <v>4951</v>
      </c>
      <c r="B1202" s="129" t="s">
        <v>1901</v>
      </c>
      <c r="C1202" s="140" t="s">
        <v>4277</v>
      </c>
      <c r="D1202" t="s">
        <v>4278</v>
      </c>
    </row>
    <row r="1203" spans="1:4">
      <c r="A1203" s="129" t="s">
        <v>4952</v>
      </c>
      <c r="B1203" s="129" t="s">
        <v>1655</v>
      </c>
      <c r="C1203" s="140" t="s">
        <v>4277</v>
      </c>
      <c r="D1203" t="s">
        <v>4278</v>
      </c>
    </row>
    <row r="1204" spans="1:4">
      <c r="A1204" s="129" t="s">
        <v>4953</v>
      </c>
      <c r="B1204" s="129" t="s">
        <v>521</v>
      </c>
      <c r="C1204" s="140" t="s">
        <v>4277</v>
      </c>
      <c r="D1204" t="s">
        <v>4278</v>
      </c>
    </row>
    <row r="1205" spans="1:4">
      <c r="A1205" s="129" t="s">
        <v>4954</v>
      </c>
      <c r="B1205" s="129" t="s">
        <v>1639</v>
      </c>
      <c r="C1205" s="140" t="s">
        <v>4277</v>
      </c>
      <c r="D1205" t="s">
        <v>4278</v>
      </c>
    </row>
    <row r="1206" spans="1:4">
      <c r="A1206" s="129" t="s">
        <v>4955</v>
      </c>
      <c r="B1206" s="129" t="s">
        <v>1641</v>
      </c>
      <c r="C1206" s="140" t="s">
        <v>4277</v>
      </c>
      <c r="D1206" t="s">
        <v>4278</v>
      </c>
    </row>
    <row r="1207" spans="1:4">
      <c r="A1207" s="129" t="s">
        <v>4956</v>
      </c>
      <c r="B1207" s="129" t="s">
        <v>1643</v>
      </c>
      <c r="C1207" s="140" t="s">
        <v>4277</v>
      </c>
      <c r="D1207" t="s">
        <v>4278</v>
      </c>
    </row>
    <row r="1208" spans="1:4">
      <c r="A1208" s="129" t="s">
        <v>4957</v>
      </c>
      <c r="B1208" s="129" t="s">
        <v>1645</v>
      </c>
      <c r="C1208" s="140" t="s">
        <v>4277</v>
      </c>
      <c r="D1208" t="s">
        <v>4278</v>
      </c>
    </row>
    <row r="1209" spans="1:4">
      <c r="A1209" s="129" t="s">
        <v>4958</v>
      </c>
      <c r="B1209" s="129" t="s">
        <v>1647</v>
      </c>
      <c r="C1209" s="140" t="s">
        <v>4277</v>
      </c>
      <c r="D1209" t="s">
        <v>4278</v>
      </c>
    </row>
    <row r="1210" spans="1:4">
      <c r="A1210" s="129" t="s">
        <v>4959</v>
      </c>
      <c r="B1210" s="129" t="s">
        <v>1649</v>
      </c>
      <c r="C1210" s="140" t="s">
        <v>4277</v>
      </c>
      <c r="D1210" t="s">
        <v>4278</v>
      </c>
    </row>
    <row r="1211" spans="1:4">
      <c r="A1211" s="129" t="s">
        <v>4960</v>
      </c>
      <c r="B1211" s="129" t="s">
        <v>1651</v>
      </c>
      <c r="C1211" s="140" t="s">
        <v>4277</v>
      </c>
      <c r="D1211" t="s">
        <v>4278</v>
      </c>
    </row>
    <row r="1212" spans="1:4">
      <c r="A1212" s="129" t="s">
        <v>4961</v>
      </c>
      <c r="B1212" s="129" t="s">
        <v>1653</v>
      </c>
      <c r="C1212" s="140" t="s">
        <v>4277</v>
      </c>
      <c r="D1212" t="s">
        <v>4278</v>
      </c>
    </row>
    <row r="1213" spans="1:4">
      <c r="A1213" s="129" t="s">
        <v>4962</v>
      </c>
      <c r="B1213" s="129" t="s">
        <v>1657</v>
      </c>
      <c r="C1213" s="140" t="s">
        <v>4277</v>
      </c>
      <c r="D1213" t="s">
        <v>4278</v>
      </c>
    </row>
    <row r="1214" spans="1:4">
      <c r="A1214" s="129" t="s">
        <v>4963</v>
      </c>
      <c r="B1214" s="129" t="s">
        <v>2175</v>
      </c>
      <c r="C1214" s="140" t="s">
        <v>4277</v>
      </c>
      <c r="D1214" t="s">
        <v>4278</v>
      </c>
    </row>
    <row r="1215" spans="1:4">
      <c r="A1215" s="129" t="s">
        <v>4964</v>
      </c>
      <c r="B1215" s="129" t="s">
        <v>1659</v>
      </c>
      <c r="C1215" s="140" t="s">
        <v>4277</v>
      </c>
      <c r="D1215" t="s">
        <v>4278</v>
      </c>
    </row>
    <row r="1216" spans="1:4">
      <c r="A1216" s="129" t="s">
        <v>4965</v>
      </c>
      <c r="B1216" s="129" t="s">
        <v>1661</v>
      </c>
      <c r="C1216" s="140" t="s">
        <v>4277</v>
      </c>
      <c r="D1216" t="s">
        <v>4278</v>
      </c>
    </row>
    <row r="1217" spans="1:4">
      <c r="A1217" s="129" t="s">
        <v>4966</v>
      </c>
      <c r="B1217" s="129" t="s">
        <v>1663</v>
      </c>
      <c r="C1217" s="140" t="s">
        <v>4277</v>
      </c>
      <c r="D1217" t="s">
        <v>4278</v>
      </c>
    </row>
    <row r="1218" spans="1:4">
      <c r="A1218" s="129" t="s">
        <v>4967</v>
      </c>
      <c r="B1218" s="129" t="s">
        <v>1665</v>
      </c>
      <c r="C1218" s="140" t="s">
        <v>4277</v>
      </c>
      <c r="D1218" t="s">
        <v>4278</v>
      </c>
    </row>
    <row r="1219" spans="1:4">
      <c r="A1219" s="129" t="s">
        <v>4968</v>
      </c>
      <c r="B1219" s="129" t="s">
        <v>2165</v>
      </c>
      <c r="C1219" s="140" t="s">
        <v>4277</v>
      </c>
      <c r="D1219" t="s">
        <v>4278</v>
      </c>
    </row>
    <row r="1220" spans="1:4">
      <c r="A1220" s="129" t="s">
        <v>4969</v>
      </c>
      <c r="B1220" s="129" t="s">
        <v>2167</v>
      </c>
      <c r="C1220" s="140" t="s">
        <v>4277</v>
      </c>
      <c r="D1220" t="s">
        <v>4278</v>
      </c>
    </row>
    <row r="1221" spans="1:4">
      <c r="A1221" s="129" t="s">
        <v>4970</v>
      </c>
      <c r="B1221" s="129" t="s">
        <v>2169</v>
      </c>
      <c r="C1221" s="140" t="s">
        <v>4277</v>
      </c>
      <c r="D1221" t="s">
        <v>4278</v>
      </c>
    </row>
    <row r="1222" spans="1:4">
      <c r="A1222" s="129" t="s">
        <v>4971</v>
      </c>
      <c r="B1222" s="129" t="s">
        <v>2171</v>
      </c>
      <c r="C1222" s="140" t="s">
        <v>4277</v>
      </c>
      <c r="D1222" t="s">
        <v>4278</v>
      </c>
    </row>
    <row r="1223" spans="1:4">
      <c r="A1223" s="129" t="s">
        <v>4972</v>
      </c>
      <c r="B1223" s="129" t="s">
        <v>2173</v>
      </c>
      <c r="C1223" s="140" t="s">
        <v>4277</v>
      </c>
      <c r="D1223" t="s">
        <v>4278</v>
      </c>
    </row>
    <row r="1224" spans="1:4">
      <c r="A1224" s="129" t="s">
        <v>4973</v>
      </c>
      <c r="B1224" s="129" t="s">
        <v>2177</v>
      </c>
      <c r="C1224" s="140" t="s">
        <v>4277</v>
      </c>
      <c r="D1224" t="s">
        <v>4278</v>
      </c>
    </row>
    <row r="1225" spans="1:4">
      <c r="A1225" s="129" t="s">
        <v>4974</v>
      </c>
      <c r="B1225" s="129" t="s">
        <v>2197</v>
      </c>
      <c r="C1225" s="140" t="s">
        <v>4277</v>
      </c>
      <c r="D1225" t="s">
        <v>4278</v>
      </c>
    </row>
    <row r="1226" spans="1:4">
      <c r="A1226" s="129" t="s">
        <v>4975</v>
      </c>
      <c r="B1226" s="129" t="s">
        <v>2179</v>
      </c>
      <c r="C1226" s="140" t="s">
        <v>4277</v>
      </c>
      <c r="D1226" t="s">
        <v>4278</v>
      </c>
    </row>
    <row r="1227" spans="1:4">
      <c r="A1227" s="129" t="s">
        <v>4976</v>
      </c>
      <c r="B1227" s="129" t="s">
        <v>2181</v>
      </c>
      <c r="C1227" s="140" t="s">
        <v>4277</v>
      </c>
      <c r="D1227" t="s">
        <v>4278</v>
      </c>
    </row>
    <row r="1228" spans="1:4">
      <c r="A1228" s="129" t="s">
        <v>4977</v>
      </c>
      <c r="B1228" s="129" t="s">
        <v>2183</v>
      </c>
      <c r="C1228" s="140" t="s">
        <v>4277</v>
      </c>
      <c r="D1228" t="s">
        <v>4278</v>
      </c>
    </row>
    <row r="1229" spans="1:4">
      <c r="A1229" s="129" t="s">
        <v>4978</v>
      </c>
      <c r="B1229" s="129" t="s">
        <v>2185</v>
      </c>
      <c r="C1229" s="140" t="s">
        <v>4277</v>
      </c>
      <c r="D1229" t="s">
        <v>4278</v>
      </c>
    </row>
    <row r="1230" spans="1:4">
      <c r="A1230" s="129" t="s">
        <v>4979</v>
      </c>
      <c r="B1230" s="129" t="s">
        <v>2187</v>
      </c>
      <c r="C1230" s="140" t="s">
        <v>4277</v>
      </c>
      <c r="D1230" t="s">
        <v>4278</v>
      </c>
    </row>
    <row r="1231" spans="1:4">
      <c r="A1231" s="129" t="s">
        <v>4980</v>
      </c>
      <c r="B1231" s="129" t="s">
        <v>2189</v>
      </c>
      <c r="C1231" s="140" t="s">
        <v>4277</v>
      </c>
      <c r="D1231" t="s">
        <v>4278</v>
      </c>
    </row>
    <row r="1232" spans="1:4">
      <c r="A1232" s="129" t="s">
        <v>4981</v>
      </c>
      <c r="B1232" s="129" t="s">
        <v>2191</v>
      </c>
      <c r="C1232" s="140" t="s">
        <v>4277</v>
      </c>
      <c r="D1232" t="s">
        <v>4278</v>
      </c>
    </row>
    <row r="1233" spans="1:4">
      <c r="A1233" s="129" t="s">
        <v>4982</v>
      </c>
      <c r="B1233" s="129" t="s">
        <v>2193</v>
      </c>
      <c r="C1233" s="140" t="s">
        <v>4277</v>
      </c>
      <c r="D1233" t="s">
        <v>4278</v>
      </c>
    </row>
    <row r="1234" spans="1:4">
      <c r="A1234" s="129" t="s">
        <v>4983</v>
      </c>
      <c r="B1234" s="129" t="s">
        <v>2195</v>
      </c>
      <c r="C1234" s="140" t="s">
        <v>4277</v>
      </c>
      <c r="D1234" t="s">
        <v>4278</v>
      </c>
    </row>
    <row r="1235" spans="1:4">
      <c r="A1235" s="129" t="s">
        <v>4984</v>
      </c>
      <c r="B1235" s="129" t="s">
        <v>2199</v>
      </c>
      <c r="C1235" s="140" t="s">
        <v>4277</v>
      </c>
      <c r="D1235" t="s">
        <v>4278</v>
      </c>
    </row>
    <row r="1236" spans="1:4">
      <c r="A1236" s="129" t="s">
        <v>4985</v>
      </c>
      <c r="B1236" s="129" t="s">
        <v>2219</v>
      </c>
      <c r="C1236" s="140" t="s">
        <v>4277</v>
      </c>
      <c r="D1236" t="s">
        <v>4278</v>
      </c>
    </row>
    <row r="1237" spans="1:4">
      <c r="A1237" s="129" t="s">
        <v>4986</v>
      </c>
      <c r="B1237" s="129" t="s">
        <v>2201</v>
      </c>
      <c r="C1237" s="140" t="s">
        <v>4277</v>
      </c>
      <c r="D1237" t="s">
        <v>4278</v>
      </c>
    </row>
    <row r="1238" spans="1:4">
      <c r="A1238" s="129" t="s">
        <v>4987</v>
      </c>
      <c r="B1238" s="129" t="s">
        <v>2203</v>
      </c>
      <c r="C1238" s="140" t="s">
        <v>4277</v>
      </c>
      <c r="D1238" t="s">
        <v>4278</v>
      </c>
    </row>
    <row r="1239" spans="1:4">
      <c r="A1239" s="129" t="s">
        <v>4988</v>
      </c>
      <c r="B1239" s="129" t="s">
        <v>2205</v>
      </c>
      <c r="C1239" s="140" t="s">
        <v>4277</v>
      </c>
      <c r="D1239" t="s">
        <v>4278</v>
      </c>
    </row>
    <row r="1240" spans="1:4">
      <c r="A1240" s="129" t="s">
        <v>4989</v>
      </c>
      <c r="B1240" s="129" t="s">
        <v>2207</v>
      </c>
      <c r="C1240" s="140" t="s">
        <v>4277</v>
      </c>
      <c r="D1240" t="s">
        <v>4278</v>
      </c>
    </row>
    <row r="1241" spans="1:4">
      <c r="A1241" s="129" t="s">
        <v>4990</v>
      </c>
      <c r="B1241" s="129" t="s">
        <v>2209</v>
      </c>
      <c r="C1241" s="140" t="s">
        <v>4277</v>
      </c>
      <c r="D1241" t="s">
        <v>4278</v>
      </c>
    </row>
    <row r="1242" spans="1:4">
      <c r="A1242" s="129" t="s">
        <v>4991</v>
      </c>
      <c r="B1242" s="129" t="s">
        <v>2211</v>
      </c>
      <c r="C1242" s="140" t="s">
        <v>4277</v>
      </c>
      <c r="D1242" t="s">
        <v>4278</v>
      </c>
    </row>
    <row r="1243" spans="1:4">
      <c r="A1243" s="129" t="s">
        <v>4992</v>
      </c>
      <c r="B1243" s="129" t="s">
        <v>2213</v>
      </c>
      <c r="C1243" s="140" t="s">
        <v>4277</v>
      </c>
      <c r="D1243" t="s">
        <v>4278</v>
      </c>
    </row>
    <row r="1244" spans="1:4">
      <c r="A1244" s="129" t="s">
        <v>4993</v>
      </c>
      <c r="B1244" s="129" t="s">
        <v>2215</v>
      </c>
      <c r="C1244" s="140" t="s">
        <v>4277</v>
      </c>
      <c r="D1244" t="s">
        <v>4278</v>
      </c>
    </row>
    <row r="1245" spans="1:4">
      <c r="A1245" s="129" t="s">
        <v>4994</v>
      </c>
      <c r="B1245" s="129" t="s">
        <v>2217</v>
      </c>
      <c r="C1245" s="140" t="s">
        <v>4277</v>
      </c>
      <c r="D1245" t="s">
        <v>4278</v>
      </c>
    </row>
    <row r="1246" spans="1:4">
      <c r="A1246" s="129" t="s">
        <v>4995</v>
      </c>
      <c r="B1246" s="129" t="s">
        <v>2221</v>
      </c>
      <c r="C1246" s="140" t="s">
        <v>4277</v>
      </c>
      <c r="D1246" t="s">
        <v>4278</v>
      </c>
    </row>
    <row r="1247" spans="1:4">
      <c r="A1247" s="129" t="s">
        <v>4996</v>
      </c>
      <c r="B1247" s="129" t="s">
        <v>2241</v>
      </c>
      <c r="C1247" s="140" t="s">
        <v>4277</v>
      </c>
      <c r="D1247" t="s">
        <v>4278</v>
      </c>
    </row>
    <row r="1248" spans="1:4">
      <c r="A1248" s="129" t="s">
        <v>4997</v>
      </c>
      <c r="B1248" s="129" t="s">
        <v>2223</v>
      </c>
      <c r="C1248" s="140" t="s">
        <v>4277</v>
      </c>
      <c r="D1248" t="s">
        <v>4278</v>
      </c>
    </row>
    <row r="1249" spans="1:4">
      <c r="A1249" s="129" t="s">
        <v>4998</v>
      </c>
      <c r="B1249" s="129" t="s">
        <v>2225</v>
      </c>
      <c r="C1249" s="140" t="s">
        <v>4277</v>
      </c>
      <c r="D1249" t="s">
        <v>4278</v>
      </c>
    </row>
    <row r="1250" spans="1:4">
      <c r="A1250" s="129" t="s">
        <v>4999</v>
      </c>
      <c r="B1250" s="129" t="s">
        <v>2227</v>
      </c>
      <c r="C1250" s="140" t="s">
        <v>4277</v>
      </c>
      <c r="D1250" t="s">
        <v>4278</v>
      </c>
    </row>
    <row r="1251" spans="1:4">
      <c r="A1251" s="129" t="s">
        <v>5000</v>
      </c>
      <c r="B1251" s="129" t="s">
        <v>2229</v>
      </c>
      <c r="C1251" s="140" t="s">
        <v>4277</v>
      </c>
      <c r="D1251" t="s">
        <v>4278</v>
      </c>
    </row>
    <row r="1252" spans="1:4">
      <c r="A1252" s="129" t="s">
        <v>5001</v>
      </c>
      <c r="B1252" s="129" t="s">
        <v>2231</v>
      </c>
      <c r="C1252" s="140" t="s">
        <v>4277</v>
      </c>
      <c r="D1252" t="s">
        <v>4278</v>
      </c>
    </row>
    <row r="1253" spans="1:4">
      <c r="A1253" s="129" t="s">
        <v>5002</v>
      </c>
      <c r="B1253" s="129" t="s">
        <v>2233</v>
      </c>
      <c r="C1253" s="140" t="s">
        <v>4277</v>
      </c>
      <c r="D1253" t="s">
        <v>4278</v>
      </c>
    </row>
    <row r="1254" spans="1:4">
      <c r="A1254" s="129" t="s">
        <v>5003</v>
      </c>
      <c r="B1254" s="129" t="s">
        <v>2235</v>
      </c>
      <c r="C1254" s="140" t="s">
        <v>4277</v>
      </c>
      <c r="D1254" t="s">
        <v>4278</v>
      </c>
    </row>
    <row r="1255" spans="1:4">
      <c r="A1255" s="129" t="s">
        <v>5004</v>
      </c>
      <c r="B1255" s="129" t="s">
        <v>2237</v>
      </c>
      <c r="C1255" s="140" t="s">
        <v>4277</v>
      </c>
      <c r="D1255" t="s">
        <v>4278</v>
      </c>
    </row>
    <row r="1256" spans="1:4">
      <c r="A1256" s="129" t="s">
        <v>5005</v>
      </c>
      <c r="B1256" s="129" t="s">
        <v>2239</v>
      </c>
      <c r="C1256" s="140" t="s">
        <v>4277</v>
      </c>
      <c r="D1256" t="s">
        <v>4278</v>
      </c>
    </row>
    <row r="1257" spans="1:4">
      <c r="A1257" s="129" t="s">
        <v>5006</v>
      </c>
      <c r="B1257" s="129" t="s">
        <v>2243</v>
      </c>
      <c r="C1257" s="140" t="s">
        <v>4277</v>
      </c>
      <c r="D1257" t="s">
        <v>4278</v>
      </c>
    </row>
    <row r="1258" spans="1:4">
      <c r="A1258" s="129" t="s">
        <v>5007</v>
      </c>
      <c r="B1258" s="129" t="s">
        <v>2262</v>
      </c>
      <c r="C1258" s="140" t="s">
        <v>4277</v>
      </c>
      <c r="D1258" t="s">
        <v>4278</v>
      </c>
    </row>
    <row r="1259" spans="1:4">
      <c r="A1259" s="129" t="s">
        <v>5008</v>
      </c>
      <c r="B1259" s="129" t="s">
        <v>522</v>
      </c>
      <c r="C1259" s="140" t="s">
        <v>4277</v>
      </c>
      <c r="D1259" t="s">
        <v>4278</v>
      </c>
    </row>
    <row r="1260" spans="1:4">
      <c r="A1260" s="129" t="s">
        <v>5009</v>
      </c>
      <c r="B1260" s="129" t="s">
        <v>2246</v>
      </c>
      <c r="C1260" s="140" t="s">
        <v>4277</v>
      </c>
      <c r="D1260" t="s">
        <v>4278</v>
      </c>
    </row>
    <row r="1261" spans="1:4">
      <c r="A1261" s="129" t="s">
        <v>5010</v>
      </c>
      <c r="B1261" s="129" t="s">
        <v>2248</v>
      </c>
      <c r="C1261" s="140" t="s">
        <v>4277</v>
      </c>
      <c r="D1261" t="s">
        <v>4278</v>
      </c>
    </row>
    <row r="1262" spans="1:4">
      <c r="A1262" s="129" t="s">
        <v>5011</v>
      </c>
      <c r="B1262" s="129" t="s">
        <v>2250</v>
      </c>
      <c r="C1262" s="140" t="s">
        <v>4277</v>
      </c>
      <c r="D1262" t="s">
        <v>4278</v>
      </c>
    </row>
    <row r="1263" spans="1:4">
      <c r="A1263" s="129" t="s">
        <v>5012</v>
      </c>
      <c r="B1263" s="129" t="s">
        <v>2252</v>
      </c>
      <c r="C1263" s="140" t="s">
        <v>4277</v>
      </c>
      <c r="D1263" t="s">
        <v>4278</v>
      </c>
    </row>
    <row r="1264" spans="1:4">
      <c r="A1264" s="129" t="s">
        <v>5013</v>
      </c>
      <c r="B1264" s="129" t="s">
        <v>2254</v>
      </c>
      <c r="C1264" s="140" t="s">
        <v>4277</v>
      </c>
      <c r="D1264" t="s">
        <v>4278</v>
      </c>
    </row>
    <row r="1265" spans="1:4">
      <c r="A1265" s="129" t="s">
        <v>5014</v>
      </c>
      <c r="B1265" s="129" t="s">
        <v>2256</v>
      </c>
      <c r="C1265" s="140" t="s">
        <v>4277</v>
      </c>
      <c r="D1265" t="s">
        <v>4278</v>
      </c>
    </row>
    <row r="1266" spans="1:4">
      <c r="A1266" s="129" t="s">
        <v>5015</v>
      </c>
      <c r="B1266" s="129" t="s">
        <v>2258</v>
      </c>
      <c r="C1266" s="140" t="s">
        <v>4277</v>
      </c>
      <c r="D1266" t="s">
        <v>4278</v>
      </c>
    </row>
    <row r="1267" spans="1:4">
      <c r="A1267" s="129" t="s">
        <v>5016</v>
      </c>
      <c r="B1267" s="129" t="s">
        <v>2260</v>
      </c>
      <c r="C1267" s="140" t="s">
        <v>4277</v>
      </c>
      <c r="D1267" t="s">
        <v>4278</v>
      </c>
    </row>
    <row r="1268" spans="1:4">
      <c r="A1268" s="129" t="s">
        <v>5017</v>
      </c>
      <c r="B1268" s="129" t="s">
        <v>2264</v>
      </c>
      <c r="C1268" s="140" t="s">
        <v>4277</v>
      </c>
      <c r="D1268" t="s">
        <v>4278</v>
      </c>
    </row>
    <row r="1269" spans="1:4">
      <c r="A1269" s="129" t="s">
        <v>5018</v>
      </c>
      <c r="B1269" s="129" t="s">
        <v>2284</v>
      </c>
      <c r="C1269" s="140" t="s">
        <v>4277</v>
      </c>
      <c r="D1269" t="s">
        <v>4278</v>
      </c>
    </row>
    <row r="1270" spans="1:4">
      <c r="A1270" s="129" t="s">
        <v>5019</v>
      </c>
      <c r="B1270" s="129" t="s">
        <v>2266</v>
      </c>
      <c r="C1270" s="140" t="s">
        <v>4277</v>
      </c>
      <c r="D1270" t="s">
        <v>4278</v>
      </c>
    </row>
    <row r="1271" spans="1:4">
      <c r="A1271" s="129" t="s">
        <v>5020</v>
      </c>
      <c r="B1271" s="129" t="s">
        <v>2268</v>
      </c>
      <c r="C1271" s="140" t="s">
        <v>4277</v>
      </c>
      <c r="D1271" t="s">
        <v>4278</v>
      </c>
    </row>
    <row r="1272" spans="1:4">
      <c r="A1272" s="129" t="s">
        <v>5021</v>
      </c>
      <c r="B1272" s="129" t="s">
        <v>2270</v>
      </c>
      <c r="C1272" s="140" t="s">
        <v>4277</v>
      </c>
      <c r="D1272" t="s">
        <v>4278</v>
      </c>
    </row>
    <row r="1273" spans="1:4">
      <c r="A1273" s="129" t="s">
        <v>5022</v>
      </c>
      <c r="B1273" s="129" t="s">
        <v>2272</v>
      </c>
      <c r="C1273" s="140" t="s">
        <v>4277</v>
      </c>
      <c r="D1273" t="s">
        <v>4278</v>
      </c>
    </row>
    <row r="1274" spans="1:4">
      <c r="A1274" s="129" t="s">
        <v>5023</v>
      </c>
      <c r="B1274" s="129" t="s">
        <v>2274</v>
      </c>
      <c r="C1274" s="140" t="s">
        <v>4277</v>
      </c>
      <c r="D1274" t="s">
        <v>4278</v>
      </c>
    </row>
    <row r="1275" spans="1:4">
      <c r="A1275" s="129" t="s">
        <v>5024</v>
      </c>
      <c r="B1275" s="129" t="s">
        <v>2276</v>
      </c>
      <c r="C1275" s="140" t="s">
        <v>4277</v>
      </c>
      <c r="D1275" t="s">
        <v>4278</v>
      </c>
    </row>
    <row r="1276" spans="1:4">
      <c r="A1276" s="129" t="s">
        <v>5025</v>
      </c>
      <c r="B1276" s="129" t="s">
        <v>2278</v>
      </c>
      <c r="C1276" s="140" t="s">
        <v>4277</v>
      </c>
      <c r="D1276" t="s">
        <v>4278</v>
      </c>
    </row>
    <row r="1277" spans="1:4">
      <c r="A1277" s="129" t="s">
        <v>5026</v>
      </c>
      <c r="B1277" s="129" t="s">
        <v>2280</v>
      </c>
      <c r="C1277" s="140" t="s">
        <v>4277</v>
      </c>
      <c r="D1277" t="s">
        <v>4278</v>
      </c>
    </row>
    <row r="1278" spans="1:4">
      <c r="A1278" s="129" t="s">
        <v>5027</v>
      </c>
      <c r="B1278" s="129" t="s">
        <v>2282</v>
      </c>
      <c r="C1278" s="140" t="s">
        <v>4277</v>
      </c>
      <c r="D1278" t="s">
        <v>4278</v>
      </c>
    </row>
    <row r="1279" spans="1:4">
      <c r="A1279" s="129" t="s">
        <v>5028</v>
      </c>
      <c r="B1279" s="129" t="s">
        <v>2286</v>
      </c>
      <c r="C1279" s="140" t="s">
        <v>4277</v>
      </c>
      <c r="D1279" t="s">
        <v>4278</v>
      </c>
    </row>
    <row r="1280" spans="1:4">
      <c r="A1280" s="129" t="s">
        <v>5029</v>
      </c>
      <c r="B1280" s="129" t="s">
        <v>2306</v>
      </c>
      <c r="C1280" s="140" t="s">
        <v>4277</v>
      </c>
      <c r="D1280" t="s">
        <v>4278</v>
      </c>
    </row>
    <row r="1281" spans="1:4">
      <c r="A1281" s="129" t="s">
        <v>5030</v>
      </c>
      <c r="B1281" s="129" t="s">
        <v>2288</v>
      </c>
      <c r="C1281" s="140" t="s">
        <v>4277</v>
      </c>
      <c r="D1281" t="s">
        <v>4278</v>
      </c>
    </row>
    <row r="1282" spans="1:4">
      <c r="A1282" s="129" t="s">
        <v>5031</v>
      </c>
      <c r="B1282" s="129" t="s">
        <v>2290</v>
      </c>
      <c r="C1282" s="140" t="s">
        <v>4277</v>
      </c>
      <c r="D1282" t="s">
        <v>4278</v>
      </c>
    </row>
    <row r="1283" spans="1:4">
      <c r="A1283" s="129" t="s">
        <v>5032</v>
      </c>
      <c r="B1283" s="129" t="s">
        <v>2292</v>
      </c>
      <c r="C1283" s="140" t="s">
        <v>4277</v>
      </c>
      <c r="D1283" t="s">
        <v>4278</v>
      </c>
    </row>
    <row r="1284" spans="1:4">
      <c r="A1284" s="129" t="s">
        <v>5033</v>
      </c>
      <c r="B1284" s="129" t="s">
        <v>2294</v>
      </c>
      <c r="C1284" s="140" t="s">
        <v>4277</v>
      </c>
      <c r="D1284" t="s">
        <v>4278</v>
      </c>
    </row>
    <row r="1285" spans="1:4">
      <c r="A1285" s="129" t="s">
        <v>5034</v>
      </c>
      <c r="B1285" s="129" t="s">
        <v>2296</v>
      </c>
      <c r="C1285" s="140" t="s">
        <v>4277</v>
      </c>
      <c r="D1285" t="s">
        <v>4278</v>
      </c>
    </row>
    <row r="1286" spans="1:4">
      <c r="A1286" s="129" t="s">
        <v>5035</v>
      </c>
      <c r="B1286" s="129" t="s">
        <v>2298</v>
      </c>
      <c r="C1286" s="140" t="s">
        <v>4277</v>
      </c>
      <c r="D1286" t="s">
        <v>4278</v>
      </c>
    </row>
    <row r="1287" spans="1:4">
      <c r="A1287" s="129" t="s">
        <v>5036</v>
      </c>
      <c r="B1287" s="129" t="s">
        <v>2300</v>
      </c>
      <c r="C1287" s="140" t="s">
        <v>4277</v>
      </c>
      <c r="D1287" t="s">
        <v>4278</v>
      </c>
    </row>
    <row r="1288" spans="1:4">
      <c r="A1288" s="129" t="s">
        <v>5037</v>
      </c>
      <c r="B1288" s="129" t="s">
        <v>2302</v>
      </c>
      <c r="C1288" s="140" t="s">
        <v>4277</v>
      </c>
      <c r="D1288" t="s">
        <v>4278</v>
      </c>
    </row>
    <row r="1289" spans="1:4">
      <c r="A1289" s="129" t="s">
        <v>5038</v>
      </c>
      <c r="B1289" s="129" t="s">
        <v>2304</v>
      </c>
      <c r="C1289" s="140" t="s">
        <v>4277</v>
      </c>
      <c r="D1289" t="s">
        <v>4278</v>
      </c>
    </row>
    <row r="1290" spans="1:4">
      <c r="A1290" s="129" t="s">
        <v>5039</v>
      </c>
      <c r="B1290" s="129" t="s">
        <v>2308</v>
      </c>
      <c r="C1290" s="140" t="s">
        <v>4277</v>
      </c>
      <c r="D1290" t="s">
        <v>4278</v>
      </c>
    </row>
    <row r="1291" spans="1:4">
      <c r="A1291" s="129" t="s">
        <v>5040</v>
      </c>
      <c r="B1291" s="129" t="s">
        <v>1879</v>
      </c>
      <c r="C1291" s="140" t="s">
        <v>4277</v>
      </c>
      <c r="D1291" t="s">
        <v>4278</v>
      </c>
    </row>
    <row r="1292" spans="1:4">
      <c r="A1292" s="129" t="s">
        <v>5041</v>
      </c>
      <c r="B1292" s="129" t="s">
        <v>2310</v>
      </c>
      <c r="C1292" s="140" t="s">
        <v>4277</v>
      </c>
      <c r="D1292" t="s">
        <v>4278</v>
      </c>
    </row>
    <row r="1293" spans="1:4">
      <c r="A1293" s="129" t="s">
        <v>5042</v>
      </c>
      <c r="B1293" s="129" t="s">
        <v>2312</v>
      </c>
      <c r="C1293" s="140" t="s">
        <v>4277</v>
      </c>
      <c r="D1293" t="s">
        <v>4278</v>
      </c>
    </row>
    <row r="1294" spans="1:4">
      <c r="A1294" s="129" t="s">
        <v>5043</v>
      </c>
      <c r="B1294" s="129" t="s">
        <v>2314</v>
      </c>
      <c r="C1294" s="140" t="s">
        <v>4277</v>
      </c>
      <c r="D1294" t="s">
        <v>4278</v>
      </c>
    </row>
    <row r="1295" spans="1:4">
      <c r="A1295" s="129" t="s">
        <v>5044</v>
      </c>
      <c r="B1295" s="129" t="s">
        <v>2316</v>
      </c>
      <c r="C1295" s="140" t="s">
        <v>4277</v>
      </c>
      <c r="D1295" t="s">
        <v>4278</v>
      </c>
    </row>
    <row r="1296" spans="1:4">
      <c r="A1296" s="129" t="s">
        <v>5045</v>
      </c>
      <c r="B1296" s="129" t="s">
        <v>2318</v>
      </c>
      <c r="C1296" s="140" t="s">
        <v>4277</v>
      </c>
      <c r="D1296" t="s">
        <v>4278</v>
      </c>
    </row>
    <row r="1297" spans="1:4">
      <c r="A1297" s="129" t="s">
        <v>5046</v>
      </c>
      <c r="B1297" s="129" t="s">
        <v>2320</v>
      </c>
      <c r="C1297" s="140" t="s">
        <v>4277</v>
      </c>
      <c r="D1297" t="s">
        <v>4278</v>
      </c>
    </row>
    <row r="1298" spans="1:4">
      <c r="A1298" s="129" t="s">
        <v>5047</v>
      </c>
      <c r="B1298" s="129" t="s">
        <v>2322</v>
      </c>
      <c r="C1298" s="140" t="s">
        <v>4277</v>
      </c>
      <c r="D1298" t="s">
        <v>4278</v>
      </c>
    </row>
    <row r="1299" spans="1:4">
      <c r="A1299" s="129" t="s">
        <v>5048</v>
      </c>
      <c r="B1299" s="129" t="s">
        <v>1875</v>
      </c>
      <c r="C1299" s="140" t="s">
        <v>4277</v>
      </c>
      <c r="D1299" t="s">
        <v>4278</v>
      </c>
    </row>
    <row r="1300" spans="1:4">
      <c r="A1300" s="129" t="s">
        <v>5049</v>
      </c>
      <c r="B1300" s="129" t="s">
        <v>1877</v>
      </c>
      <c r="C1300" s="140" t="s">
        <v>4277</v>
      </c>
      <c r="D1300" t="s">
        <v>4278</v>
      </c>
    </row>
    <row r="1301" spans="1:4">
      <c r="A1301" s="129" t="s">
        <v>5050</v>
      </c>
      <c r="B1301" s="129" t="s">
        <v>1881</v>
      </c>
      <c r="C1301" s="140" t="s">
        <v>4277</v>
      </c>
      <c r="D1301" t="s">
        <v>4278</v>
      </c>
    </row>
    <row r="1302" spans="1:4">
      <c r="A1302" s="129" t="s">
        <v>5051</v>
      </c>
      <c r="B1302" s="129" t="s">
        <v>1903</v>
      </c>
      <c r="C1302" s="140" t="s">
        <v>4277</v>
      </c>
      <c r="D1302" t="s">
        <v>4278</v>
      </c>
    </row>
    <row r="1303" spans="1:4">
      <c r="A1303" s="129" t="s">
        <v>5052</v>
      </c>
      <c r="B1303" s="129" t="s">
        <v>1883</v>
      </c>
      <c r="C1303" s="140" t="s">
        <v>4277</v>
      </c>
      <c r="D1303" t="s">
        <v>4278</v>
      </c>
    </row>
    <row r="1304" spans="1:4">
      <c r="A1304" s="129" t="s">
        <v>5053</v>
      </c>
      <c r="B1304" s="129" t="s">
        <v>1885</v>
      </c>
      <c r="C1304" s="140" t="s">
        <v>4277</v>
      </c>
      <c r="D1304" t="s">
        <v>4278</v>
      </c>
    </row>
    <row r="1305" spans="1:4">
      <c r="A1305" s="129" t="s">
        <v>5054</v>
      </c>
      <c r="B1305" s="129" t="s">
        <v>1887</v>
      </c>
      <c r="C1305" s="140" t="s">
        <v>4277</v>
      </c>
      <c r="D1305" t="s">
        <v>4278</v>
      </c>
    </row>
    <row r="1306" spans="1:4">
      <c r="A1306" s="129" t="s">
        <v>5055</v>
      </c>
      <c r="B1306" s="129" t="s">
        <v>1889</v>
      </c>
      <c r="C1306" s="140" t="s">
        <v>4277</v>
      </c>
      <c r="D1306" t="s">
        <v>4278</v>
      </c>
    </row>
    <row r="1307" spans="1:4">
      <c r="A1307" s="129" t="s">
        <v>5056</v>
      </c>
      <c r="B1307" s="129" t="s">
        <v>1891</v>
      </c>
      <c r="C1307" s="140" t="s">
        <v>4277</v>
      </c>
      <c r="D1307" t="s">
        <v>4278</v>
      </c>
    </row>
    <row r="1308" spans="1:4">
      <c r="A1308" s="129" t="s">
        <v>5057</v>
      </c>
      <c r="B1308" s="129" t="s">
        <v>1893</v>
      </c>
      <c r="C1308" s="140" t="s">
        <v>4277</v>
      </c>
      <c r="D1308" t="s">
        <v>4278</v>
      </c>
    </row>
    <row r="1309" spans="1:4">
      <c r="A1309" s="129" t="s">
        <v>5058</v>
      </c>
      <c r="B1309" s="129" t="s">
        <v>1895</v>
      </c>
      <c r="C1309" s="140" t="s">
        <v>4277</v>
      </c>
      <c r="D1309" t="s">
        <v>4278</v>
      </c>
    </row>
    <row r="1310" spans="1:4">
      <c r="A1310" s="129" t="s">
        <v>5059</v>
      </c>
      <c r="B1310" s="129" t="s">
        <v>1897</v>
      </c>
      <c r="C1310" s="140" t="s">
        <v>4277</v>
      </c>
      <c r="D1310" t="s">
        <v>4278</v>
      </c>
    </row>
    <row r="1311" spans="1:4">
      <c r="A1311" s="129" t="s">
        <v>5060</v>
      </c>
      <c r="B1311" s="129" t="s">
        <v>1899</v>
      </c>
      <c r="C1311" s="140" t="s">
        <v>4277</v>
      </c>
      <c r="D1311" t="s">
        <v>4278</v>
      </c>
    </row>
    <row r="1312" spans="1:4">
      <c r="A1312" s="129" t="s">
        <v>5061</v>
      </c>
      <c r="B1312" s="129" t="s">
        <v>1905</v>
      </c>
      <c r="C1312" s="140" t="s">
        <v>4277</v>
      </c>
      <c r="D1312" t="s">
        <v>4278</v>
      </c>
    </row>
    <row r="1313" spans="1:4">
      <c r="A1313" s="129" t="s">
        <v>5062</v>
      </c>
      <c r="B1313" s="129" t="s">
        <v>1444</v>
      </c>
      <c r="C1313" s="140" t="s">
        <v>4277</v>
      </c>
      <c r="D1313" t="s">
        <v>4278</v>
      </c>
    </row>
    <row r="1314" spans="1:4">
      <c r="A1314" s="129" t="s">
        <v>5063</v>
      </c>
      <c r="B1314" s="129" t="s">
        <v>1924</v>
      </c>
      <c r="C1314" s="140" t="s">
        <v>4277</v>
      </c>
      <c r="D1314" t="s">
        <v>4278</v>
      </c>
    </row>
    <row r="1315" spans="1:4">
      <c r="A1315" s="129" t="s">
        <v>5064</v>
      </c>
      <c r="B1315" s="129" t="s">
        <v>523</v>
      </c>
      <c r="C1315" s="140" t="s">
        <v>4277</v>
      </c>
      <c r="D1315" t="s">
        <v>4278</v>
      </c>
    </row>
    <row r="1316" spans="1:4">
      <c r="A1316" s="129" t="s">
        <v>5065</v>
      </c>
      <c r="B1316" s="129" t="s">
        <v>1908</v>
      </c>
      <c r="C1316" s="140" t="s">
        <v>4277</v>
      </c>
      <c r="D1316" t="s">
        <v>4278</v>
      </c>
    </row>
    <row r="1317" spans="1:4">
      <c r="A1317" s="129" t="s">
        <v>5066</v>
      </c>
      <c r="B1317" s="129" t="s">
        <v>1910</v>
      </c>
      <c r="C1317" s="140" t="s">
        <v>4277</v>
      </c>
      <c r="D1317" t="s">
        <v>4278</v>
      </c>
    </row>
    <row r="1318" spans="1:4">
      <c r="A1318" s="129" t="s">
        <v>5067</v>
      </c>
      <c r="B1318" s="129" t="s">
        <v>1912</v>
      </c>
      <c r="C1318" s="140" t="s">
        <v>4277</v>
      </c>
      <c r="D1318" t="s">
        <v>4278</v>
      </c>
    </row>
    <row r="1319" spans="1:4">
      <c r="A1319" s="129" t="s">
        <v>5068</v>
      </c>
      <c r="B1319" s="129" t="s">
        <v>1914</v>
      </c>
      <c r="C1319" s="140" t="s">
        <v>4277</v>
      </c>
      <c r="D1319" t="s">
        <v>4278</v>
      </c>
    </row>
    <row r="1320" spans="1:4">
      <c r="A1320" s="129" t="s">
        <v>5069</v>
      </c>
      <c r="B1320" s="129" t="s">
        <v>1916</v>
      </c>
      <c r="C1320" s="140" t="s">
        <v>4277</v>
      </c>
      <c r="D1320" t="s">
        <v>4278</v>
      </c>
    </row>
    <row r="1321" spans="1:4">
      <c r="A1321" s="129" t="s">
        <v>5070</v>
      </c>
      <c r="B1321" s="129" t="s">
        <v>1918</v>
      </c>
      <c r="C1321" s="140" t="s">
        <v>4277</v>
      </c>
      <c r="D1321" t="s">
        <v>4278</v>
      </c>
    </row>
    <row r="1322" spans="1:4">
      <c r="A1322" s="129" t="s">
        <v>5071</v>
      </c>
      <c r="B1322" s="129" t="s">
        <v>1920</v>
      </c>
      <c r="C1322" s="140" t="s">
        <v>4277</v>
      </c>
      <c r="D1322" t="s">
        <v>4278</v>
      </c>
    </row>
    <row r="1323" spans="1:4">
      <c r="A1323" s="129" t="s">
        <v>5072</v>
      </c>
      <c r="B1323" s="129" t="s">
        <v>1922</v>
      </c>
      <c r="C1323" s="140" t="s">
        <v>4277</v>
      </c>
      <c r="D1323" t="s">
        <v>4278</v>
      </c>
    </row>
    <row r="1324" spans="1:4">
      <c r="A1324" s="129" t="s">
        <v>5073</v>
      </c>
      <c r="B1324" s="129" t="s">
        <v>1926</v>
      </c>
      <c r="C1324" s="140" t="s">
        <v>4277</v>
      </c>
      <c r="D1324" t="s">
        <v>4278</v>
      </c>
    </row>
    <row r="1325" spans="1:4">
      <c r="A1325" s="129" t="s">
        <v>5074</v>
      </c>
      <c r="B1325" s="129" t="s">
        <v>1946</v>
      </c>
      <c r="C1325" s="140" t="s">
        <v>4277</v>
      </c>
      <c r="D1325" t="s">
        <v>4278</v>
      </c>
    </row>
    <row r="1326" spans="1:4">
      <c r="A1326" s="129" t="s">
        <v>5075</v>
      </c>
      <c r="B1326" s="129" t="s">
        <v>1928</v>
      </c>
      <c r="C1326" s="140" t="s">
        <v>4277</v>
      </c>
      <c r="D1326" t="s">
        <v>4278</v>
      </c>
    </row>
    <row r="1327" spans="1:4">
      <c r="A1327" s="129" t="s">
        <v>3344</v>
      </c>
      <c r="B1327" s="129" t="s">
        <v>1930</v>
      </c>
      <c r="C1327" s="140" t="s">
        <v>4277</v>
      </c>
      <c r="D1327" t="s">
        <v>4278</v>
      </c>
    </row>
    <row r="1328" spans="1:4">
      <c r="A1328" s="129" t="s">
        <v>3345</v>
      </c>
      <c r="B1328" s="129" t="s">
        <v>1932</v>
      </c>
      <c r="C1328" s="140" t="s">
        <v>4277</v>
      </c>
      <c r="D1328" t="s">
        <v>4278</v>
      </c>
    </row>
    <row r="1329" spans="1:4">
      <c r="A1329" s="129" t="s">
        <v>3346</v>
      </c>
      <c r="B1329" s="129" t="s">
        <v>1934</v>
      </c>
      <c r="C1329" s="140" t="s">
        <v>4277</v>
      </c>
      <c r="D1329" t="s">
        <v>4278</v>
      </c>
    </row>
    <row r="1330" spans="1:4">
      <c r="A1330" s="129" t="s">
        <v>3347</v>
      </c>
      <c r="B1330" s="129" t="s">
        <v>1936</v>
      </c>
      <c r="C1330" s="140" t="s">
        <v>4277</v>
      </c>
      <c r="D1330" t="s">
        <v>4278</v>
      </c>
    </row>
    <row r="1331" spans="1:4">
      <c r="A1331" s="129" t="s">
        <v>3348</v>
      </c>
      <c r="B1331" s="129" t="s">
        <v>1938</v>
      </c>
      <c r="C1331" s="140" t="s">
        <v>4277</v>
      </c>
      <c r="D1331" t="s">
        <v>4278</v>
      </c>
    </row>
    <row r="1332" spans="1:4">
      <c r="A1332" s="129" t="s">
        <v>3349</v>
      </c>
      <c r="B1332" s="129" t="s">
        <v>1940</v>
      </c>
      <c r="C1332" s="140" t="s">
        <v>4277</v>
      </c>
      <c r="D1332" t="s">
        <v>4278</v>
      </c>
    </row>
    <row r="1333" spans="1:4">
      <c r="A1333" s="129" t="s">
        <v>3350</v>
      </c>
      <c r="B1333" s="129" t="s">
        <v>1942</v>
      </c>
      <c r="C1333" s="140" t="s">
        <v>4277</v>
      </c>
      <c r="D1333" t="s">
        <v>4278</v>
      </c>
    </row>
    <row r="1334" spans="1:4">
      <c r="A1334" s="129" t="s">
        <v>3351</v>
      </c>
      <c r="B1334" s="129" t="s">
        <v>1944</v>
      </c>
      <c r="C1334" s="140" t="s">
        <v>4277</v>
      </c>
      <c r="D1334" t="s">
        <v>4278</v>
      </c>
    </row>
    <row r="1335" spans="1:4">
      <c r="A1335" s="129" t="s">
        <v>3352</v>
      </c>
      <c r="B1335" s="129" t="s">
        <v>1948</v>
      </c>
      <c r="C1335" s="140" t="s">
        <v>4277</v>
      </c>
      <c r="D1335" t="s">
        <v>4278</v>
      </c>
    </row>
    <row r="1336" spans="1:4">
      <c r="A1336" s="129" t="s">
        <v>3353</v>
      </c>
      <c r="B1336" s="129" t="s">
        <v>5120</v>
      </c>
      <c r="C1336" s="140" t="s">
        <v>4277</v>
      </c>
      <c r="D1336" t="s">
        <v>4278</v>
      </c>
    </row>
    <row r="1337" spans="1:4">
      <c r="A1337" s="129" t="s">
        <v>3354</v>
      </c>
      <c r="B1337" s="129" t="s">
        <v>1950</v>
      </c>
      <c r="C1337" s="140" t="s">
        <v>4277</v>
      </c>
      <c r="D1337" t="s">
        <v>4278</v>
      </c>
    </row>
    <row r="1338" spans="1:4">
      <c r="A1338" s="129" t="s">
        <v>3355</v>
      </c>
      <c r="B1338" s="129" t="s">
        <v>5104</v>
      </c>
      <c r="C1338" s="140" t="s">
        <v>4277</v>
      </c>
      <c r="D1338" t="s">
        <v>4278</v>
      </c>
    </row>
    <row r="1339" spans="1:4">
      <c r="A1339" s="129" t="s">
        <v>3356</v>
      </c>
      <c r="B1339" s="129" t="s">
        <v>5106</v>
      </c>
      <c r="C1339" s="140" t="s">
        <v>4277</v>
      </c>
      <c r="D1339" t="s">
        <v>4278</v>
      </c>
    </row>
    <row r="1340" spans="1:4">
      <c r="A1340" s="129" t="s">
        <v>3357</v>
      </c>
      <c r="B1340" s="129" t="s">
        <v>5108</v>
      </c>
      <c r="C1340" s="140" t="s">
        <v>4277</v>
      </c>
      <c r="D1340" t="s">
        <v>4278</v>
      </c>
    </row>
    <row r="1341" spans="1:4">
      <c r="A1341" s="129" t="s">
        <v>3358</v>
      </c>
      <c r="B1341" s="129" t="s">
        <v>5110</v>
      </c>
      <c r="C1341" s="140" t="s">
        <v>4277</v>
      </c>
      <c r="D1341" t="s">
        <v>4278</v>
      </c>
    </row>
    <row r="1342" spans="1:4">
      <c r="A1342" s="129" t="s">
        <v>3359</v>
      </c>
      <c r="B1342" s="129" t="s">
        <v>5112</v>
      </c>
      <c r="C1342" s="140" t="s">
        <v>4277</v>
      </c>
      <c r="D1342" t="s">
        <v>4278</v>
      </c>
    </row>
    <row r="1343" spans="1:4">
      <c r="A1343" s="129" t="s">
        <v>3360</v>
      </c>
      <c r="B1343" s="129" t="s">
        <v>5114</v>
      </c>
      <c r="C1343" s="140" t="s">
        <v>4277</v>
      </c>
      <c r="D1343" t="s">
        <v>4278</v>
      </c>
    </row>
    <row r="1344" spans="1:4">
      <c r="A1344" s="129" t="s">
        <v>3361</v>
      </c>
      <c r="B1344" s="129" t="s">
        <v>5116</v>
      </c>
      <c r="C1344" s="140" t="s">
        <v>4277</v>
      </c>
      <c r="D1344" t="s">
        <v>4278</v>
      </c>
    </row>
    <row r="1345" spans="1:4">
      <c r="A1345" s="129" t="s">
        <v>3362</v>
      </c>
      <c r="B1345" s="129" t="s">
        <v>5118</v>
      </c>
      <c r="C1345" s="140" t="s">
        <v>4277</v>
      </c>
      <c r="D1345" t="s">
        <v>4278</v>
      </c>
    </row>
    <row r="1346" spans="1:4">
      <c r="A1346" s="129" t="s">
        <v>3363</v>
      </c>
      <c r="B1346" s="129" t="s">
        <v>5122</v>
      </c>
      <c r="C1346" s="140" t="s">
        <v>4277</v>
      </c>
      <c r="D1346" t="s">
        <v>4278</v>
      </c>
    </row>
    <row r="1347" spans="1:4">
      <c r="A1347" s="129" t="s">
        <v>3364</v>
      </c>
      <c r="B1347" s="129" t="s">
        <v>5142</v>
      </c>
      <c r="C1347" s="140" t="s">
        <v>4277</v>
      </c>
      <c r="D1347" t="s">
        <v>4278</v>
      </c>
    </row>
    <row r="1348" spans="1:4">
      <c r="A1348" s="129" t="s">
        <v>3365</v>
      </c>
      <c r="B1348" s="129" t="s">
        <v>5124</v>
      </c>
      <c r="C1348" s="140" t="s">
        <v>4277</v>
      </c>
      <c r="D1348" t="s">
        <v>4278</v>
      </c>
    </row>
    <row r="1349" spans="1:4">
      <c r="A1349" s="129" t="s">
        <v>3366</v>
      </c>
      <c r="B1349" s="129" t="s">
        <v>5126</v>
      </c>
      <c r="C1349" s="140" t="s">
        <v>4277</v>
      </c>
      <c r="D1349" t="s">
        <v>4278</v>
      </c>
    </row>
    <row r="1350" spans="1:4">
      <c r="A1350" s="129" t="s">
        <v>3367</v>
      </c>
      <c r="B1350" s="129" t="s">
        <v>5128</v>
      </c>
      <c r="C1350" s="140" t="s">
        <v>4277</v>
      </c>
      <c r="D1350" t="s">
        <v>4278</v>
      </c>
    </row>
    <row r="1351" spans="1:4">
      <c r="A1351" s="129" t="s">
        <v>3368</v>
      </c>
      <c r="B1351" s="129" t="s">
        <v>5130</v>
      </c>
      <c r="C1351" s="140" t="s">
        <v>4277</v>
      </c>
      <c r="D1351" t="s">
        <v>4278</v>
      </c>
    </row>
    <row r="1352" spans="1:4">
      <c r="A1352" s="129" t="s">
        <v>3369</v>
      </c>
      <c r="B1352" s="129" t="s">
        <v>5132</v>
      </c>
      <c r="C1352" s="140" t="s">
        <v>4277</v>
      </c>
      <c r="D1352" t="s">
        <v>4278</v>
      </c>
    </row>
    <row r="1353" spans="1:4">
      <c r="A1353" s="129" t="s">
        <v>3370</v>
      </c>
      <c r="B1353" s="129" t="s">
        <v>5134</v>
      </c>
      <c r="C1353" s="140" t="s">
        <v>4277</v>
      </c>
      <c r="D1353" t="s">
        <v>4278</v>
      </c>
    </row>
    <row r="1354" spans="1:4">
      <c r="A1354" s="129" t="s">
        <v>3371</v>
      </c>
      <c r="B1354" s="129" t="s">
        <v>5136</v>
      </c>
      <c r="C1354" s="140" t="s">
        <v>4277</v>
      </c>
      <c r="D1354" t="s">
        <v>4278</v>
      </c>
    </row>
    <row r="1355" spans="1:4">
      <c r="A1355" s="129" t="s">
        <v>3372</v>
      </c>
      <c r="B1355" s="129" t="s">
        <v>5138</v>
      </c>
      <c r="C1355" s="140" t="s">
        <v>4277</v>
      </c>
      <c r="D1355" t="s">
        <v>4278</v>
      </c>
    </row>
    <row r="1356" spans="1:4">
      <c r="A1356" s="129" t="s">
        <v>3373</v>
      </c>
      <c r="B1356" s="129" t="s">
        <v>5140</v>
      </c>
      <c r="C1356" s="140" t="s">
        <v>4277</v>
      </c>
      <c r="D1356" t="s">
        <v>4278</v>
      </c>
    </row>
    <row r="1357" spans="1:4">
      <c r="A1357" s="129" t="s">
        <v>3374</v>
      </c>
      <c r="B1357" s="129" t="s">
        <v>5144</v>
      </c>
      <c r="C1357" s="140" t="s">
        <v>4277</v>
      </c>
      <c r="D1357" t="s">
        <v>4278</v>
      </c>
    </row>
    <row r="1358" spans="1:4">
      <c r="A1358" s="129" t="s">
        <v>3375</v>
      </c>
      <c r="B1358" s="129" t="s">
        <v>5164</v>
      </c>
      <c r="C1358" s="140" t="s">
        <v>4277</v>
      </c>
      <c r="D1358" t="s">
        <v>4278</v>
      </c>
    </row>
    <row r="1359" spans="1:4">
      <c r="A1359" s="129" t="s">
        <v>3376</v>
      </c>
      <c r="B1359" s="129" t="s">
        <v>5146</v>
      </c>
      <c r="C1359" s="140" t="s">
        <v>4277</v>
      </c>
      <c r="D1359" t="s">
        <v>4278</v>
      </c>
    </row>
    <row r="1360" spans="1:4">
      <c r="A1360" s="129" t="s">
        <v>3377</v>
      </c>
      <c r="B1360" s="129" t="s">
        <v>5148</v>
      </c>
      <c r="C1360" s="140" t="s">
        <v>4277</v>
      </c>
      <c r="D1360" t="s">
        <v>4278</v>
      </c>
    </row>
    <row r="1361" spans="1:4">
      <c r="A1361" s="129" t="s">
        <v>3378</v>
      </c>
      <c r="B1361" s="129" t="s">
        <v>5150</v>
      </c>
      <c r="C1361" s="140" t="s">
        <v>4277</v>
      </c>
      <c r="D1361" t="s">
        <v>4278</v>
      </c>
    </row>
    <row r="1362" spans="1:4">
      <c r="A1362" s="129" t="s">
        <v>3379</v>
      </c>
      <c r="B1362" s="129" t="s">
        <v>5152</v>
      </c>
      <c r="C1362" s="140" t="s">
        <v>4277</v>
      </c>
      <c r="D1362" t="s">
        <v>4278</v>
      </c>
    </row>
    <row r="1363" spans="1:4">
      <c r="A1363" s="129" t="s">
        <v>3380</v>
      </c>
      <c r="B1363" s="129" t="s">
        <v>5154</v>
      </c>
      <c r="C1363" s="140" t="s">
        <v>4277</v>
      </c>
      <c r="D1363" t="s">
        <v>4278</v>
      </c>
    </row>
    <row r="1364" spans="1:4">
      <c r="A1364" s="129" t="s">
        <v>3381</v>
      </c>
      <c r="B1364" s="129" t="s">
        <v>5156</v>
      </c>
      <c r="C1364" s="140" t="s">
        <v>4277</v>
      </c>
      <c r="D1364" t="s">
        <v>4278</v>
      </c>
    </row>
    <row r="1365" spans="1:4">
      <c r="A1365" s="129" t="s">
        <v>3382</v>
      </c>
      <c r="B1365" s="129" t="s">
        <v>5158</v>
      </c>
      <c r="C1365" s="140" t="s">
        <v>4277</v>
      </c>
      <c r="D1365" t="s">
        <v>4278</v>
      </c>
    </row>
    <row r="1366" spans="1:4">
      <c r="A1366" s="129" t="s">
        <v>3383</v>
      </c>
      <c r="B1366" s="129" t="s">
        <v>5160</v>
      </c>
      <c r="C1366" s="140" t="s">
        <v>4277</v>
      </c>
      <c r="D1366" t="s">
        <v>4278</v>
      </c>
    </row>
    <row r="1367" spans="1:4">
      <c r="A1367" s="129" t="s">
        <v>3384</v>
      </c>
      <c r="B1367" s="129" t="s">
        <v>5162</v>
      </c>
      <c r="C1367" s="140" t="s">
        <v>4277</v>
      </c>
      <c r="D1367" t="s">
        <v>4278</v>
      </c>
    </row>
    <row r="1368" spans="1:4">
      <c r="A1368" s="129" t="s">
        <v>3385</v>
      </c>
      <c r="B1368" s="129" t="s">
        <v>5166</v>
      </c>
      <c r="C1368" s="140" t="s">
        <v>4277</v>
      </c>
      <c r="D1368" t="s">
        <v>4278</v>
      </c>
    </row>
    <row r="1369" spans="1:4">
      <c r="A1369" s="129" t="s">
        <v>3386</v>
      </c>
      <c r="B1369" s="129" t="s">
        <v>4516</v>
      </c>
      <c r="C1369" s="140" t="s">
        <v>4277</v>
      </c>
      <c r="D1369" t="s">
        <v>4278</v>
      </c>
    </row>
    <row r="1370" spans="1:4">
      <c r="A1370" s="129" t="s">
        <v>3387</v>
      </c>
      <c r="B1370" s="129" t="s">
        <v>524</v>
      </c>
      <c r="C1370" s="140" t="s">
        <v>4277</v>
      </c>
      <c r="D1370" t="s">
        <v>4278</v>
      </c>
    </row>
    <row r="1371" spans="1:4">
      <c r="A1371" s="129" t="s">
        <v>3388</v>
      </c>
      <c r="B1371" s="129" t="s">
        <v>4500</v>
      </c>
      <c r="C1371" s="140" t="s">
        <v>4277</v>
      </c>
      <c r="D1371" t="s">
        <v>4278</v>
      </c>
    </row>
    <row r="1372" spans="1:4">
      <c r="A1372" s="129" t="s">
        <v>3389</v>
      </c>
      <c r="B1372" s="129" t="s">
        <v>4502</v>
      </c>
      <c r="C1372" s="140" t="s">
        <v>4277</v>
      </c>
      <c r="D1372" t="s">
        <v>4278</v>
      </c>
    </row>
    <row r="1373" spans="1:4">
      <c r="A1373" s="129" t="s">
        <v>3390</v>
      </c>
      <c r="B1373" s="129" t="s">
        <v>4504</v>
      </c>
      <c r="C1373" s="140" t="s">
        <v>4277</v>
      </c>
      <c r="D1373" t="s">
        <v>4278</v>
      </c>
    </row>
    <row r="1374" spans="1:4">
      <c r="A1374" s="129" t="s">
        <v>3391</v>
      </c>
      <c r="B1374" s="129" t="s">
        <v>4506</v>
      </c>
      <c r="C1374" s="140" t="s">
        <v>4277</v>
      </c>
      <c r="D1374" t="s">
        <v>4278</v>
      </c>
    </row>
    <row r="1375" spans="1:4">
      <c r="A1375" s="129" t="s">
        <v>3392</v>
      </c>
      <c r="B1375" s="129" t="s">
        <v>4508</v>
      </c>
      <c r="C1375" s="140" t="s">
        <v>4277</v>
      </c>
      <c r="D1375" t="s">
        <v>4278</v>
      </c>
    </row>
    <row r="1376" spans="1:4">
      <c r="A1376" s="129" t="s">
        <v>3393</v>
      </c>
      <c r="B1376" s="129" t="s">
        <v>4510</v>
      </c>
      <c r="C1376" s="140" t="s">
        <v>4277</v>
      </c>
      <c r="D1376" t="s">
        <v>4278</v>
      </c>
    </row>
    <row r="1377" spans="1:4">
      <c r="A1377" s="129" t="s">
        <v>3394</v>
      </c>
      <c r="B1377" s="129" t="s">
        <v>4512</v>
      </c>
      <c r="C1377" s="140" t="s">
        <v>4277</v>
      </c>
      <c r="D1377" t="s">
        <v>4278</v>
      </c>
    </row>
    <row r="1378" spans="1:4">
      <c r="A1378" s="129" t="s">
        <v>3395</v>
      </c>
      <c r="B1378" s="129" t="s">
        <v>4514</v>
      </c>
      <c r="C1378" s="140" t="s">
        <v>4277</v>
      </c>
      <c r="D1378" t="s">
        <v>4278</v>
      </c>
    </row>
    <row r="1379" spans="1:4">
      <c r="A1379" s="129" t="s">
        <v>3396</v>
      </c>
      <c r="B1379" s="129" t="s">
        <v>4518</v>
      </c>
      <c r="C1379" s="140" t="s">
        <v>4277</v>
      </c>
      <c r="D1379" t="s">
        <v>4278</v>
      </c>
    </row>
    <row r="1380" spans="1:4">
      <c r="A1380" s="129" t="s">
        <v>3397</v>
      </c>
      <c r="B1380" s="129" t="s">
        <v>4538</v>
      </c>
      <c r="C1380" s="140" t="s">
        <v>4277</v>
      </c>
      <c r="D1380" t="s">
        <v>4278</v>
      </c>
    </row>
    <row r="1381" spans="1:4">
      <c r="A1381" s="129" t="s">
        <v>3398</v>
      </c>
      <c r="B1381" s="129" t="s">
        <v>4520</v>
      </c>
      <c r="C1381" s="140" t="s">
        <v>4277</v>
      </c>
      <c r="D1381" t="s">
        <v>4278</v>
      </c>
    </row>
    <row r="1382" spans="1:4">
      <c r="A1382" s="129" t="s">
        <v>3399</v>
      </c>
      <c r="B1382" s="129" t="s">
        <v>4522</v>
      </c>
      <c r="C1382" s="140" t="s">
        <v>4277</v>
      </c>
      <c r="D1382" t="s">
        <v>4278</v>
      </c>
    </row>
    <row r="1383" spans="1:4">
      <c r="A1383" s="129" t="s">
        <v>3400</v>
      </c>
      <c r="B1383" s="129" t="s">
        <v>4524</v>
      </c>
      <c r="C1383" s="140" t="s">
        <v>4277</v>
      </c>
      <c r="D1383" t="s">
        <v>4278</v>
      </c>
    </row>
    <row r="1384" spans="1:4">
      <c r="A1384" s="129" t="s">
        <v>3401</v>
      </c>
      <c r="B1384" s="129" t="s">
        <v>4526</v>
      </c>
      <c r="C1384" s="140" t="s">
        <v>4277</v>
      </c>
      <c r="D1384" t="s">
        <v>4278</v>
      </c>
    </row>
    <row r="1385" spans="1:4">
      <c r="A1385" s="129" t="s">
        <v>3402</v>
      </c>
      <c r="B1385" s="129" t="s">
        <v>4528</v>
      </c>
      <c r="C1385" s="140" t="s">
        <v>4277</v>
      </c>
      <c r="D1385" t="s">
        <v>4278</v>
      </c>
    </row>
    <row r="1386" spans="1:4">
      <c r="A1386" s="129" t="s">
        <v>3403</v>
      </c>
      <c r="B1386" s="129" t="s">
        <v>4530</v>
      </c>
      <c r="C1386" s="140" t="s">
        <v>4277</v>
      </c>
      <c r="D1386" t="s">
        <v>4278</v>
      </c>
    </row>
    <row r="1387" spans="1:4">
      <c r="A1387" s="129" t="s">
        <v>3404</v>
      </c>
      <c r="B1387" s="129" t="s">
        <v>4532</v>
      </c>
      <c r="C1387" s="140" t="s">
        <v>4277</v>
      </c>
      <c r="D1387" t="s">
        <v>4278</v>
      </c>
    </row>
    <row r="1388" spans="1:4">
      <c r="A1388" s="129" t="s">
        <v>3405</v>
      </c>
      <c r="B1388" s="129" t="s">
        <v>4534</v>
      </c>
      <c r="C1388" s="140" t="s">
        <v>4277</v>
      </c>
      <c r="D1388" t="s">
        <v>4278</v>
      </c>
    </row>
    <row r="1389" spans="1:4">
      <c r="A1389" s="129" t="s">
        <v>3406</v>
      </c>
      <c r="B1389" s="129" t="s">
        <v>4536</v>
      </c>
      <c r="C1389" s="140" t="s">
        <v>4277</v>
      </c>
      <c r="D1389" t="s">
        <v>4278</v>
      </c>
    </row>
    <row r="1390" spans="1:4">
      <c r="A1390" s="129" t="s">
        <v>3407</v>
      </c>
      <c r="B1390" s="129" t="s">
        <v>4540</v>
      </c>
      <c r="C1390" s="140" t="s">
        <v>4277</v>
      </c>
      <c r="D1390" t="s">
        <v>4278</v>
      </c>
    </row>
    <row r="1391" spans="1:4">
      <c r="A1391" s="129" t="s">
        <v>466</v>
      </c>
      <c r="B1391" s="129" t="s">
        <v>4286</v>
      </c>
      <c r="C1391" s="140" t="s">
        <v>4277</v>
      </c>
      <c r="D1391" t="s">
        <v>4278</v>
      </c>
    </row>
    <row r="1392" spans="1:4">
      <c r="A1392" s="129" t="s">
        <v>467</v>
      </c>
      <c r="B1392" s="129" t="s">
        <v>4542</v>
      </c>
      <c r="C1392" s="140" t="s">
        <v>4277</v>
      </c>
      <c r="D1392" t="s">
        <v>4278</v>
      </c>
    </row>
    <row r="1393" spans="1:4">
      <c r="A1393" s="129" t="s">
        <v>468</v>
      </c>
      <c r="B1393" s="129" t="s">
        <v>4544</v>
      </c>
      <c r="C1393" s="140" t="s">
        <v>4277</v>
      </c>
      <c r="D1393" t="s">
        <v>4278</v>
      </c>
    </row>
    <row r="1394" spans="1:4">
      <c r="A1394" s="129" t="s">
        <v>469</v>
      </c>
      <c r="B1394" s="129" t="s">
        <v>4546</v>
      </c>
      <c r="C1394" s="140" t="s">
        <v>4277</v>
      </c>
      <c r="D1394" t="s">
        <v>4278</v>
      </c>
    </row>
    <row r="1395" spans="1:4">
      <c r="A1395" s="129" t="s">
        <v>470</v>
      </c>
      <c r="B1395" s="129" t="s">
        <v>4548</v>
      </c>
      <c r="C1395" s="140" t="s">
        <v>4277</v>
      </c>
      <c r="D1395" t="s">
        <v>4278</v>
      </c>
    </row>
    <row r="1396" spans="1:4">
      <c r="A1396" s="129" t="s">
        <v>471</v>
      </c>
      <c r="B1396" s="129" t="s">
        <v>4550</v>
      </c>
      <c r="C1396" s="140" t="s">
        <v>4277</v>
      </c>
      <c r="D1396" t="s">
        <v>4278</v>
      </c>
    </row>
    <row r="1397" spans="1:4">
      <c r="A1397" s="129" t="s">
        <v>472</v>
      </c>
      <c r="B1397" s="129" t="s">
        <v>4552</v>
      </c>
      <c r="C1397" s="140" t="s">
        <v>4277</v>
      </c>
      <c r="D1397" t="s">
        <v>4278</v>
      </c>
    </row>
    <row r="1398" spans="1:4">
      <c r="A1398" s="129" t="s">
        <v>473</v>
      </c>
      <c r="B1398" s="129" t="s">
        <v>4554</v>
      </c>
      <c r="C1398" s="140" t="s">
        <v>4277</v>
      </c>
      <c r="D1398" t="s">
        <v>4278</v>
      </c>
    </row>
    <row r="1399" spans="1:4">
      <c r="A1399" s="129" t="s">
        <v>474</v>
      </c>
      <c r="B1399" s="129" t="s">
        <v>4282</v>
      </c>
      <c r="C1399" s="140" t="s">
        <v>4277</v>
      </c>
      <c r="D1399" t="s">
        <v>4278</v>
      </c>
    </row>
    <row r="1400" spans="1:4">
      <c r="A1400" s="129" t="s">
        <v>475</v>
      </c>
      <c r="B1400" s="129" t="s">
        <v>4284</v>
      </c>
      <c r="C1400" s="140" t="s">
        <v>4277</v>
      </c>
      <c r="D1400" t="s">
        <v>4278</v>
      </c>
    </row>
    <row r="1401" spans="1:4">
      <c r="A1401" s="129" t="s">
        <v>476</v>
      </c>
      <c r="B1401" s="129" t="s">
        <v>4288</v>
      </c>
      <c r="C1401" s="140" t="s">
        <v>4277</v>
      </c>
      <c r="D1401" t="s">
        <v>4278</v>
      </c>
    </row>
    <row r="1402" spans="1:4">
      <c r="A1402" s="129" t="s">
        <v>477</v>
      </c>
      <c r="B1402" s="129" t="s">
        <v>2693</v>
      </c>
      <c r="C1402" s="140" t="s">
        <v>4277</v>
      </c>
      <c r="D1402" t="s">
        <v>4278</v>
      </c>
    </row>
    <row r="1403" spans="1:4">
      <c r="A1403" s="129" t="s">
        <v>478</v>
      </c>
      <c r="B1403" s="129" t="s">
        <v>4290</v>
      </c>
      <c r="C1403" s="140" t="s">
        <v>4277</v>
      </c>
      <c r="D1403" t="s">
        <v>4278</v>
      </c>
    </row>
    <row r="1404" spans="1:4">
      <c r="A1404" s="129" t="s">
        <v>479</v>
      </c>
      <c r="B1404" s="129" t="s">
        <v>4292</v>
      </c>
      <c r="C1404" s="140" t="s">
        <v>4277</v>
      </c>
      <c r="D1404" t="s">
        <v>4278</v>
      </c>
    </row>
    <row r="1405" spans="1:4">
      <c r="A1405" s="129" t="s">
        <v>480</v>
      </c>
      <c r="B1405" s="129" t="s">
        <v>4294</v>
      </c>
      <c r="C1405" s="140" t="s">
        <v>4277</v>
      </c>
      <c r="D1405" t="s">
        <v>4278</v>
      </c>
    </row>
    <row r="1406" spans="1:4">
      <c r="A1406" s="129" t="s">
        <v>481</v>
      </c>
      <c r="B1406" s="129" t="s">
        <v>2681</v>
      </c>
      <c r="C1406" s="140" t="s">
        <v>4277</v>
      </c>
      <c r="D1406" t="s">
        <v>4278</v>
      </c>
    </row>
    <row r="1407" spans="1:4">
      <c r="A1407" s="129" t="s">
        <v>482</v>
      </c>
      <c r="B1407" s="129" t="s">
        <v>2683</v>
      </c>
      <c r="C1407" s="140" t="s">
        <v>4277</v>
      </c>
      <c r="D1407" t="s">
        <v>4278</v>
      </c>
    </row>
    <row r="1408" spans="1:4">
      <c r="A1408" s="129" t="s">
        <v>483</v>
      </c>
      <c r="B1408" s="129" t="s">
        <v>2685</v>
      </c>
      <c r="C1408" s="140" t="s">
        <v>4277</v>
      </c>
      <c r="D1408" t="s">
        <v>4278</v>
      </c>
    </row>
    <row r="1409" spans="1:4">
      <c r="A1409" s="129" t="s">
        <v>484</v>
      </c>
      <c r="B1409" s="129" t="s">
        <v>2687</v>
      </c>
      <c r="C1409" s="140" t="s">
        <v>4277</v>
      </c>
      <c r="D1409" t="s">
        <v>4278</v>
      </c>
    </row>
    <row r="1410" spans="1:4">
      <c r="A1410" s="129" t="s">
        <v>485</v>
      </c>
      <c r="B1410" s="129" t="s">
        <v>2689</v>
      </c>
      <c r="C1410" s="140" t="s">
        <v>4277</v>
      </c>
      <c r="D1410" t="s">
        <v>4278</v>
      </c>
    </row>
    <row r="1411" spans="1:4">
      <c r="A1411" s="129" t="s">
        <v>486</v>
      </c>
      <c r="B1411" s="129" t="s">
        <v>2691</v>
      </c>
      <c r="C1411" s="140" t="s">
        <v>4277</v>
      </c>
      <c r="D1411" t="s">
        <v>4278</v>
      </c>
    </row>
    <row r="1412" spans="1:4">
      <c r="A1412" s="129" t="s">
        <v>487</v>
      </c>
      <c r="B1412" s="129" t="s">
        <v>2695</v>
      </c>
      <c r="C1412" s="140" t="s">
        <v>4277</v>
      </c>
      <c r="D1412" t="s">
        <v>4278</v>
      </c>
    </row>
    <row r="1413" spans="1:4">
      <c r="A1413" s="129" t="s">
        <v>488</v>
      </c>
      <c r="B1413" s="129" t="s">
        <v>1446</v>
      </c>
      <c r="C1413" s="140" t="s">
        <v>4277</v>
      </c>
      <c r="D1413" t="s">
        <v>4278</v>
      </c>
    </row>
    <row r="1414" spans="1:4">
      <c r="A1414" s="129" t="s">
        <v>489</v>
      </c>
      <c r="B1414" s="129" t="s">
        <v>2697</v>
      </c>
      <c r="C1414" s="140" t="s">
        <v>4277</v>
      </c>
      <c r="D1414" t="s">
        <v>4278</v>
      </c>
    </row>
    <row r="1415" spans="1:4">
      <c r="A1415" s="129" t="s">
        <v>490</v>
      </c>
      <c r="B1415" s="129" t="s">
        <v>2699</v>
      </c>
      <c r="C1415" s="140" t="s">
        <v>4277</v>
      </c>
      <c r="D1415" t="s">
        <v>4278</v>
      </c>
    </row>
    <row r="1416" spans="1:4">
      <c r="A1416" s="129" t="s">
        <v>491</v>
      </c>
      <c r="B1416" s="129" t="s">
        <v>2701</v>
      </c>
      <c r="C1416" s="140" t="s">
        <v>4277</v>
      </c>
      <c r="D1416" t="s">
        <v>4278</v>
      </c>
    </row>
    <row r="1417" spans="1:4">
      <c r="A1417" s="129" t="s">
        <v>492</v>
      </c>
      <c r="B1417" s="129" t="s">
        <v>2703</v>
      </c>
      <c r="C1417" s="140" t="s">
        <v>4277</v>
      </c>
      <c r="D1417" t="s">
        <v>4278</v>
      </c>
    </row>
    <row r="1418" spans="1:4">
      <c r="A1418" s="129" t="s">
        <v>493</v>
      </c>
      <c r="B1418" s="129" t="s">
        <v>2705</v>
      </c>
      <c r="C1418" s="140" t="s">
        <v>4277</v>
      </c>
      <c r="D1418" t="s">
        <v>4278</v>
      </c>
    </row>
    <row r="1419" spans="1:4">
      <c r="A1419" s="129" t="s">
        <v>494</v>
      </c>
      <c r="B1419" s="129" t="s">
        <v>2707</v>
      </c>
      <c r="C1419" s="140" t="s">
        <v>4277</v>
      </c>
      <c r="D1419" t="s">
        <v>4278</v>
      </c>
    </row>
    <row r="1420" spans="1:4">
      <c r="A1420" s="129" t="s">
        <v>495</v>
      </c>
      <c r="B1420" s="129" t="s">
        <v>2709</v>
      </c>
      <c r="C1420" s="140" t="s">
        <v>4277</v>
      </c>
      <c r="D1420" t="s">
        <v>4278</v>
      </c>
    </row>
    <row r="1421" spans="1:4">
      <c r="A1421" s="129" t="s">
        <v>496</v>
      </c>
      <c r="B1421" s="129" t="s">
        <v>2711</v>
      </c>
      <c r="C1421" s="140" t="s">
        <v>4277</v>
      </c>
      <c r="D1421" t="s">
        <v>4278</v>
      </c>
    </row>
    <row r="1422" spans="1:4">
      <c r="A1422" s="129" t="s">
        <v>3973</v>
      </c>
      <c r="B1422" s="129" t="s">
        <v>2713</v>
      </c>
      <c r="C1422" s="140" t="s">
        <v>4277</v>
      </c>
      <c r="D1422" t="s">
        <v>4278</v>
      </c>
    </row>
    <row r="1423" spans="1:4">
      <c r="A1423" s="129" t="s">
        <v>3974</v>
      </c>
      <c r="B1423" s="129" t="s">
        <v>1448</v>
      </c>
      <c r="C1423" s="140" t="s">
        <v>4277</v>
      </c>
      <c r="D1423" t="s">
        <v>4278</v>
      </c>
    </row>
    <row r="1424" spans="1:4">
      <c r="A1424" s="129" t="s">
        <v>3975</v>
      </c>
      <c r="B1424" s="129" t="s">
        <v>1468</v>
      </c>
      <c r="C1424" s="140" t="s">
        <v>4277</v>
      </c>
      <c r="D1424" t="s">
        <v>4278</v>
      </c>
    </row>
    <row r="1425" spans="1:4">
      <c r="A1425" s="129" t="s">
        <v>3976</v>
      </c>
      <c r="B1425" s="129" t="s">
        <v>1450</v>
      </c>
      <c r="C1425" s="140" t="s">
        <v>4277</v>
      </c>
      <c r="D1425" t="s">
        <v>4278</v>
      </c>
    </row>
    <row r="1426" spans="1:4">
      <c r="A1426" s="129" t="s">
        <v>3977</v>
      </c>
      <c r="B1426" s="129" t="s">
        <v>525</v>
      </c>
      <c r="C1426" s="140" t="s">
        <v>4277</v>
      </c>
      <c r="D1426" t="s">
        <v>4278</v>
      </c>
    </row>
    <row r="1427" spans="1:4">
      <c r="A1427" s="129" t="s">
        <v>3978</v>
      </c>
      <c r="B1427" s="129" t="s">
        <v>1452</v>
      </c>
      <c r="C1427" s="140" t="s">
        <v>4277</v>
      </c>
      <c r="D1427" t="s">
        <v>4278</v>
      </c>
    </row>
    <row r="1428" spans="1:4">
      <c r="A1428" s="129" t="s">
        <v>3979</v>
      </c>
      <c r="B1428" s="129" t="s">
        <v>1454</v>
      </c>
      <c r="C1428" s="140" t="s">
        <v>4277</v>
      </c>
      <c r="D1428" t="s">
        <v>4278</v>
      </c>
    </row>
    <row r="1429" spans="1:4">
      <c r="A1429" s="129" t="s">
        <v>3980</v>
      </c>
      <c r="B1429" s="129" t="s">
        <v>1456</v>
      </c>
      <c r="C1429" s="140" t="s">
        <v>4277</v>
      </c>
      <c r="D1429" t="s">
        <v>4278</v>
      </c>
    </row>
    <row r="1430" spans="1:4">
      <c r="A1430" s="129" t="s">
        <v>3981</v>
      </c>
      <c r="B1430" s="129" t="s">
        <v>1458</v>
      </c>
      <c r="C1430" s="140" t="s">
        <v>4277</v>
      </c>
      <c r="D1430" t="s">
        <v>4278</v>
      </c>
    </row>
    <row r="1431" spans="1:4">
      <c r="A1431" s="129" t="s">
        <v>3982</v>
      </c>
      <c r="B1431" s="129" t="s">
        <v>1460</v>
      </c>
      <c r="C1431" s="140" t="s">
        <v>4277</v>
      </c>
      <c r="D1431" t="s">
        <v>4278</v>
      </c>
    </row>
    <row r="1432" spans="1:4">
      <c r="A1432" s="129" t="s">
        <v>3983</v>
      </c>
      <c r="B1432" s="129" t="s">
        <v>1462</v>
      </c>
      <c r="C1432" s="140" t="s">
        <v>4277</v>
      </c>
      <c r="D1432" t="s">
        <v>4278</v>
      </c>
    </row>
    <row r="1433" spans="1:4">
      <c r="A1433" s="129" t="s">
        <v>3984</v>
      </c>
      <c r="B1433" s="129" t="s">
        <v>1464</v>
      </c>
      <c r="C1433" s="140" t="s">
        <v>4277</v>
      </c>
      <c r="D1433" t="s">
        <v>4278</v>
      </c>
    </row>
    <row r="1434" spans="1:4">
      <c r="A1434" s="129" t="s">
        <v>3985</v>
      </c>
      <c r="B1434" s="129" t="s">
        <v>1466</v>
      </c>
      <c r="C1434" s="140" t="s">
        <v>4277</v>
      </c>
      <c r="D1434" t="s">
        <v>4278</v>
      </c>
    </row>
    <row r="1435" spans="1:4">
      <c r="A1435" s="129" t="s">
        <v>3986</v>
      </c>
      <c r="B1435" s="129" t="s">
        <v>1470</v>
      </c>
      <c r="C1435" s="140" t="s">
        <v>4277</v>
      </c>
      <c r="D1435" t="s">
        <v>4278</v>
      </c>
    </row>
    <row r="1436" spans="1:4">
      <c r="A1436" s="129" t="s">
        <v>3987</v>
      </c>
      <c r="B1436" s="129" t="s">
        <v>373</v>
      </c>
      <c r="C1436" s="140" t="s">
        <v>4277</v>
      </c>
      <c r="D1436" t="s">
        <v>4278</v>
      </c>
    </row>
    <row r="1437" spans="1:4">
      <c r="A1437" s="129" t="s">
        <v>3988</v>
      </c>
      <c r="B1437" s="129" t="s">
        <v>1472</v>
      </c>
      <c r="C1437" s="140" t="s">
        <v>4277</v>
      </c>
      <c r="D1437" t="s">
        <v>4278</v>
      </c>
    </row>
    <row r="1438" spans="1:4">
      <c r="A1438" s="129" t="s">
        <v>3989</v>
      </c>
      <c r="B1438" s="129" t="s">
        <v>1474</v>
      </c>
      <c r="C1438" s="140" t="s">
        <v>4277</v>
      </c>
      <c r="D1438" t="s">
        <v>4278</v>
      </c>
    </row>
    <row r="1439" spans="1:4">
      <c r="A1439" s="129" t="s">
        <v>3990</v>
      </c>
      <c r="B1439" s="129" t="s">
        <v>1476</v>
      </c>
      <c r="C1439" s="140" t="s">
        <v>4277</v>
      </c>
      <c r="D1439" t="s">
        <v>4278</v>
      </c>
    </row>
    <row r="1440" spans="1:4">
      <c r="A1440" s="129" t="s">
        <v>3991</v>
      </c>
      <c r="B1440" s="129" t="s">
        <v>1478</v>
      </c>
      <c r="C1440" s="140" t="s">
        <v>4277</v>
      </c>
      <c r="D1440" t="s">
        <v>4278</v>
      </c>
    </row>
    <row r="1441" spans="1:4">
      <c r="A1441" s="129" t="s">
        <v>3992</v>
      </c>
      <c r="B1441" s="129" t="s">
        <v>1480</v>
      </c>
      <c r="C1441" s="140" t="s">
        <v>4277</v>
      </c>
      <c r="D1441" t="s">
        <v>4278</v>
      </c>
    </row>
    <row r="1442" spans="1:4">
      <c r="A1442" s="129" t="s">
        <v>3993</v>
      </c>
      <c r="B1442" s="129" t="s">
        <v>1482</v>
      </c>
      <c r="C1442" s="140" t="s">
        <v>4277</v>
      </c>
      <c r="D1442" t="s">
        <v>4278</v>
      </c>
    </row>
    <row r="1443" spans="1:4">
      <c r="A1443" s="129" t="s">
        <v>3994</v>
      </c>
      <c r="B1443" s="129" t="s">
        <v>1484</v>
      </c>
      <c r="C1443" s="140" t="s">
        <v>4277</v>
      </c>
      <c r="D1443" t="s">
        <v>4278</v>
      </c>
    </row>
    <row r="1444" spans="1:4">
      <c r="A1444" s="129" t="s">
        <v>3995</v>
      </c>
      <c r="B1444" s="129" t="s">
        <v>1486</v>
      </c>
      <c r="C1444" s="140" t="s">
        <v>4277</v>
      </c>
      <c r="D1444" t="s">
        <v>4278</v>
      </c>
    </row>
    <row r="1445" spans="1:4">
      <c r="A1445" s="129" t="s">
        <v>3996</v>
      </c>
      <c r="B1445" s="129" t="s">
        <v>1488</v>
      </c>
      <c r="C1445" s="140" t="s">
        <v>4277</v>
      </c>
      <c r="D1445" t="s">
        <v>4278</v>
      </c>
    </row>
    <row r="1446" spans="1:4">
      <c r="A1446" s="129" t="s">
        <v>3997</v>
      </c>
      <c r="B1446" s="129" t="s">
        <v>375</v>
      </c>
      <c r="C1446" s="140" t="s">
        <v>4277</v>
      </c>
      <c r="D1446" t="s">
        <v>4278</v>
      </c>
    </row>
    <row r="1447" spans="1:4">
      <c r="A1447" s="129" t="s">
        <v>3998</v>
      </c>
      <c r="B1447" s="129" t="s">
        <v>394</v>
      </c>
      <c r="C1447" s="140" t="s">
        <v>4277</v>
      </c>
      <c r="D1447" t="s">
        <v>4278</v>
      </c>
    </row>
    <row r="1448" spans="1:4">
      <c r="A1448" s="129" t="s">
        <v>3999</v>
      </c>
      <c r="B1448" s="129" t="s">
        <v>526</v>
      </c>
      <c r="C1448" s="140" t="s">
        <v>4277</v>
      </c>
      <c r="D1448" t="s">
        <v>4278</v>
      </c>
    </row>
    <row r="1449" spans="1:4">
      <c r="A1449" s="129" t="s">
        <v>4000</v>
      </c>
      <c r="B1449" s="129" t="s">
        <v>378</v>
      </c>
      <c r="C1449" s="140" t="s">
        <v>4277</v>
      </c>
      <c r="D1449" t="s">
        <v>4278</v>
      </c>
    </row>
    <row r="1450" spans="1:4">
      <c r="A1450" s="129" t="s">
        <v>4001</v>
      </c>
      <c r="B1450" s="129" t="s">
        <v>380</v>
      </c>
      <c r="C1450" s="140" t="s">
        <v>4277</v>
      </c>
      <c r="D1450" t="s">
        <v>4278</v>
      </c>
    </row>
    <row r="1451" spans="1:4">
      <c r="A1451" s="129" t="s">
        <v>4002</v>
      </c>
      <c r="B1451" s="129" t="s">
        <v>382</v>
      </c>
      <c r="C1451" s="140" t="s">
        <v>4277</v>
      </c>
      <c r="D1451" t="s">
        <v>4278</v>
      </c>
    </row>
    <row r="1452" spans="1:4">
      <c r="A1452" s="129" t="s">
        <v>4003</v>
      </c>
      <c r="B1452" s="129" t="s">
        <v>384</v>
      </c>
      <c r="C1452" s="140" t="s">
        <v>4277</v>
      </c>
      <c r="D1452" t="s">
        <v>4278</v>
      </c>
    </row>
    <row r="1453" spans="1:4">
      <c r="A1453" s="129" t="s">
        <v>4004</v>
      </c>
      <c r="B1453" s="129" t="s">
        <v>386</v>
      </c>
      <c r="C1453" s="140" t="s">
        <v>4277</v>
      </c>
      <c r="D1453" t="s">
        <v>4278</v>
      </c>
    </row>
    <row r="1454" spans="1:4">
      <c r="A1454" s="129" t="s">
        <v>120</v>
      </c>
      <c r="B1454" s="129" t="s">
        <v>388</v>
      </c>
      <c r="C1454" s="140" t="s">
        <v>4277</v>
      </c>
      <c r="D1454" t="s">
        <v>4278</v>
      </c>
    </row>
    <row r="1455" spans="1:4">
      <c r="A1455" s="129" t="s">
        <v>121</v>
      </c>
      <c r="B1455" s="129" t="s">
        <v>390</v>
      </c>
      <c r="C1455" s="140" t="s">
        <v>4277</v>
      </c>
      <c r="D1455" t="s">
        <v>4278</v>
      </c>
    </row>
    <row r="1456" spans="1:4">
      <c r="A1456" s="129" t="s">
        <v>122</v>
      </c>
      <c r="B1456" s="129" t="s">
        <v>392</v>
      </c>
      <c r="C1456" s="140" t="s">
        <v>4277</v>
      </c>
      <c r="D1456" t="s">
        <v>4278</v>
      </c>
    </row>
    <row r="1457" spans="1:4">
      <c r="A1457" s="129" t="s">
        <v>123</v>
      </c>
      <c r="B1457" s="129" t="s">
        <v>396</v>
      </c>
      <c r="C1457" s="140" t="s">
        <v>4277</v>
      </c>
      <c r="D1457" t="s">
        <v>4278</v>
      </c>
    </row>
    <row r="1458" spans="1:4">
      <c r="A1458" s="129" t="s">
        <v>124</v>
      </c>
      <c r="B1458" s="129" t="s">
        <v>416</v>
      </c>
      <c r="C1458" s="140" t="s">
        <v>4277</v>
      </c>
      <c r="D1458" t="s">
        <v>4278</v>
      </c>
    </row>
    <row r="1459" spans="1:4">
      <c r="A1459" s="129" t="s">
        <v>125</v>
      </c>
      <c r="B1459" s="129" t="s">
        <v>398</v>
      </c>
      <c r="C1459" s="140" t="s">
        <v>4277</v>
      </c>
      <c r="D1459" t="s">
        <v>4278</v>
      </c>
    </row>
    <row r="1460" spans="1:4">
      <c r="A1460" s="129" t="s">
        <v>126</v>
      </c>
      <c r="B1460" s="129" t="s">
        <v>400</v>
      </c>
      <c r="C1460" s="140" t="s">
        <v>4277</v>
      </c>
      <c r="D1460" t="s">
        <v>4278</v>
      </c>
    </row>
    <row r="1461" spans="1:4">
      <c r="A1461" s="129" t="s">
        <v>127</v>
      </c>
      <c r="B1461" s="129" t="s">
        <v>402</v>
      </c>
      <c r="C1461" s="140" t="s">
        <v>4277</v>
      </c>
      <c r="D1461" t="s">
        <v>4278</v>
      </c>
    </row>
    <row r="1462" spans="1:4">
      <c r="A1462" s="129" t="s">
        <v>128</v>
      </c>
      <c r="B1462" s="129" t="s">
        <v>404</v>
      </c>
      <c r="C1462" s="140" t="s">
        <v>4277</v>
      </c>
      <c r="D1462" t="s">
        <v>4278</v>
      </c>
    </row>
    <row r="1463" spans="1:4">
      <c r="A1463" s="129" t="s">
        <v>129</v>
      </c>
      <c r="B1463" s="129" t="s">
        <v>406</v>
      </c>
      <c r="C1463" s="140" t="s">
        <v>4277</v>
      </c>
      <c r="D1463" t="s">
        <v>4278</v>
      </c>
    </row>
    <row r="1464" spans="1:4">
      <c r="A1464" s="129" t="s">
        <v>130</v>
      </c>
      <c r="B1464" s="129" t="s">
        <v>408</v>
      </c>
      <c r="C1464" s="140" t="s">
        <v>4277</v>
      </c>
      <c r="D1464" t="s">
        <v>4278</v>
      </c>
    </row>
    <row r="1465" spans="1:4">
      <c r="A1465" s="129" t="s">
        <v>131</v>
      </c>
      <c r="B1465" s="129" t="s">
        <v>410</v>
      </c>
      <c r="C1465" s="140" t="s">
        <v>4277</v>
      </c>
      <c r="D1465" t="s">
        <v>4278</v>
      </c>
    </row>
    <row r="1466" spans="1:4">
      <c r="A1466" s="129" t="s">
        <v>132</v>
      </c>
      <c r="B1466" s="129" t="s">
        <v>412</v>
      </c>
      <c r="C1466" s="140" t="s">
        <v>4277</v>
      </c>
      <c r="D1466" t="s">
        <v>4278</v>
      </c>
    </row>
    <row r="1467" spans="1:4">
      <c r="A1467" s="129" t="s">
        <v>133</v>
      </c>
      <c r="B1467" s="129" t="s">
        <v>414</v>
      </c>
      <c r="C1467" s="140" t="s">
        <v>4277</v>
      </c>
      <c r="D1467" t="s">
        <v>4278</v>
      </c>
    </row>
    <row r="1468" spans="1:4">
      <c r="A1468" s="129" t="s">
        <v>134</v>
      </c>
      <c r="B1468" s="129" t="s">
        <v>418</v>
      </c>
      <c r="C1468" s="140" t="s">
        <v>4277</v>
      </c>
      <c r="D1468" t="s">
        <v>4278</v>
      </c>
    </row>
    <row r="1469" spans="1:4">
      <c r="A1469" s="129" t="s">
        <v>135</v>
      </c>
      <c r="B1469" s="129" t="s">
        <v>438</v>
      </c>
      <c r="C1469" s="140" t="s">
        <v>4277</v>
      </c>
      <c r="D1469" t="s">
        <v>4278</v>
      </c>
    </row>
    <row r="1470" spans="1:4">
      <c r="A1470" s="129" t="s">
        <v>136</v>
      </c>
      <c r="B1470" s="129" t="s">
        <v>420</v>
      </c>
      <c r="C1470" s="140" t="s">
        <v>4277</v>
      </c>
      <c r="D1470" t="s">
        <v>4278</v>
      </c>
    </row>
    <row r="1471" spans="1:4">
      <c r="A1471" s="129" t="s">
        <v>137</v>
      </c>
      <c r="B1471" s="129" t="s">
        <v>422</v>
      </c>
      <c r="C1471" s="140" t="s">
        <v>4277</v>
      </c>
      <c r="D1471" t="s">
        <v>4278</v>
      </c>
    </row>
    <row r="1472" spans="1:4">
      <c r="A1472" s="129" t="s">
        <v>138</v>
      </c>
      <c r="B1472" s="129" t="s">
        <v>424</v>
      </c>
      <c r="C1472" s="140" t="s">
        <v>4277</v>
      </c>
      <c r="D1472" t="s">
        <v>4278</v>
      </c>
    </row>
    <row r="1473" spans="1:4">
      <c r="A1473" s="129" t="s">
        <v>139</v>
      </c>
      <c r="B1473" s="129" t="s">
        <v>426</v>
      </c>
      <c r="C1473" s="140" t="s">
        <v>4277</v>
      </c>
      <c r="D1473" t="s">
        <v>4278</v>
      </c>
    </row>
    <row r="1474" spans="1:4">
      <c r="A1474" s="129" t="s">
        <v>140</v>
      </c>
      <c r="B1474" s="129" t="s">
        <v>428</v>
      </c>
      <c r="C1474" s="140" t="s">
        <v>4277</v>
      </c>
      <c r="D1474" t="s">
        <v>4278</v>
      </c>
    </row>
    <row r="1475" spans="1:4">
      <c r="A1475" s="129" t="s">
        <v>141</v>
      </c>
      <c r="B1475" s="129" t="s">
        <v>430</v>
      </c>
      <c r="C1475" s="140" t="s">
        <v>4277</v>
      </c>
      <c r="D1475" t="s">
        <v>4278</v>
      </c>
    </row>
    <row r="1476" spans="1:4">
      <c r="A1476" s="129" t="s">
        <v>142</v>
      </c>
      <c r="B1476" s="129" t="s">
        <v>432</v>
      </c>
      <c r="C1476" s="140" t="s">
        <v>4277</v>
      </c>
      <c r="D1476" t="s">
        <v>4278</v>
      </c>
    </row>
    <row r="1477" spans="1:4">
      <c r="A1477" s="129" t="s">
        <v>143</v>
      </c>
      <c r="B1477" s="129" t="s">
        <v>434</v>
      </c>
      <c r="C1477" s="140" t="s">
        <v>4277</v>
      </c>
      <c r="D1477" t="s">
        <v>4278</v>
      </c>
    </row>
    <row r="1478" spans="1:4">
      <c r="A1478" s="129" t="s">
        <v>144</v>
      </c>
      <c r="B1478" s="129" t="s">
        <v>436</v>
      </c>
      <c r="C1478" s="140" t="s">
        <v>4277</v>
      </c>
      <c r="D1478" t="s">
        <v>4278</v>
      </c>
    </row>
    <row r="1479" spans="1:4">
      <c r="A1479" s="129" t="s">
        <v>145</v>
      </c>
      <c r="B1479" s="129" t="s">
        <v>440</v>
      </c>
      <c r="C1479" s="140" t="s">
        <v>4277</v>
      </c>
      <c r="D1479" t="s">
        <v>4278</v>
      </c>
    </row>
    <row r="1480" spans="1:4">
      <c r="A1480" s="129" t="s">
        <v>146</v>
      </c>
      <c r="B1480" s="129" t="s">
        <v>460</v>
      </c>
      <c r="C1480" s="140" t="s">
        <v>4277</v>
      </c>
      <c r="D1480" t="s">
        <v>4278</v>
      </c>
    </row>
    <row r="1481" spans="1:4">
      <c r="A1481" s="129" t="s">
        <v>2481</v>
      </c>
      <c r="B1481" s="129" t="s">
        <v>442</v>
      </c>
      <c r="C1481" s="140" t="s">
        <v>4277</v>
      </c>
      <c r="D1481" t="s">
        <v>4278</v>
      </c>
    </row>
    <row r="1482" spans="1:4">
      <c r="A1482" s="129" t="s">
        <v>2482</v>
      </c>
      <c r="B1482" s="129" t="s">
        <v>444</v>
      </c>
      <c r="C1482" s="140" t="s">
        <v>4277</v>
      </c>
      <c r="D1482" t="s">
        <v>4278</v>
      </c>
    </row>
    <row r="1483" spans="1:4">
      <c r="A1483" s="129" t="s">
        <v>2483</v>
      </c>
      <c r="B1483" s="129" t="s">
        <v>446</v>
      </c>
      <c r="C1483" s="140" t="s">
        <v>4277</v>
      </c>
      <c r="D1483" t="s">
        <v>4278</v>
      </c>
    </row>
    <row r="1484" spans="1:4">
      <c r="A1484" s="129" t="s">
        <v>2484</v>
      </c>
      <c r="B1484" s="129" t="s">
        <v>448</v>
      </c>
      <c r="C1484" s="140" t="s">
        <v>4277</v>
      </c>
      <c r="D1484" t="s">
        <v>4278</v>
      </c>
    </row>
    <row r="1485" spans="1:4">
      <c r="A1485" s="129" t="s">
        <v>2485</v>
      </c>
      <c r="B1485" s="129" t="s">
        <v>450</v>
      </c>
      <c r="C1485" s="140" t="s">
        <v>4277</v>
      </c>
      <c r="D1485" t="s">
        <v>4278</v>
      </c>
    </row>
    <row r="1486" spans="1:4">
      <c r="A1486" s="129" t="s">
        <v>2486</v>
      </c>
      <c r="B1486" s="129" t="s">
        <v>452</v>
      </c>
      <c r="C1486" s="140" t="s">
        <v>4277</v>
      </c>
      <c r="D1486" t="s">
        <v>4278</v>
      </c>
    </row>
    <row r="1487" spans="1:4">
      <c r="A1487" s="129" t="s">
        <v>2487</v>
      </c>
      <c r="B1487" s="129" t="s">
        <v>454</v>
      </c>
      <c r="C1487" s="140" t="s">
        <v>4277</v>
      </c>
      <c r="D1487" t="s">
        <v>4278</v>
      </c>
    </row>
    <row r="1488" spans="1:4">
      <c r="A1488" s="129" t="s">
        <v>2488</v>
      </c>
      <c r="B1488" s="129" t="s">
        <v>456</v>
      </c>
      <c r="C1488" s="140" t="s">
        <v>4277</v>
      </c>
      <c r="D1488" t="s">
        <v>4278</v>
      </c>
    </row>
    <row r="1489" spans="1:4">
      <c r="A1489" s="129" t="s">
        <v>2489</v>
      </c>
      <c r="B1489" s="129" t="s">
        <v>458</v>
      </c>
      <c r="C1489" s="140" t="s">
        <v>4277</v>
      </c>
      <c r="D1489" t="s">
        <v>4278</v>
      </c>
    </row>
    <row r="1490" spans="1:4">
      <c r="A1490" s="129" t="s">
        <v>2490</v>
      </c>
      <c r="B1490" s="129" t="s">
        <v>462</v>
      </c>
      <c r="C1490" s="140" t="s">
        <v>4277</v>
      </c>
      <c r="D1490" t="s">
        <v>4278</v>
      </c>
    </row>
    <row r="1491" spans="1:4">
      <c r="A1491" s="129" t="s">
        <v>2491</v>
      </c>
      <c r="B1491" s="129" t="s">
        <v>3289</v>
      </c>
      <c r="C1491" s="140" t="s">
        <v>4277</v>
      </c>
      <c r="D1491" t="s">
        <v>4278</v>
      </c>
    </row>
    <row r="1492" spans="1:4">
      <c r="A1492" s="129" t="s">
        <v>2492</v>
      </c>
      <c r="B1492" s="129" t="s">
        <v>464</v>
      </c>
      <c r="C1492" s="140" t="s">
        <v>4277</v>
      </c>
      <c r="D1492" t="s">
        <v>4278</v>
      </c>
    </row>
    <row r="1493" spans="1:4">
      <c r="A1493" s="129" t="s">
        <v>2493</v>
      </c>
      <c r="B1493" s="129" t="s">
        <v>1248</v>
      </c>
      <c r="C1493" s="140" t="s">
        <v>4277</v>
      </c>
      <c r="D1493" t="s">
        <v>4278</v>
      </c>
    </row>
    <row r="1494" spans="1:4">
      <c r="A1494" s="129" t="s">
        <v>2494</v>
      </c>
      <c r="B1494" s="129" t="s">
        <v>1250</v>
      </c>
      <c r="C1494" s="140" t="s">
        <v>4277</v>
      </c>
      <c r="D1494" t="s">
        <v>4278</v>
      </c>
    </row>
    <row r="1495" spans="1:4">
      <c r="A1495" s="129" t="s">
        <v>2495</v>
      </c>
      <c r="B1495" s="129" t="s">
        <v>1252</v>
      </c>
      <c r="C1495" s="140" t="s">
        <v>4277</v>
      </c>
      <c r="D1495" t="s">
        <v>4278</v>
      </c>
    </row>
    <row r="1496" spans="1:4">
      <c r="A1496" s="129" t="s">
        <v>2496</v>
      </c>
      <c r="B1496" s="129" t="s">
        <v>1254</v>
      </c>
      <c r="C1496" s="140" t="s">
        <v>4277</v>
      </c>
      <c r="D1496" t="s">
        <v>4278</v>
      </c>
    </row>
    <row r="1497" spans="1:4">
      <c r="A1497" s="129" t="s">
        <v>2497</v>
      </c>
      <c r="B1497" s="129" t="s">
        <v>1256</v>
      </c>
      <c r="C1497" s="140" t="s">
        <v>4277</v>
      </c>
      <c r="D1497" t="s">
        <v>4278</v>
      </c>
    </row>
    <row r="1498" spans="1:4">
      <c r="A1498" s="129" t="s">
        <v>2498</v>
      </c>
      <c r="B1498" s="129" t="s">
        <v>1258</v>
      </c>
      <c r="C1498" s="140" t="s">
        <v>4277</v>
      </c>
      <c r="D1498" t="s">
        <v>4278</v>
      </c>
    </row>
    <row r="1499" spans="1:4">
      <c r="A1499" s="129" t="s">
        <v>2499</v>
      </c>
      <c r="B1499" s="129" t="s">
        <v>1260</v>
      </c>
      <c r="C1499" s="140" t="s">
        <v>4277</v>
      </c>
      <c r="D1499" t="s">
        <v>4278</v>
      </c>
    </row>
    <row r="1500" spans="1:4">
      <c r="A1500" s="129" t="s">
        <v>2500</v>
      </c>
      <c r="B1500" s="129" t="s">
        <v>1262</v>
      </c>
      <c r="C1500" s="140" t="s">
        <v>4277</v>
      </c>
      <c r="D1500" t="s">
        <v>4278</v>
      </c>
    </row>
    <row r="1501" spans="1:4">
      <c r="A1501" s="129" t="s">
        <v>2501</v>
      </c>
      <c r="B1501" s="129" t="s">
        <v>3291</v>
      </c>
      <c r="C1501" s="140" t="s">
        <v>4277</v>
      </c>
      <c r="D1501" t="s">
        <v>4278</v>
      </c>
    </row>
    <row r="1502" spans="1:4">
      <c r="A1502" s="129" t="s">
        <v>3743</v>
      </c>
      <c r="B1502" s="129" t="s">
        <v>2034</v>
      </c>
      <c r="C1502" t="s">
        <v>1869</v>
      </c>
      <c r="D1502" t="s">
        <v>1869</v>
      </c>
    </row>
    <row r="1503" spans="1:4">
      <c r="A1503" s="129" t="s">
        <v>2502</v>
      </c>
      <c r="B1503" s="129" t="s">
        <v>2739</v>
      </c>
      <c r="C1503" t="s">
        <v>1869</v>
      </c>
      <c r="D1503" t="s">
        <v>1869</v>
      </c>
    </row>
    <row r="1504" spans="1:4">
      <c r="A1504" s="129" t="s">
        <v>2503</v>
      </c>
      <c r="B1504" s="129" t="s">
        <v>5086</v>
      </c>
      <c r="C1504" t="s">
        <v>1869</v>
      </c>
      <c r="D1504" t="s">
        <v>1869</v>
      </c>
    </row>
    <row r="1505" spans="1:4">
      <c r="A1505" s="129" t="s">
        <v>2504</v>
      </c>
      <c r="B1505" s="129" t="s">
        <v>527</v>
      </c>
      <c r="C1505" t="s">
        <v>1869</v>
      </c>
      <c r="D1505" t="s">
        <v>1869</v>
      </c>
    </row>
    <row r="1506" spans="1:4">
      <c r="A1506" s="129" t="s">
        <v>2505</v>
      </c>
      <c r="B1506" s="129" t="s">
        <v>5078</v>
      </c>
      <c r="C1506" t="s">
        <v>1869</v>
      </c>
      <c r="D1506" t="s">
        <v>1869</v>
      </c>
    </row>
    <row r="1507" spans="1:4">
      <c r="A1507" s="129" t="s">
        <v>2506</v>
      </c>
      <c r="B1507" s="129" t="s">
        <v>5079</v>
      </c>
      <c r="C1507" t="s">
        <v>1869</v>
      </c>
      <c r="D1507" t="s">
        <v>1869</v>
      </c>
    </row>
    <row r="1508" spans="1:4">
      <c r="A1508" s="129" t="s">
        <v>2507</v>
      </c>
      <c r="B1508" s="129" t="s">
        <v>5080</v>
      </c>
      <c r="C1508" t="s">
        <v>1869</v>
      </c>
      <c r="D1508" t="s">
        <v>1869</v>
      </c>
    </row>
    <row r="1509" spans="1:4">
      <c r="A1509" s="129" t="s">
        <v>2508</v>
      </c>
      <c r="B1509" s="129" t="s">
        <v>5081</v>
      </c>
      <c r="C1509" t="s">
        <v>1869</v>
      </c>
      <c r="D1509" t="s">
        <v>1869</v>
      </c>
    </row>
    <row r="1510" spans="1:4">
      <c r="A1510" s="129" t="s">
        <v>2509</v>
      </c>
      <c r="B1510" s="129" t="s">
        <v>5082</v>
      </c>
      <c r="C1510" t="s">
        <v>1869</v>
      </c>
      <c r="D1510" t="s">
        <v>1869</v>
      </c>
    </row>
    <row r="1511" spans="1:4">
      <c r="A1511" s="129" t="s">
        <v>2510</v>
      </c>
      <c r="B1511" s="129" t="s">
        <v>5083</v>
      </c>
      <c r="C1511" t="s">
        <v>1869</v>
      </c>
      <c r="D1511" t="s">
        <v>1869</v>
      </c>
    </row>
    <row r="1512" spans="1:4">
      <c r="A1512" s="129" t="s">
        <v>2511</v>
      </c>
      <c r="B1512" s="129" t="s">
        <v>5084</v>
      </c>
      <c r="C1512" t="s">
        <v>1869</v>
      </c>
      <c r="D1512" t="s">
        <v>1869</v>
      </c>
    </row>
    <row r="1513" spans="1:4">
      <c r="A1513" s="129" t="s">
        <v>3632</v>
      </c>
      <c r="B1513" s="129" t="s">
        <v>5085</v>
      </c>
      <c r="C1513" t="s">
        <v>1869</v>
      </c>
      <c r="D1513" t="s">
        <v>1869</v>
      </c>
    </row>
    <row r="1514" spans="1:4">
      <c r="A1514" s="129" t="s">
        <v>3633</v>
      </c>
      <c r="B1514" s="129" t="s">
        <v>5087</v>
      </c>
      <c r="C1514" t="s">
        <v>1869</v>
      </c>
      <c r="D1514" t="s">
        <v>1869</v>
      </c>
    </row>
    <row r="1515" spans="1:4">
      <c r="A1515" s="129" t="s">
        <v>3634</v>
      </c>
      <c r="B1515" s="129" t="s">
        <v>1229</v>
      </c>
      <c r="C1515" t="s">
        <v>1869</v>
      </c>
      <c r="D1515" t="s">
        <v>1869</v>
      </c>
    </row>
    <row r="1516" spans="1:4">
      <c r="A1516" s="129" t="s">
        <v>3635</v>
      </c>
      <c r="B1516" s="129" t="s">
        <v>5088</v>
      </c>
      <c r="C1516" t="s">
        <v>1869</v>
      </c>
      <c r="D1516" t="s">
        <v>1869</v>
      </c>
    </row>
    <row r="1517" spans="1:4">
      <c r="A1517" s="129" t="s">
        <v>3636</v>
      </c>
      <c r="B1517" s="129" t="s">
        <v>5089</v>
      </c>
      <c r="C1517" t="s">
        <v>1869</v>
      </c>
      <c r="D1517" t="s">
        <v>1869</v>
      </c>
    </row>
    <row r="1518" spans="1:4">
      <c r="A1518" s="129" t="s">
        <v>3637</v>
      </c>
      <c r="B1518" s="129" t="s">
        <v>5090</v>
      </c>
      <c r="C1518" t="s">
        <v>1869</v>
      </c>
      <c r="D1518" t="s">
        <v>1869</v>
      </c>
    </row>
    <row r="1519" spans="1:4">
      <c r="A1519" s="129" t="s">
        <v>3638</v>
      </c>
      <c r="B1519" s="129" t="s">
        <v>5091</v>
      </c>
      <c r="C1519" t="s">
        <v>1869</v>
      </c>
      <c r="D1519" t="s">
        <v>1869</v>
      </c>
    </row>
    <row r="1520" spans="1:4">
      <c r="A1520" s="129" t="s">
        <v>3639</v>
      </c>
      <c r="B1520" s="129" t="s">
        <v>5092</v>
      </c>
      <c r="C1520" t="s">
        <v>1869</v>
      </c>
      <c r="D1520" t="s">
        <v>1869</v>
      </c>
    </row>
    <row r="1521" spans="1:4">
      <c r="A1521" s="129" t="s">
        <v>3640</v>
      </c>
      <c r="B1521" s="129" t="s">
        <v>5093</v>
      </c>
      <c r="C1521" t="s">
        <v>1869</v>
      </c>
      <c r="D1521" t="s">
        <v>1869</v>
      </c>
    </row>
    <row r="1522" spans="1:4">
      <c r="A1522" s="129" t="s">
        <v>3641</v>
      </c>
      <c r="B1522" s="129" t="s">
        <v>1226</v>
      </c>
      <c r="C1522" t="s">
        <v>1869</v>
      </c>
      <c r="D1522" t="s">
        <v>1869</v>
      </c>
    </row>
    <row r="1523" spans="1:4">
      <c r="A1523" s="129" t="s">
        <v>3642</v>
      </c>
      <c r="B1523" s="129" t="s">
        <v>1227</v>
      </c>
      <c r="C1523" t="s">
        <v>1869</v>
      </c>
      <c r="D1523" t="s">
        <v>1869</v>
      </c>
    </row>
    <row r="1524" spans="1:4">
      <c r="A1524" s="129" t="s">
        <v>3643</v>
      </c>
      <c r="B1524" s="129" t="s">
        <v>1228</v>
      </c>
      <c r="C1524" t="s">
        <v>1869</v>
      </c>
      <c r="D1524" t="s">
        <v>1869</v>
      </c>
    </row>
    <row r="1525" spans="1:4">
      <c r="A1525" s="129" t="s">
        <v>3644</v>
      </c>
      <c r="B1525" s="129" t="s">
        <v>1230</v>
      </c>
      <c r="C1525" t="s">
        <v>1869</v>
      </c>
      <c r="D1525" t="s">
        <v>1869</v>
      </c>
    </row>
    <row r="1526" spans="1:4">
      <c r="A1526" s="129" t="s">
        <v>3645</v>
      </c>
      <c r="B1526" s="129" t="s">
        <v>3293</v>
      </c>
      <c r="C1526" t="s">
        <v>1869</v>
      </c>
      <c r="D1526" t="s">
        <v>1869</v>
      </c>
    </row>
    <row r="1527" spans="1:4">
      <c r="A1527" s="129" t="s">
        <v>3646</v>
      </c>
      <c r="B1527" s="129" t="s">
        <v>1231</v>
      </c>
      <c r="C1527" t="s">
        <v>1869</v>
      </c>
      <c r="D1527" t="s">
        <v>1869</v>
      </c>
    </row>
    <row r="1528" spans="1:4">
      <c r="A1528" s="129" t="s">
        <v>3647</v>
      </c>
      <c r="B1528" s="129" t="s">
        <v>1232</v>
      </c>
      <c r="C1528" t="s">
        <v>1869</v>
      </c>
      <c r="D1528" t="s">
        <v>1869</v>
      </c>
    </row>
    <row r="1529" spans="1:4">
      <c r="A1529" s="129" t="s">
        <v>3648</v>
      </c>
      <c r="B1529" s="129" t="s">
        <v>1233</v>
      </c>
      <c r="C1529" t="s">
        <v>1869</v>
      </c>
      <c r="D1529" t="s">
        <v>1869</v>
      </c>
    </row>
    <row r="1530" spans="1:4">
      <c r="A1530" s="129" t="s">
        <v>3649</v>
      </c>
      <c r="B1530" s="129" t="s">
        <v>1234</v>
      </c>
      <c r="C1530" t="s">
        <v>1869</v>
      </c>
      <c r="D1530" t="s">
        <v>1869</v>
      </c>
    </row>
    <row r="1531" spans="1:4">
      <c r="A1531" s="129" t="s">
        <v>3650</v>
      </c>
      <c r="B1531" s="129" t="s">
        <v>1235</v>
      </c>
      <c r="C1531" t="s">
        <v>1869</v>
      </c>
      <c r="D1531" t="s">
        <v>1869</v>
      </c>
    </row>
    <row r="1532" spans="1:4">
      <c r="A1532" s="129" t="s">
        <v>3651</v>
      </c>
      <c r="B1532" s="129" t="s">
        <v>1236</v>
      </c>
      <c r="C1532" t="s">
        <v>1869</v>
      </c>
      <c r="D1532" t="s">
        <v>1869</v>
      </c>
    </row>
    <row r="1533" spans="1:4">
      <c r="A1533" s="129" t="s">
        <v>3652</v>
      </c>
      <c r="B1533" s="129" t="s">
        <v>1237</v>
      </c>
      <c r="C1533" t="s">
        <v>1869</v>
      </c>
      <c r="D1533" t="s">
        <v>1869</v>
      </c>
    </row>
    <row r="1534" spans="1:4">
      <c r="A1534" s="129" t="s">
        <v>3653</v>
      </c>
      <c r="B1534" s="129" t="s">
        <v>1238</v>
      </c>
      <c r="C1534" t="s">
        <v>1869</v>
      </c>
      <c r="D1534" t="s">
        <v>1869</v>
      </c>
    </row>
    <row r="1535" spans="1:4">
      <c r="A1535" s="129" t="s">
        <v>3654</v>
      </c>
      <c r="B1535" s="129" t="s">
        <v>3292</v>
      </c>
      <c r="C1535" t="s">
        <v>1869</v>
      </c>
      <c r="D1535" t="s">
        <v>1869</v>
      </c>
    </row>
    <row r="1536" spans="1:4">
      <c r="A1536" s="129" t="s">
        <v>3655</v>
      </c>
      <c r="B1536" s="129" t="s">
        <v>3294</v>
      </c>
      <c r="C1536" t="s">
        <v>1869</v>
      </c>
      <c r="D1536" t="s">
        <v>1869</v>
      </c>
    </row>
    <row r="1537" spans="1:4">
      <c r="A1537" s="129" t="s">
        <v>3656</v>
      </c>
      <c r="B1537" s="129" t="s">
        <v>3304</v>
      </c>
      <c r="C1537" t="s">
        <v>1869</v>
      </c>
      <c r="D1537" t="s">
        <v>1869</v>
      </c>
    </row>
    <row r="1538" spans="1:4">
      <c r="A1538" s="129" t="s">
        <v>3657</v>
      </c>
      <c r="B1538" s="129" t="s">
        <v>3295</v>
      </c>
      <c r="C1538" t="s">
        <v>1869</v>
      </c>
      <c r="D1538" t="s">
        <v>1869</v>
      </c>
    </row>
    <row r="1539" spans="1:4">
      <c r="A1539" s="129" t="s">
        <v>3658</v>
      </c>
      <c r="B1539" s="129" t="s">
        <v>3296</v>
      </c>
      <c r="C1539" t="s">
        <v>1869</v>
      </c>
      <c r="D1539" t="s">
        <v>1869</v>
      </c>
    </row>
    <row r="1540" spans="1:4">
      <c r="A1540" s="129" t="s">
        <v>3659</v>
      </c>
      <c r="B1540" s="129" t="s">
        <v>3297</v>
      </c>
      <c r="C1540" t="s">
        <v>1869</v>
      </c>
      <c r="D1540" t="s">
        <v>1869</v>
      </c>
    </row>
    <row r="1541" spans="1:4">
      <c r="A1541" s="129" t="s">
        <v>3660</v>
      </c>
      <c r="B1541" s="129" t="s">
        <v>3298</v>
      </c>
      <c r="C1541" t="s">
        <v>1869</v>
      </c>
      <c r="D1541" t="s">
        <v>1869</v>
      </c>
    </row>
    <row r="1542" spans="1:4">
      <c r="A1542" s="129" t="s">
        <v>3661</v>
      </c>
      <c r="B1542" s="129" t="s">
        <v>3299</v>
      </c>
      <c r="C1542" t="s">
        <v>1869</v>
      </c>
      <c r="D1542" t="s">
        <v>1869</v>
      </c>
    </row>
    <row r="1543" spans="1:4">
      <c r="A1543" s="129" t="s">
        <v>3662</v>
      </c>
      <c r="B1543" s="129" t="s">
        <v>3300</v>
      </c>
      <c r="C1543" t="s">
        <v>1869</v>
      </c>
      <c r="D1543" t="s">
        <v>1869</v>
      </c>
    </row>
    <row r="1544" spans="1:4">
      <c r="A1544" s="129" t="s">
        <v>3663</v>
      </c>
      <c r="B1544" s="129" t="s">
        <v>3301</v>
      </c>
      <c r="C1544" t="s">
        <v>1869</v>
      </c>
      <c r="D1544" t="s">
        <v>1869</v>
      </c>
    </row>
    <row r="1545" spans="1:4">
      <c r="A1545" s="129" t="s">
        <v>3664</v>
      </c>
      <c r="B1545" s="129" t="s">
        <v>3302</v>
      </c>
      <c r="C1545" t="s">
        <v>1869</v>
      </c>
      <c r="D1545" t="s">
        <v>1869</v>
      </c>
    </row>
    <row r="1546" spans="1:4">
      <c r="A1546" s="129" t="s">
        <v>3665</v>
      </c>
      <c r="B1546" s="129" t="s">
        <v>3303</v>
      </c>
      <c r="C1546" t="s">
        <v>1869</v>
      </c>
      <c r="D1546" t="s">
        <v>1869</v>
      </c>
    </row>
    <row r="1547" spans="1:4">
      <c r="A1547" s="129" t="s">
        <v>3666</v>
      </c>
      <c r="B1547" s="129" t="s">
        <v>3305</v>
      </c>
      <c r="C1547" t="s">
        <v>1869</v>
      </c>
      <c r="D1547" t="s">
        <v>1869</v>
      </c>
    </row>
    <row r="1548" spans="1:4">
      <c r="A1548" s="129" t="s">
        <v>3667</v>
      </c>
      <c r="B1548" s="129" t="s">
        <v>3315</v>
      </c>
      <c r="C1548" t="s">
        <v>1869</v>
      </c>
      <c r="D1548" t="s">
        <v>1869</v>
      </c>
    </row>
    <row r="1549" spans="1:4">
      <c r="A1549" s="129" t="s">
        <v>3668</v>
      </c>
      <c r="B1549" s="129" t="s">
        <v>3306</v>
      </c>
      <c r="C1549" t="s">
        <v>1869</v>
      </c>
      <c r="D1549" t="s">
        <v>1869</v>
      </c>
    </row>
    <row r="1550" spans="1:4">
      <c r="A1550" s="129" t="s">
        <v>3669</v>
      </c>
      <c r="B1550" s="129" t="s">
        <v>3307</v>
      </c>
      <c r="C1550" t="s">
        <v>1869</v>
      </c>
      <c r="D1550" t="s">
        <v>1869</v>
      </c>
    </row>
    <row r="1551" spans="1:4">
      <c r="A1551" s="129" t="s">
        <v>3670</v>
      </c>
      <c r="B1551" s="129" t="s">
        <v>3308</v>
      </c>
      <c r="C1551" t="s">
        <v>1869</v>
      </c>
      <c r="D1551" t="s">
        <v>1869</v>
      </c>
    </row>
    <row r="1552" spans="1:4">
      <c r="A1552" s="129" t="s">
        <v>3671</v>
      </c>
      <c r="B1552" s="129" t="s">
        <v>3309</v>
      </c>
      <c r="C1552" t="s">
        <v>1869</v>
      </c>
      <c r="D1552" t="s">
        <v>1869</v>
      </c>
    </row>
    <row r="1553" spans="1:4">
      <c r="A1553" s="129" t="s">
        <v>3672</v>
      </c>
      <c r="B1553" s="129" t="s">
        <v>3310</v>
      </c>
      <c r="C1553" t="s">
        <v>1869</v>
      </c>
      <c r="D1553" t="s">
        <v>1869</v>
      </c>
    </row>
    <row r="1554" spans="1:4">
      <c r="A1554" s="129" t="s">
        <v>3673</v>
      </c>
      <c r="B1554" s="129" t="s">
        <v>3311</v>
      </c>
      <c r="C1554" t="s">
        <v>1869</v>
      </c>
      <c r="D1554" t="s">
        <v>1869</v>
      </c>
    </row>
    <row r="1555" spans="1:4">
      <c r="A1555" s="129" t="s">
        <v>3674</v>
      </c>
      <c r="B1555" s="129" t="s">
        <v>3312</v>
      </c>
      <c r="C1555" t="s">
        <v>1869</v>
      </c>
      <c r="D1555" t="s">
        <v>1869</v>
      </c>
    </row>
    <row r="1556" spans="1:4">
      <c r="A1556" s="129" t="s">
        <v>3675</v>
      </c>
      <c r="B1556" s="129" t="s">
        <v>3313</v>
      </c>
      <c r="C1556" t="s">
        <v>1869</v>
      </c>
      <c r="D1556" t="s">
        <v>1869</v>
      </c>
    </row>
    <row r="1557" spans="1:4">
      <c r="A1557" s="129" t="s">
        <v>3676</v>
      </c>
      <c r="B1557" s="129" t="s">
        <v>3314</v>
      </c>
      <c r="C1557" t="s">
        <v>1869</v>
      </c>
      <c r="D1557" t="s">
        <v>1869</v>
      </c>
    </row>
    <row r="1558" spans="1:4">
      <c r="A1558" s="129" t="s">
        <v>3677</v>
      </c>
      <c r="B1558" s="129" t="s">
        <v>3316</v>
      </c>
      <c r="C1558" t="s">
        <v>1869</v>
      </c>
      <c r="D1558" t="s">
        <v>1869</v>
      </c>
    </row>
    <row r="1559" spans="1:4">
      <c r="A1559" s="129" t="s">
        <v>3678</v>
      </c>
      <c r="B1559" s="129" t="s">
        <v>3325</v>
      </c>
      <c r="C1559" t="s">
        <v>1869</v>
      </c>
      <c r="D1559" t="s">
        <v>1869</v>
      </c>
    </row>
    <row r="1560" spans="1:4">
      <c r="A1560" s="129" t="s">
        <v>3679</v>
      </c>
      <c r="B1560" s="129" t="s">
        <v>528</v>
      </c>
      <c r="C1560" t="s">
        <v>1869</v>
      </c>
      <c r="D1560" t="s">
        <v>1869</v>
      </c>
    </row>
    <row r="1561" spans="1:4">
      <c r="A1561" s="129" t="s">
        <v>3680</v>
      </c>
      <c r="B1561" s="129" t="s">
        <v>3317</v>
      </c>
      <c r="C1561" t="s">
        <v>1869</v>
      </c>
      <c r="D1561" t="s">
        <v>1869</v>
      </c>
    </row>
    <row r="1562" spans="1:4">
      <c r="A1562" s="129" t="s">
        <v>3681</v>
      </c>
      <c r="B1562" s="129" t="s">
        <v>3318</v>
      </c>
      <c r="C1562" t="s">
        <v>1869</v>
      </c>
      <c r="D1562" t="s">
        <v>1869</v>
      </c>
    </row>
    <row r="1563" spans="1:4">
      <c r="A1563" s="129" t="s">
        <v>3682</v>
      </c>
      <c r="B1563" s="129" t="s">
        <v>3319</v>
      </c>
      <c r="C1563" t="s">
        <v>1869</v>
      </c>
      <c r="D1563" t="s">
        <v>1869</v>
      </c>
    </row>
    <row r="1564" spans="1:4">
      <c r="A1564" s="129" t="s">
        <v>3683</v>
      </c>
      <c r="B1564" s="129" t="s">
        <v>3320</v>
      </c>
      <c r="C1564" t="s">
        <v>1869</v>
      </c>
      <c r="D1564" t="s">
        <v>1869</v>
      </c>
    </row>
    <row r="1565" spans="1:4">
      <c r="A1565" s="129" t="s">
        <v>3684</v>
      </c>
      <c r="B1565" s="129" t="s">
        <v>3321</v>
      </c>
      <c r="C1565" t="s">
        <v>1869</v>
      </c>
      <c r="D1565" t="s">
        <v>1869</v>
      </c>
    </row>
    <row r="1566" spans="1:4">
      <c r="A1566" s="129" t="s">
        <v>3685</v>
      </c>
      <c r="B1566" s="129" t="s">
        <v>3322</v>
      </c>
      <c r="C1566" t="s">
        <v>1869</v>
      </c>
      <c r="D1566" t="s">
        <v>1869</v>
      </c>
    </row>
    <row r="1567" spans="1:4">
      <c r="A1567" s="129" t="s">
        <v>3686</v>
      </c>
      <c r="B1567" s="129" t="s">
        <v>3323</v>
      </c>
      <c r="C1567" t="s">
        <v>1869</v>
      </c>
      <c r="D1567" t="s">
        <v>1869</v>
      </c>
    </row>
    <row r="1568" spans="1:4">
      <c r="A1568" s="129" t="s">
        <v>3687</v>
      </c>
      <c r="B1568" s="129" t="s">
        <v>3324</v>
      </c>
      <c r="C1568" t="s">
        <v>1869</v>
      </c>
      <c r="D1568" t="s">
        <v>1869</v>
      </c>
    </row>
    <row r="1569" spans="1:4">
      <c r="A1569" s="129" t="s">
        <v>3688</v>
      </c>
      <c r="B1569" s="129" t="s">
        <v>3326</v>
      </c>
      <c r="C1569" t="s">
        <v>1869</v>
      </c>
      <c r="D1569" t="s">
        <v>1869</v>
      </c>
    </row>
    <row r="1570" spans="1:4">
      <c r="A1570" s="129" t="s">
        <v>3689</v>
      </c>
      <c r="B1570" s="129" t="s">
        <v>3336</v>
      </c>
      <c r="C1570" t="s">
        <v>1869</v>
      </c>
      <c r="D1570" t="s">
        <v>1869</v>
      </c>
    </row>
    <row r="1571" spans="1:4">
      <c r="A1571" s="129" t="s">
        <v>3690</v>
      </c>
      <c r="B1571" s="129" t="s">
        <v>3327</v>
      </c>
      <c r="C1571" t="s">
        <v>1869</v>
      </c>
      <c r="D1571" t="s">
        <v>1869</v>
      </c>
    </row>
    <row r="1572" spans="1:4">
      <c r="A1572" s="129" t="s">
        <v>3691</v>
      </c>
      <c r="B1572" s="129" t="s">
        <v>3328</v>
      </c>
      <c r="C1572" t="s">
        <v>1869</v>
      </c>
      <c r="D1572" t="s">
        <v>1869</v>
      </c>
    </row>
    <row r="1573" spans="1:4">
      <c r="A1573" s="129" t="s">
        <v>3692</v>
      </c>
      <c r="B1573" s="129" t="s">
        <v>3329</v>
      </c>
      <c r="C1573" t="s">
        <v>1869</v>
      </c>
      <c r="D1573" t="s">
        <v>1869</v>
      </c>
    </row>
    <row r="1574" spans="1:4">
      <c r="A1574" s="129" t="s">
        <v>3693</v>
      </c>
      <c r="B1574" s="129" t="s">
        <v>3330</v>
      </c>
      <c r="C1574" t="s">
        <v>1869</v>
      </c>
      <c r="D1574" t="s">
        <v>1869</v>
      </c>
    </row>
    <row r="1575" spans="1:4">
      <c r="A1575" s="129" t="s">
        <v>3694</v>
      </c>
      <c r="B1575" s="129" t="s">
        <v>3331</v>
      </c>
      <c r="C1575" t="s">
        <v>1869</v>
      </c>
      <c r="D1575" t="s">
        <v>1869</v>
      </c>
    </row>
    <row r="1576" spans="1:4">
      <c r="A1576" s="129" t="s">
        <v>3695</v>
      </c>
      <c r="B1576" s="129" t="s">
        <v>3332</v>
      </c>
      <c r="C1576" t="s">
        <v>1869</v>
      </c>
      <c r="D1576" t="s">
        <v>1869</v>
      </c>
    </row>
    <row r="1577" spans="1:4">
      <c r="A1577" s="129" t="s">
        <v>3696</v>
      </c>
      <c r="B1577" s="129" t="s">
        <v>3333</v>
      </c>
      <c r="C1577" t="s">
        <v>1869</v>
      </c>
      <c r="D1577" t="s">
        <v>1869</v>
      </c>
    </row>
    <row r="1578" spans="1:4">
      <c r="A1578" s="129" t="s">
        <v>3697</v>
      </c>
      <c r="B1578" s="129" t="s">
        <v>3334</v>
      </c>
      <c r="C1578" t="s">
        <v>1869</v>
      </c>
      <c r="D1578" t="s">
        <v>1869</v>
      </c>
    </row>
    <row r="1579" spans="1:4">
      <c r="A1579" s="129" t="s">
        <v>3698</v>
      </c>
      <c r="B1579" s="129" t="s">
        <v>3335</v>
      </c>
      <c r="C1579" t="s">
        <v>1869</v>
      </c>
      <c r="D1579" t="s">
        <v>1869</v>
      </c>
    </row>
    <row r="1580" spans="1:4">
      <c r="A1580" s="129" t="s">
        <v>3699</v>
      </c>
      <c r="B1580" s="129" t="s">
        <v>3337</v>
      </c>
      <c r="C1580" t="s">
        <v>1869</v>
      </c>
      <c r="D1580" t="s">
        <v>1869</v>
      </c>
    </row>
    <row r="1581" spans="1:4">
      <c r="A1581" s="129" t="s">
        <v>3700</v>
      </c>
      <c r="B1581" s="129" t="s">
        <v>2717</v>
      </c>
      <c r="C1581" t="s">
        <v>1869</v>
      </c>
      <c r="D1581" t="s">
        <v>1869</v>
      </c>
    </row>
    <row r="1582" spans="1:4">
      <c r="A1582" s="129" t="s">
        <v>3701</v>
      </c>
      <c r="B1582" s="129" t="s">
        <v>3338</v>
      </c>
      <c r="C1582" t="s">
        <v>1869</v>
      </c>
      <c r="D1582" t="s">
        <v>1869</v>
      </c>
    </row>
    <row r="1583" spans="1:4">
      <c r="A1583" s="129" t="s">
        <v>3702</v>
      </c>
      <c r="B1583" s="129" t="s">
        <v>3339</v>
      </c>
      <c r="C1583" t="s">
        <v>1869</v>
      </c>
      <c r="D1583" t="s">
        <v>1869</v>
      </c>
    </row>
    <row r="1584" spans="1:4">
      <c r="A1584" s="129" t="s">
        <v>3703</v>
      </c>
      <c r="B1584" s="129" t="s">
        <v>3340</v>
      </c>
      <c r="C1584" t="s">
        <v>1869</v>
      </c>
      <c r="D1584" t="s">
        <v>1869</v>
      </c>
    </row>
    <row r="1585" spans="1:4">
      <c r="A1585" s="129" t="s">
        <v>3704</v>
      </c>
      <c r="B1585" s="129" t="s">
        <v>3341</v>
      </c>
      <c r="C1585" t="s">
        <v>1869</v>
      </c>
      <c r="D1585" t="s">
        <v>1869</v>
      </c>
    </row>
    <row r="1586" spans="1:4">
      <c r="A1586" s="129" t="s">
        <v>3705</v>
      </c>
      <c r="B1586" s="129" t="s">
        <v>3342</v>
      </c>
      <c r="C1586" t="s">
        <v>1869</v>
      </c>
      <c r="D1586" t="s">
        <v>1869</v>
      </c>
    </row>
    <row r="1587" spans="1:4">
      <c r="A1587" s="129" t="s">
        <v>3706</v>
      </c>
      <c r="B1587" s="129" t="s">
        <v>3343</v>
      </c>
      <c r="C1587" t="s">
        <v>1869</v>
      </c>
      <c r="D1587" t="s">
        <v>1869</v>
      </c>
    </row>
    <row r="1588" spans="1:4">
      <c r="A1588" s="129" t="s">
        <v>3707</v>
      </c>
      <c r="B1588" s="129" t="s">
        <v>2714</v>
      </c>
      <c r="C1588" t="s">
        <v>1869</v>
      </c>
      <c r="D1588" t="s">
        <v>1869</v>
      </c>
    </row>
    <row r="1589" spans="1:4">
      <c r="A1589" s="129" t="s">
        <v>3708</v>
      </c>
      <c r="B1589" s="129" t="s">
        <v>2715</v>
      </c>
      <c r="C1589" t="s">
        <v>1869</v>
      </c>
      <c r="D1589" t="s">
        <v>1869</v>
      </c>
    </row>
    <row r="1590" spans="1:4">
      <c r="A1590" s="129" t="s">
        <v>3709</v>
      </c>
      <c r="B1590" s="129" t="s">
        <v>2716</v>
      </c>
      <c r="C1590" t="s">
        <v>1869</v>
      </c>
      <c r="D1590" t="s">
        <v>1869</v>
      </c>
    </row>
    <row r="1591" spans="1:4">
      <c r="A1591" s="129" t="s">
        <v>3710</v>
      </c>
      <c r="B1591" s="129" t="s">
        <v>2718</v>
      </c>
      <c r="C1591" t="s">
        <v>1869</v>
      </c>
      <c r="D1591" t="s">
        <v>1869</v>
      </c>
    </row>
    <row r="1592" spans="1:4">
      <c r="A1592" s="129" t="s">
        <v>3711</v>
      </c>
      <c r="B1592" s="129" t="s">
        <v>2728</v>
      </c>
      <c r="C1592" t="s">
        <v>1869</v>
      </c>
      <c r="D1592" t="s">
        <v>1869</v>
      </c>
    </row>
    <row r="1593" spans="1:4">
      <c r="A1593" s="129" t="s">
        <v>3712</v>
      </c>
      <c r="B1593" s="129" t="s">
        <v>2719</v>
      </c>
      <c r="C1593" t="s">
        <v>1869</v>
      </c>
      <c r="D1593" t="s">
        <v>1869</v>
      </c>
    </row>
    <row r="1594" spans="1:4">
      <c r="A1594" s="129" t="s">
        <v>3713</v>
      </c>
      <c r="B1594" s="129" t="s">
        <v>2720</v>
      </c>
      <c r="C1594" t="s">
        <v>1869</v>
      </c>
      <c r="D1594" t="s">
        <v>1869</v>
      </c>
    </row>
    <row r="1595" spans="1:4">
      <c r="A1595" s="129" t="s">
        <v>3714</v>
      </c>
      <c r="B1595" s="129" t="s">
        <v>2721</v>
      </c>
      <c r="C1595" t="s">
        <v>1869</v>
      </c>
      <c r="D1595" t="s">
        <v>1869</v>
      </c>
    </row>
    <row r="1596" spans="1:4">
      <c r="A1596" s="129" t="s">
        <v>3715</v>
      </c>
      <c r="B1596" s="129" t="s">
        <v>2722</v>
      </c>
      <c r="C1596" t="s">
        <v>1869</v>
      </c>
      <c r="D1596" t="s">
        <v>1869</v>
      </c>
    </row>
    <row r="1597" spans="1:4">
      <c r="A1597" s="129" t="s">
        <v>3716</v>
      </c>
      <c r="B1597" s="129" t="s">
        <v>2723</v>
      </c>
      <c r="C1597" t="s">
        <v>1869</v>
      </c>
      <c r="D1597" t="s">
        <v>1869</v>
      </c>
    </row>
    <row r="1598" spans="1:4">
      <c r="A1598" s="129" t="s">
        <v>3717</v>
      </c>
      <c r="B1598" s="129" t="s">
        <v>2724</v>
      </c>
      <c r="C1598" t="s">
        <v>1869</v>
      </c>
      <c r="D1598" t="s">
        <v>1869</v>
      </c>
    </row>
    <row r="1599" spans="1:4">
      <c r="A1599" s="129" t="s">
        <v>3718</v>
      </c>
      <c r="B1599" s="129" t="s">
        <v>2725</v>
      </c>
      <c r="C1599" t="s">
        <v>1869</v>
      </c>
      <c r="D1599" t="s">
        <v>1869</v>
      </c>
    </row>
    <row r="1600" spans="1:4">
      <c r="A1600" s="129" t="s">
        <v>3719</v>
      </c>
      <c r="B1600" s="129" t="s">
        <v>2726</v>
      </c>
      <c r="C1600" t="s">
        <v>1869</v>
      </c>
      <c r="D1600" t="s">
        <v>1869</v>
      </c>
    </row>
    <row r="1601" spans="1:4">
      <c r="A1601" s="129" t="s">
        <v>3720</v>
      </c>
      <c r="B1601" s="129" t="s">
        <v>2727</v>
      </c>
      <c r="C1601" t="s">
        <v>1869</v>
      </c>
      <c r="D1601" t="s">
        <v>1869</v>
      </c>
    </row>
    <row r="1602" spans="1:4">
      <c r="A1602" s="129" t="s">
        <v>3721</v>
      </c>
      <c r="B1602" s="129" t="s">
        <v>2729</v>
      </c>
      <c r="C1602" t="s">
        <v>1869</v>
      </c>
      <c r="D1602" t="s">
        <v>1869</v>
      </c>
    </row>
    <row r="1603" spans="1:4">
      <c r="A1603" s="129" t="s">
        <v>3722</v>
      </c>
      <c r="B1603" s="129" t="s">
        <v>2740</v>
      </c>
      <c r="C1603" t="s">
        <v>1869</v>
      </c>
      <c r="D1603" t="s">
        <v>1869</v>
      </c>
    </row>
    <row r="1604" spans="1:4">
      <c r="A1604" s="129" t="s">
        <v>3723</v>
      </c>
      <c r="B1604" s="129" t="s">
        <v>2730</v>
      </c>
      <c r="C1604" t="s">
        <v>1869</v>
      </c>
      <c r="D1604" t="s">
        <v>1869</v>
      </c>
    </row>
    <row r="1605" spans="1:4">
      <c r="A1605" s="129" t="s">
        <v>3724</v>
      </c>
      <c r="B1605" s="129" t="s">
        <v>2731</v>
      </c>
      <c r="C1605" t="s">
        <v>1869</v>
      </c>
      <c r="D1605" t="s">
        <v>1869</v>
      </c>
    </row>
    <row r="1606" spans="1:4">
      <c r="A1606" s="129" t="s">
        <v>3725</v>
      </c>
      <c r="B1606" s="129" t="s">
        <v>2732</v>
      </c>
      <c r="C1606" t="s">
        <v>1869</v>
      </c>
      <c r="D1606" t="s">
        <v>1869</v>
      </c>
    </row>
    <row r="1607" spans="1:4">
      <c r="A1607" s="129" t="s">
        <v>3726</v>
      </c>
      <c r="B1607" s="129" t="s">
        <v>2733</v>
      </c>
      <c r="C1607" t="s">
        <v>1869</v>
      </c>
      <c r="D1607" t="s">
        <v>1869</v>
      </c>
    </row>
    <row r="1608" spans="1:4">
      <c r="A1608" s="129" t="s">
        <v>3727</v>
      </c>
      <c r="B1608" s="129" t="s">
        <v>2734</v>
      </c>
      <c r="C1608" t="s">
        <v>1869</v>
      </c>
      <c r="D1608" t="s">
        <v>1869</v>
      </c>
    </row>
    <row r="1609" spans="1:4">
      <c r="A1609" s="129" t="s">
        <v>3728</v>
      </c>
      <c r="B1609" s="129" t="s">
        <v>2735</v>
      </c>
      <c r="C1609" t="s">
        <v>1869</v>
      </c>
      <c r="D1609" t="s">
        <v>1869</v>
      </c>
    </row>
    <row r="1610" spans="1:4">
      <c r="A1610" s="129" t="s">
        <v>3729</v>
      </c>
      <c r="B1610" s="129" t="s">
        <v>2736</v>
      </c>
      <c r="C1610" t="s">
        <v>1869</v>
      </c>
      <c r="D1610" t="s">
        <v>1869</v>
      </c>
    </row>
    <row r="1611" spans="1:4">
      <c r="A1611" s="129" t="s">
        <v>3730</v>
      </c>
      <c r="B1611" s="129" t="s">
        <v>2737</v>
      </c>
      <c r="C1611" t="s">
        <v>1869</v>
      </c>
      <c r="D1611" t="s">
        <v>1869</v>
      </c>
    </row>
    <row r="1612" spans="1:4">
      <c r="A1612" s="129" t="s">
        <v>3731</v>
      </c>
      <c r="B1612" s="129" t="s">
        <v>2738</v>
      </c>
      <c r="C1612" t="s">
        <v>1869</v>
      </c>
      <c r="D1612" t="s">
        <v>1869</v>
      </c>
    </row>
    <row r="1613" spans="1:4">
      <c r="A1613" s="129" t="s">
        <v>3732</v>
      </c>
      <c r="B1613" s="129" t="s">
        <v>2741</v>
      </c>
      <c r="C1613" t="s">
        <v>1869</v>
      </c>
      <c r="D1613" t="s">
        <v>1869</v>
      </c>
    </row>
    <row r="1614" spans="1:4">
      <c r="A1614" s="129" t="s">
        <v>3733</v>
      </c>
      <c r="B1614" s="129" t="s">
        <v>1964</v>
      </c>
      <c r="C1614" t="s">
        <v>1869</v>
      </c>
      <c r="D1614" t="s">
        <v>1869</v>
      </c>
    </row>
    <row r="1615" spans="1:4">
      <c r="A1615" s="129" t="s">
        <v>3734</v>
      </c>
      <c r="B1615" s="129" t="s">
        <v>2750</v>
      </c>
      <c r="C1615" t="s">
        <v>1869</v>
      </c>
      <c r="D1615" t="s">
        <v>1869</v>
      </c>
    </row>
    <row r="1616" spans="1:4">
      <c r="A1616" s="129" t="s">
        <v>3735</v>
      </c>
      <c r="B1616" s="129" t="s">
        <v>529</v>
      </c>
      <c r="C1616" t="s">
        <v>1869</v>
      </c>
      <c r="D1616" t="s">
        <v>1869</v>
      </c>
    </row>
    <row r="1617" spans="1:4">
      <c r="A1617" s="129" t="s">
        <v>3736</v>
      </c>
      <c r="B1617" s="129" t="s">
        <v>2742</v>
      </c>
      <c r="C1617" t="s">
        <v>1869</v>
      </c>
      <c r="D1617" t="s">
        <v>1869</v>
      </c>
    </row>
    <row r="1618" spans="1:4">
      <c r="A1618" s="129" t="s">
        <v>3737</v>
      </c>
      <c r="B1618" s="129" t="s">
        <v>2743</v>
      </c>
      <c r="C1618" t="s">
        <v>1869</v>
      </c>
      <c r="D1618" t="s">
        <v>1869</v>
      </c>
    </row>
    <row r="1619" spans="1:4">
      <c r="A1619" s="129" t="s">
        <v>3738</v>
      </c>
      <c r="B1619" s="129" t="s">
        <v>2744</v>
      </c>
      <c r="C1619" t="s">
        <v>1869</v>
      </c>
      <c r="D1619" t="s">
        <v>1869</v>
      </c>
    </row>
    <row r="1620" spans="1:4">
      <c r="A1620" s="129" t="s">
        <v>3739</v>
      </c>
      <c r="B1620" s="129" t="s">
        <v>2745</v>
      </c>
      <c r="C1620" t="s">
        <v>1869</v>
      </c>
      <c r="D1620" t="s">
        <v>1869</v>
      </c>
    </row>
    <row r="1621" spans="1:4">
      <c r="A1621" s="129" t="s">
        <v>3740</v>
      </c>
      <c r="B1621" s="129" t="s">
        <v>2746</v>
      </c>
      <c r="C1621" t="s">
        <v>1869</v>
      </c>
      <c r="D1621" t="s">
        <v>1869</v>
      </c>
    </row>
    <row r="1622" spans="1:4">
      <c r="A1622" s="129" t="s">
        <v>3222</v>
      </c>
      <c r="B1622" s="129" t="s">
        <v>2747</v>
      </c>
      <c r="C1622" t="s">
        <v>1869</v>
      </c>
      <c r="D1622" t="s">
        <v>1869</v>
      </c>
    </row>
    <row r="1623" spans="1:4">
      <c r="A1623" s="129" t="s">
        <v>3223</v>
      </c>
      <c r="B1623" s="129" t="s">
        <v>2748</v>
      </c>
      <c r="C1623" t="s">
        <v>1869</v>
      </c>
      <c r="D1623" t="s">
        <v>1869</v>
      </c>
    </row>
    <row r="1624" spans="1:4">
      <c r="A1624" s="129" t="s">
        <v>2814</v>
      </c>
      <c r="B1624" s="129" t="s">
        <v>2749</v>
      </c>
      <c r="C1624" t="s">
        <v>1869</v>
      </c>
      <c r="D1624" t="s">
        <v>1869</v>
      </c>
    </row>
    <row r="1625" spans="1:4">
      <c r="A1625" s="129" t="s">
        <v>2815</v>
      </c>
      <c r="B1625" s="129" t="s">
        <v>2751</v>
      </c>
      <c r="C1625" t="s">
        <v>1869</v>
      </c>
      <c r="D1625" t="s">
        <v>1869</v>
      </c>
    </row>
    <row r="1626" spans="1:4">
      <c r="A1626" s="129" t="s">
        <v>2816</v>
      </c>
      <c r="B1626" s="129" t="s">
        <v>2761</v>
      </c>
      <c r="C1626" t="s">
        <v>1869</v>
      </c>
      <c r="D1626" t="s">
        <v>1869</v>
      </c>
    </row>
    <row r="1627" spans="1:4">
      <c r="A1627" s="129" t="s">
        <v>2817</v>
      </c>
      <c r="B1627" s="129" t="s">
        <v>2752</v>
      </c>
      <c r="C1627" t="s">
        <v>1869</v>
      </c>
      <c r="D1627" t="s">
        <v>1869</v>
      </c>
    </row>
    <row r="1628" spans="1:4">
      <c r="A1628" s="129" t="s">
        <v>2818</v>
      </c>
      <c r="B1628" s="129" t="s">
        <v>2753</v>
      </c>
      <c r="C1628" t="s">
        <v>1869</v>
      </c>
      <c r="D1628" t="s">
        <v>1869</v>
      </c>
    </row>
    <row r="1629" spans="1:4">
      <c r="A1629" s="129" t="s">
        <v>2819</v>
      </c>
      <c r="B1629" s="129" t="s">
        <v>2754</v>
      </c>
      <c r="C1629" t="s">
        <v>1869</v>
      </c>
      <c r="D1629" t="s">
        <v>1869</v>
      </c>
    </row>
    <row r="1630" spans="1:4">
      <c r="A1630" s="129" t="s">
        <v>2820</v>
      </c>
      <c r="B1630" s="129" t="s">
        <v>2755</v>
      </c>
      <c r="C1630" t="s">
        <v>1869</v>
      </c>
      <c r="D1630" t="s">
        <v>1869</v>
      </c>
    </row>
    <row r="1631" spans="1:4">
      <c r="A1631" s="129" t="s">
        <v>2821</v>
      </c>
      <c r="B1631" s="129" t="s">
        <v>2756</v>
      </c>
      <c r="C1631" t="s">
        <v>1869</v>
      </c>
      <c r="D1631" t="s">
        <v>1869</v>
      </c>
    </row>
    <row r="1632" spans="1:4">
      <c r="A1632" s="129" t="s">
        <v>2822</v>
      </c>
      <c r="B1632" s="129" t="s">
        <v>2757</v>
      </c>
      <c r="C1632" t="s">
        <v>1869</v>
      </c>
      <c r="D1632" t="s">
        <v>1869</v>
      </c>
    </row>
    <row r="1633" spans="1:4">
      <c r="A1633" s="129" t="s">
        <v>2823</v>
      </c>
      <c r="B1633" s="129" t="s">
        <v>2758</v>
      </c>
      <c r="C1633" t="s">
        <v>1869</v>
      </c>
      <c r="D1633" t="s">
        <v>1869</v>
      </c>
    </row>
    <row r="1634" spans="1:4">
      <c r="A1634" s="129" t="s">
        <v>2824</v>
      </c>
      <c r="B1634" s="129" t="s">
        <v>2759</v>
      </c>
      <c r="C1634" t="s">
        <v>1869</v>
      </c>
      <c r="D1634" t="s">
        <v>1869</v>
      </c>
    </row>
    <row r="1635" spans="1:4">
      <c r="A1635" s="129" t="s">
        <v>2825</v>
      </c>
      <c r="B1635" s="129" t="s">
        <v>2760</v>
      </c>
      <c r="C1635" t="s">
        <v>1869</v>
      </c>
      <c r="D1635" t="s">
        <v>1869</v>
      </c>
    </row>
    <row r="1636" spans="1:4">
      <c r="A1636" s="129" t="s">
        <v>2826</v>
      </c>
      <c r="B1636" s="129" t="s">
        <v>2762</v>
      </c>
      <c r="C1636" t="s">
        <v>1869</v>
      </c>
      <c r="D1636" t="s">
        <v>1869</v>
      </c>
    </row>
    <row r="1637" spans="1:4">
      <c r="A1637" s="129" t="s">
        <v>2827</v>
      </c>
      <c r="B1637" s="129" t="s">
        <v>2772</v>
      </c>
      <c r="C1637" t="s">
        <v>1869</v>
      </c>
      <c r="D1637" t="s">
        <v>1869</v>
      </c>
    </row>
    <row r="1638" spans="1:4">
      <c r="A1638" s="129" t="s">
        <v>2828</v>
      </c>
      <c r="B1638" s="129" t="s">
        <v>2763</v>
      </c>
      <c r="C1638" t="s">
        <v>1869</v>
      </c>
      <c r="D1638" t="s">
        <v>1869</v>
      </c>
    </row>
    <row r="1639" spans="1:4">
      <c r="A1639" s="129" t="s">
        <v>2829</v>
      </c>
      <c r="B1639" s="129" t="s">
        <v>2764</v>
      </c>
      <c r="C1639" t="s">
        <v>1869</v>
      </c>
      <c r="D1639" t="s">
        <v>1869</v>
      </c>
    </row>
    <row r="1640" spans="1:4">
      <c r="A1640" s="129" t="s">
        <v>2830</v>
      </c>
      <c r="B1640" s="129" t="s">
        <v>2765</v>
      </c>
      <c r="C1640" t="s">
        <v>1869</v>
      </c>
      <c r="D1640" t="s">
        <v>1869</v>
      </c>
    </row>
    <row r="1641" spans="1:4">
      <c r="A1641" s="129" t="s">
        <v>2831</v>
      </c>
      <c r="B1641" s="129" t="s">
        <v>2766</v>
      </c>
      <c r="C1641" t="s">
        <v>1869</v>
      </c>
      <c r="D1641" t="s">
        <v>1869</v>
      </c>
    </row>
    <row r="1642" spans="1:4">
      <c r="A1642" s="129" t="s">
        <v>2832</v>
      </c>
      <c r="B1642" s="129" t="s">
        <v>2767</v>
      </c>
      <c r="C1642" t="s">
        <v>1869</v>
      </c>
      <c r="D1642" t="s">
        <v>1869</v>
      </c>
    </row>
    <row r="1643" spans="1:4">
      <c r="A1643" s="129" t="s">
        <v>2833</v>
      </c>
      <c r="B1643" s="129" t="s">
        <v>2768</v>
      </c>
      <c r="C1643" t="s">
        <v>1869</v>
      </c>
      <c r="D1643" t="s">
        <v>1869</v>
      </c>
    </row>
    <row r="1644" spans="1:4">
      <c r="A1644" s="129" t="s">
        <v>2834</v>
      </c>
      <c r="B1644" s="129" t="s">
        <v>2769</v>
      </c>
      <c r="C1644" t="s">
        <v>1869</v>
      </c>
      <c r="D1644" t="s">
        <v>1869</v>
      </c>
    </row>
    <row r="1645" spans="1:4">
      <c r="A1645" s="129" t="s">
        <v>2835</v>
      </c>
      <c r="B1645" s="129" t="s">
        <v>2770</v>
      </c>
      <c r="C1645" t="s">
        <v>1869</v>
      </c>
      <c r="D1645" t="s">
        <v>1869</v>
      </c>
    </row>
    <row r="1646" spans="1:4">
      <c r="A1646" s="129" t="s">
        <v>2836</v>
      </c>
      <c r="B1646" s="129" t="s">
        <v>2771</v>
      </c>
      <c r="C1646" t="s">
        <v>1869</v>
      </c>
      <c r="D1646" t="s">
        <v>1869</v>
      </c>
    </row>
    <row r="1647" spans="1:4">
      <c r="A1647" s="129" t="s">
        <v>2837</v>
      </c>
      <c r="B1647" s="129" t="s">
        <v>2773</v>
      </c>
      <c r="C1647" t="s">
        <v>1869</v>
      </c>
      <c r="D1647" t="s">
        <v>1869</v>
      </c>
    </row>
    <row r="1648" spans="1:4">
      <c r="A1648" s="129" t="s">
        <v>2838</v>
      </c>
      <c r="B1648" s="129" t="s">
        <v>2783</v>
      </c>
      <c r="C1648" t="s">
        <v>1869</v>
      </c>
      <c r="D1648" t="s">
        <v>1869</v>
      </c>
    </row>
    <row r="1649" spans="1:4">
      <c r="A1649" s="129" t="s">
        <v>2839</v>
      </c>
      <c r="B1649" s="129" t="s">
        <v>2774</v>
      </c>
      <c r="C1649" t="s">
        <v>1869</v>
      </c>
      <c r="D1649" t="s">
        <v>1869</v>
      </c>
    </row>
    <row r="1650" spans="1:4">
      <c r="A1650" s="129" t="s">
        <v>2840</v>
      </c>
      <c r="B1650" s="129" t="s">
        <v>2775</v>
      </c>
      <c r="C1650" t="s">
        <v>1869</v>
      </c>
      <c r="D1650" t="s">
        <v>1869</v>
      </c>
    </row>
    <row r="1651" spans="1:4">
      <c r="A1651" s="129" t="s">
        <v>2841</v>
      </c>
      <c r="B1651" s="129" t="s">
        <v>2776</v>
      </c>
      <c r="C1651" t="s">
        <v>1869</v>
      </c>
      <c r="D1651" t="s">
        <v>1869</v>
      </c>
    </row>
    <row r="1652" spans="1:4">
      <c r="A1652" s="129" t="s">
        <v>2842</v>
      </c>
      <c r="B1652" s="129" t="s">
        <v>2777</v>
      </c>
      <c r="C1652" t="s">
        <v>1869</v>
      </c>
      <c r="D1652" t="s">
        <v>1869</v>
      </c>
    </row>
    <row r="1653" spans="1:4">
      <c r="A1653" s="129" t="s">
        <v>2843</v>
      </c>
      <c r="B1653" s="129" t="s">
        <v>2778</v>
      </c>
      <c r="C1653" t="s">
        <v>1869</v>
      </c>
      <c r="D1653" t="s">
        <v>1869</v>
      </c>
    </row>
    <row r="1654" spans="1:4">
      <c r="A1654" s="129" t="s">
        <v>2844</v>
      </c>
      <c r="B1654" s="129" t="s">
        <v>2779</v>
      </c>
      <c r="C1654" t="s">
        <v>1869</v>
      </c>
      <c r="D1654" t="s">
        <v>1869</v>
      </c>
    </row>
    <row r="1655" spans="1:4">
      <c r="A1655" s="129" t="s">
        <v>2845</v>
      </c>
      <c r="B1655" s="129" t="s">
        <v>2780</v>
      </c>
      <c r="C1655" t="s">
        <v>1869</v>
      </c>
      <c r="D1655" t="s">
        <v>1869</v>
      </c>
    </row>
    <row r="1656" spans="1:4">
      <c r="A1656" s="129" t="s">
        <v>2846</v>
      </c>
      <c r="B1656" s="129" t="s">
        <v>2781</v>
      </c>
      <c r="C1656" t="s">
        <v>1869</v>
      </c>
      <c r="D1656" t="s">
        <v>1869</v>
      </c>
    </row>
    <row r="1657" spans="1:4">
      <c r="A1657" s="129" t="s">
        <v>2847</v>
      </c>
      <c r="B1657" s="129" t="s">
        <v>2782</v>
      </c>
      <c r="C1657" t="s">
        <v>1869</v>
      </c>
      <c r="D1657" t="s">
        <v>1869</v>
      </c>
    </row>
    <row r="1658" spans="1:4">
      <c r="A1658" s="129" t="s">
        <v>2848</v>
      </c>
      <c r="B1658" s="129" t="s">
        <v>2784</v>
      </c>
      <c r="C1658" t="s">
        <v>1869</v>
      </c>
      <c r="D1658" t="s">
        <v>1869</v>
      </c>
    </row>
    <row r="1659" spans="1:4">
      <c r="A1659" s="129" t="s">
        <v>2849</v>
      </c>
      <c r="B1659" s="129" t="s">
        <v>2794</v>
      </c>
      <c r="C1659" t="s">
        <v>1869</v>
      </c>
      <c r="D1659" t="s">
        <v>1869</v>
      </c>
    </row>
    <row r="1660" spans="1:4">
      <c r="A1660" s="129" t="s">
        <v>2850</v>
      </c>
      <c r="B1660" s="129" t="s">
        <v>2785</v>
      </c>
      <c r="C1660" t="s">
        <v>1869</v>
      </c>
      <c r="D1660" t="s">
        <v>1869</v>
      </c>
    </row>
    <row r="1661" spans="1:4">
      <c r="A1661" s="129" t="s">
        <v>2851</v>
      </c>
      <c r="B1661" s="129" t="s">
        <v>2786</v>
      </c>
      <c r="C1661" t="s">
        <v>1869</v>
      </c>
      <c r="D1661" t="s">
        <v>1869</v>
      </c>
    </row>
    <row r="1662" spans="1:4">
      <c r="A1662" s="129" t="s">
        <v>2852</v>
      </c>
      <c r="B1662" s="129" t="s">
        <v>2787</v>
      </c>
      <c r="C1662" t="s">
        <v>1869</v>
      </c>
      <c r="D1662" t="s">
        <v>1869</v>
      </c>
    </row>
    <row r="1663" spans="1:4">
      <c r="A1663" s="129" t="s">
        <v>2853</v>
      </c>
      <c r="B1663" s="129" t="s">
        <v>2788</v>
      </c>
      <c r="C1663" t="s">
        <v>1869</v>
      </c>
      <c r="D1663" t="s">
        <v>1869</v>
      </c>
    </row>
    <row r="1664" spans="1:4">
      <c r="A1664" s="129" t="s">
        <v>2854</v>
      </c>
      <c r="B1664" s="129" t="s">
        <v>2789</v>
      </c>
      <c r="C1664" t="s">
        <v>1869</v>
      </c>
      <c r="D1664" t="s">
        <v>1869</v>
      </c>
    </row>
    <row r="1665" spans="1:4">
      <c r="A1665" s="129" t="s">
        <v>2855</v>
      </c>
      <c r="B1665" s="129" t="s">
        <v>2790</v>
      </c>
      <c r="C1665" t="s">
        <v>1869</v>
      </c>
      <c r="D1665" t="s">
        <v>1869</v>
      </c>
    </row>
    <row r="1666" spans="1:4">
      <c r="A1666" s="129" t="s">
        <v>2856</v>
      </c>
      <c r="B1666" s="129" t="s">
        <v>2791</v>
      </c>
      <c r="C1666" t="s">
        <v>1869</v>
      </c>
      <c r="D1666" t="s">
        <v>1869</v>
      </c>
    </row>
    <row r="1667" spans="1:4">
      <c r="A1667" s="129" t="s">
        <v>2857</v>
      </c>
      <c r="B1667" s="129" t="s">
        <v>2792</v>
      </c>
      <c r="C1667" t="s">
        <v>1869</v>
      </c>
      <c r="D1667" t="s">
        <v>1869</v>
      </c>
    </row>
    <row r="1668" spans="1:4">
      <c r="A1668" s="129" t="s">
        <v>2858</v>
      </c>
      <c r="B1668" s="129" t="s">
        <v>2793</v>
      </c>
      <c r="C1668" t="s">
        <v>1869</v>
      </c>
      <c r="D1668" t="s">
        <v>1869</v>
      </c>
    </row>
    <row r="1669" spans="1:4">
      <c r="A1669" s="129" t="s">
        <v>2859</v>
      </c>
      <c r="B1669" s="129" t="s">
        <v>2795</v>
      </c>
      <c r="C1669" t="s">
        <v>1869</v>
      </c>
      <c r="D1669" t="s">
        <v>1869</v>
      </c>
    </row>
    <row r="1670" spans="1:4">
      <c r="A1670" s="129" t="s">
        <v>2860</v>
      </c>
      <c r="B1670" s="129" t="s">
        <v>2804</v>
      </c>
      <c r="C1670" t="s">
        <v>1869</v>
      </c>
      <c r="D1670" t="s">
        <v>1869</v>
      </c>
    </row>
    <row r="1671" spans="1:4">
      <c r="A1671" s="129" t="s">
        <v>2861</v>
      </c>
      <c r="B1671" s="129" t="s">
        <v>530</v>
      </c>
      <c r="C1671" t="s">
        <v>1869</v>
      </c>
      <c r="D1671" t="s">
        <v>1869</v>
      </c>
    </row>
    <row r="1672" spans="1:4">
      <c r="A1672" s="129" t="s">
        <v>2862</v>
      </c>
      <c r="B1672" s="129" t="s">
        <v>2796</v>
      </c>
      <c r="C1672" t="s">
        <v>1869</v>
      </c>
      <c r="D1672" t="s">
        <v>1869</v>
      </c>
    </row>
    <row r="1673" spans="1:4">
      <c r="A1673" s="129" t="s">
        <v>2863</v>
      </c>
      <c r="B1673" s="129" t="s">
        <v>2797</v>
      </c>
      <c r="C1673" t="s">
        <v>1869</v>
      </c>
      <c r="D1673" t="s">
        <v>1869</v>
      </c>
    </row>
    <row r="1674" spans="1:4">
      <c r="A1674" s="129" t="s">
        <v>2864</v>
      </c>
      <c r="B1674" s="129" t="s">
        <v>2798</v>
      </c>
      <c r="C1674" t="s">
        <v>1869</v>
      </c>
      <c r="D1674" t="s">
        <v>1869</v>
      </c>
    </row>
    <row r="1675" spans="1:4">
      <c r="A1675" s="129" t="s">
        <v>2865</v>
      </c>
      <c r="B1675" s="129" t="s">
        <v>2799</v>
      </c>
      <c r="C1675" t="s">
        <v>1869</v>
      </c>
      <c r="D1675" t="s">
        <v>1869</v>
      </c>
    </row>
    <row r="1676" spans="1:4">
      <c r="A1676" s="129" t="s">
        <v>2866</v>
      </c>
      <c r="B1676" s="129" t="s">
        <v>2800</v>
      </c>
      <c r="C1676" t="s">
        <v>1869</v>
      </c>
      <c r="D1676" t="s">
        <v>1869</v>
      </c>
    </row>
    <row r="1677" spans="1:4">
      <c r="A1677" s="129" t="s">
        <v>2867</v>
      </c>
      <c r="B1677" s="129" t="s">
        <v>2801</v>
      </c>
      <c r="C1677" t="s">
        <v>1869</v>
      </c>
      <c r="D1677" t="s">
        <v>1869</v>
      </c>
    </row>
    <row r="1678" spans="1:4">
      <c r="A1678" s="129" t="s">
        <v>2868</v>
      </c>
      <c r="B1678" s="129" t="s">
        <v>2802</v>
      </c>
      <c r="C1678" t="s">
        <v>1869</v>
      </c>
      <c r="D1678" t="s">
        <v>1869</v>
      </c>
    </row>
    <row r="1679" spans="1:4">
      <c r="A1679" s="129" t="s">
        <v>2869</v>
      </c>
      <c r="B1679" s="129" t="s">
        <v>2803</v>
      </c>
      <c r="C1679" t="s">
        <v>1869</v>
      </c>
      <c r="D1679" t="s">
        <v>1869</v>
      </c>
    </row>
    <row r="1680" spans="1:4">
      <c r="A1680" s="129" t="s">
        <v>2870</v>
      </c>
      <c r="B1680" s="129" t="s">
        <v>2805</v>
      </c>
      <c r="C1680" t="s">
        <v>1869</v>
      </c>
      <c r="D1680" t="s">
        <v>1869</v>
      </c>
    </row>
    <row r="1681" spans="1:4">
      <c r="A1681" s="129" t="s">
        <v>2871</v>
      </c>
      <c r="B1681" s="129" t="s">
        <v>2326</v>
      </c>
      <c r="C1681" t="s">
        <v>1869</v>
      </c>
      <c r="D1681" t="s">
        <v>1869</v>
      </c>
    </row>
    <row r="1682" spans="1:4">
      <c r="A1682" s="129" t="s">
        <v>2872</v>
      </c>
      <c r="B1682" s="129" t="s">
        <v>2806</v>
      </c>
      <c r="C1682" t="s">
        <v>1869</v>
      </c>
      <c r="D1682" t="s">
        <v>1869</v>
      </c>
    </row>
    <row r="1683" spans="1:4">
      <c r="A1683" s="129" t="s">
        <v>2873</v>
      </c>
      <c r="B1683" s="129" t="s">
        <v>2807</v>
      </c>
      <c r="C1683" t="s">
        <v>1869</v>
      </c>
      <c r="D1683" t="s">
        <v>1869</v>
      </c>
    </row>
    <row r="1684" spans="1:4">
      <c r="A1684" s="129" t="s">
        <v>2874</v>
      </c>
      <c r="B1684" s="129" t="s">
        <v>2808</v>
      </c>
      <c r="C1684" t="s">
        <v>1869</v>
      </c>
      <c r="D1684" t="s">
        <v>1869</v>
      </c>
    </row>
    <row r="1685" spans="1:4">
      <c r="A1685" s="129" t="s">
        <v>2875</v>
      </c>
      <c r="B1685" s="129" t="s">
        <v>2809</v>
      </c>
      <c r="C1685" t="s">
        <v>1869</v>
      </c>
      <c r="D1685" t="s">
        <v>1869</v>
      </c>
    </row>
    <row r="1686" spans="1:4">
      <c r="A1686" s="129" t="s">
        <v>2876</v>
      </c>
      <c r="B1686" s="129" t="s">
        <v>2810</v>
      </c>
      <c r="C1686" t="s">
        <v>1869</v>
      </c>
      <c r="D1686" t="s">
        <v>1869</v>
      </c>
    </row>
    <row r="1687" spans="1:4">
      <c r="A1687" s="129" t="s">
        <v>2877</v>
      </c>
      <c r="B1687" s="129" t="s">
        <v>2811</v>
      </c>
      <c r="C1687" t="s">
        <v>1869</v>
      </c>
      <c r="D1687" t="s">
        <v>1869</v>
      </c>
    </row>
    <row r="1688" spans="1:4">
      <c r="A1688" s="129" t="s">
        <v>2878</v>
      </c>
      <c r="B1688" s="129" t="s">
        <v>2812</v>
      </c>
      <c r="C1688" t="s">
        <v>1869</v>
      </c>
      <c r="D1688" t="s">
        <v>1869</v>
      </c>
    </row>
    <row r="1689" spans="1:4">
      <c r="A1689" s="129" t="s">
        <v>2879</v>
      </c>
      <c r="B1689" s="129" t="s">
        <v>2324</v>
      </c>
      <c r="C1689" t="s">
        <v>1869</v>
      </c>
      <c r="D1689" t="s">
        <v>1869</v>
      </c>
    </row>
    <row r="1690" spans="1:4">
      <c r="A1690" s="129" t="s">
        <v>2880</v>
      </c>
      <c r="B1690" s="129" t="s">
        <v>2325</v>
      </c>
      <c r="C1690" t="s">
        <v>1869</v>
      </c>
      <c r="D1690" t="s">
        <v>1869</v>
      </c>
    </row>
    <row r="1691" spans="1:4">
      <c r="A1691" s="129" t="s">
        <v>2881</v>
      </c>
      <c r="B1691" s="129" t="s">
        <v>2327</v>
      </c>
      <c r="C1691" t="s">
        <v>1869</v>
      </c>
      <c r="D1691" t="s">
        <v>1869</v>
      </c>
    </row>
    <row r="1692" spans="1:4">
      <c r="A1692" s="129" t="s">
        <v>2882</v>
      </c>
      <c r="B1692" s="129" t="s">
        <v>2337</v>
      </c>
      <c r="C1692" t="s">
        <v>1869</v>
      </c>
      <c r="D1692" t="s">
        <v>1869</v>
      </c>
    </row>
    <row r="1693" spans="1:4">
      <c r="A1693" s="129" t="s">
        <v>2883</v>
      </c>
      <c r="B1693" s="129" t="s">
        <v>2328</v>
      </c>
      <c r="C1693" t="s">
        <v>1869</v>
      </c>
      <c r="D1693" t="s">
        <v>1869</v>
      </c>
    </row>
    <row r="1694" spans="1:4">
      <c r="A1694" s="129" t="s">
        <v>2884</v>
      </c>
      <c r="B1694" s="129" t="s">
        <v>2329</v>
      </c>
      <c r="C1694" t="s">
        <v>1869</v>
      </c>
      <c r="D1694" t="s">
        <v>1869</v>
      </c>
    </row>
    <row r="1695" spans="1:4">
      <c r="A1695" s="129" t="s">
        <v>2885</v>
      </c>
      <c r="B1695" s="129" t="s">
        <v>2330</v>
      </c>
      <c r="C1695" t="s">
        <v>1869</v>
      </c>
      <c r="D1695" t="s">
        <v>1869</v>
      </c>
    </row>
    <row r="1696" spans="1:4">
      <c r="A1696" s="129" t="s">
        <v>2886</v>
      </c>
      <c r="B1696" s="129" t="s">
        <v>2331</v>
      </c>
      <c r="C1696" t="s">
        <v>1869</v>
      </c>
      <c r="D1696" t="s">
        <v>1869</v>
      </c>
    </row>
    <row r="1697" spans="1:4">
      <c r="A1697" s="129" t="s">
        <v>2887</v>
      </c>
      <c r="B1697" s="129" t="s">
        <v>2332</v>
      </c>
      <c r="C1697" t="s">
        <v>1869</v>
      </c>
      <c r="D1697" t="s">
        <v>1869</v>
      </c>
    </row>
    <row r="1698" spans="1:4">
      <c r="A1698" s="129" t="s">
        <v>2888</v>
      </c>
      <c r="B1698" s="129" t="s">
        <v>2333</v>
      </c>
      <c r="C1698" t="s">
        <v>1869</v>
      </c>
      <c r="D1698" t="s">
        <v>1869</v>
      </c>
    </row>
    <row r="1699" spans="1:4">
      <c r="A1699" s="129" t="s">
        <v>2889</v>
      </c>
      <c r="B1699" s="129" t="s">
        <v>2334</v>
      </c>
      <c r="C1699" t="s">
        <v>1869</v>
      </c>
      <c r="D1699" t="s">
        <v>1869</v>
      </c>
    </row>
    <row r="1700" spans="1:4">
      <c r="A1700" s="129" t="s">
        <v>2890</v>
      </c>
      <c r="B1700" s="129" t="s">
        <v>2335</v>
      </c>
      <c r="C1700" t="s">
        <v>1869</v>
      </c>
      <c r="D1700" t="s">
        <v>1869</v>
      </c>
    </row>
    <row r="1701" spans="1:4">
      <c r="A1701" s="129" t="s">
        <v>2891</v>
      </c>
      <c r="B1701" s="129" t="s">
        <v>2336</v>
      </c>
      <c r="C1701" t="s">
        <v>1869</v>
      </c>
      <c r="D1701" t="s">
        <v>1869</v>
      </c>
    </row>
    <row r="1702" spans="1:4">
      <c r="A1702" s="129" t="s">
        <v>2892</v>
      </c>
      <c r="B1702" s="129" t="s">
        <v>2338</v>
      </c>
      <c r="C1702" t="s">
        <v>1869</v>
      </c>
      <c r="D1702" t="s">
        <v>1869</v>
      </c>
    </row>
    <row r="1703" spans="1:4">
      <c r="A1703" s="129" t="s">
        <v>2893</v>
      </c>
      <c r="B1703" s="129" t="s">
        <v>1953</v>
      </c>
      <c r="C1703" t="s">
        <v>1869</v>
      </c>
      <c r="D1703" t="s">
        <v>1869</v>
      </c>
    </row>
    <row r="1704" spans="1:4">
      <c r="A1704" s="129" t="s">
        <v>2894</v>
      </c>
      <c r="B1704" s="129" t="s">
        <v>2339</v>
      </c>
      <c r="C1704" t="s">
        <v>1869</v>
      </c>
      <c r="D1704" t="s">
        <v>1869</v>
      </c>
    </row>
    <row r="1705" spans="1:4">
      <c r="A1705" s="129" t="s">
        <v>2895</v>
      </c>
      <c r="B1705" s="129" t="s">
        <v>2340</v>
      </c>
      <c r="C1705" t="s">
        <v>1869</v>
      </c>
      <c r="D1705" t="s">
        <v>1869</v>
      </c>
    </row>
    <row r="1706" spans="1:4">
      <c r="A1706" s="129" t="s">
        <v>2896</v>
      </c>
      <c r="B1706" s="129" t="s">
        <v>2341</v>
      </c>
      <c r="C1706" t="s">
        <v>1869</v>
      </c>
      <c r="D1706" t="s">
        <v>1869</v>
      </c>
    </row>
    <row r="1707" spans="1:4">
      <c r="A1707" s="129" t="s">
        <v>2897</v>
      </c>
      <c r="B1707" s="129" t="s">
        <v>2342</v>
      </c>
      <c r="C1707" t="s">
        <v>1869</v>
      </c>
      <c r="D1707" t="s">
        <v>1869</v>
      </c>
    </row>
    <row r="1708" spans="1:4">
      <c r="A1708" s="129" t="s">
        <v>2898</v>
      </c>
      <c r="B1708" s="129" t="s">
        <v>2343</v>
      </c>
      <c r="C1708" t="s">
        <v>1869</v>
      </c>
      <c r="D1708" t="s">
        <v>1869</v>
      </c>
    </row>
    <row r="1709" spans="1:4">
      <c r="A1709" s="129" t="s">
        <v>2899</v>
      </c>
      <c r="B1709" s="129" t="s">
        <v>2344</v>
      </c>
      <c r="C1709" t="s">
        <v>1869</v>
      </c>
      <c r="D1709" t="s">
        <v>1869</v>
      </c>
    </row>
    <row r="1710" spans="1:4">
      <c r="A1710" s="129" t="s">
        <v>2900</v>
      </c>
      <c r="B1710" s="129" t="s">
        <v>2345</v>
      </c>
      <c r="C1710" t="s">
        <v>1869</v>
      </c>
      <c r="D1710" t="s">
        <v>1869</v>
      </c>
    </row>
    <row r="1711" spans="1:4">
      <c r="A1711" s="129" t="s">
        <v>2901</v>
      </c>
      <c r="B1711" s="129" t="s">
        <v>2346</v>
      </c>
      <c r="C1711" t="s">
        <v>1869</v>
      </c>
      <c r="D1711" t="s">
        <v>1869</v>
      </c>
    </row>
    <row r="1712" spans="1:4">
      <c r="A1712" s="129" t="s">
        <v>2902</v>
      </c>
      <c r="B1712" s="129" t="s">
        <v>1952</v>
      </c>
      <c r="C1712" t="s">
        <v>1869</v>
      </c>
      <c r="D1712" t="s">
        <v>1869</v>
      </c>
    </row>
    <row r="1713" spans="1:4">
      <c r="A1713" s="129" t="s">
        <v>2903</v>
      </c>
      <c r="B1713" s="129" t="s">
        <v>1954</v>
      </c>
      <c r="C1713" t="s">
        <v>1869</v>
      </c>
      <c r="D1713" t="s">
        <v>1869</v>
      </c>
    </row>
    <row r="1714" spans="1:4">
      <c r="A1714" s="129" t="s">
        <v>2904</v>
      </c>
      <c r="B1714" s="129" t="s">
        <v>1965</v>
      </c>
      <c r="C1714" t="s">
        <v>1869</v>
      </c>
      <c r="D1714" t="s">
        <v>1869</v>
      </c>
    </row>
    <row r="1715" spans="1:4">
      <c r="A1715" s="129" t="s">
        <v>2905</v>
      </c>
      <c r="B1715" s="129" t="s">
        <v>1955</v>
      </c>
      <c r="C1715" t="s">
        <v>1869</v>
      </c>
      <c r="D1715" t="s">
        <v>1869</v>
      </c>
    </row>
    <row r="1716" spans="1:4">
      <c r="A1716" s="129" t="s">
        <v>2906</v>
      </c>
      <c r="B1716" s="129" t="s">
        <v>1956</v>
      </c>
      <c r="C1716" t="s">
        <v>1869</v>
      </c>
      <c r="D1716" t="s">
        <v>1869</v>
      </c>
    </row>
    <row r="1717" spans="1:4">
      <c r="A1717" s="129" t="s">
        <v>2907</v>
      </c>
      <c r="B1717" s="129" t="s">
        <v>1957</v>
      </c>
      <c r="C1717" t="s">
        <v>1869</v>
      </c>
      <c r="D1717" t="s">
        <v>1869</v>
      </c>
    </row>
    <row r="1718" spans="1:4">
      <c r="A1718" s="129" t="s">
        <v>2908</v>
      </c>
      <c r="B1718" s="129" t="s">
        <v>1958</v>
      </c>
      <c r="C1718" t="s">
        <v>1869</v>
      </c>
      <c r="D1718" t="s">
        <v>1869</v>
      </c>
    </row>
    <row r="1719" spans="1:4">
      <c r="A1719" s="129" t="s">
        <v>2909</v>
      </c>
      <c r="B1719" s="129" t="s">
        <v>1959</v>
      </c>
      <c r="C1719" t="s">
        <v>1869</v>
      </c>
      <c r="D1719" t="s">
        <v>1869</v>
      </c>
    </row>
    <row r="1720" spans="1:4">
      <c r="A1720" s="129" t="s">
        <v>2910</v>
      </c>
      <c r="B1720" s="129" t="s">
        <v>1960</v>
      </c>
      <c r="C1720" t="s">
        <v>1869</v>
      </c>
      <c r="D1720" t="s">
        <v>1869</v>
      </c>
    </row>
    <row r="1721" spans="1:4">
      <c r="A1721" s="129" t="s">
        <v>2911</v>
      </c>
      <c r="B1721" s="129" t="s">
        <v>1961</v>
      </c>
      <c r="C1721" t="s">
        <v>1869</v>
      </c>
      <c r="D1721" t="s">
        <v>1869</v>
      </c>
    </row>
    <row r="1722" spans="1:4">
      <c r="A1722" s="129" t="s">
        <v>2912</v>
      </c>
      <c r="B1722" s="129" t="s">
        <v>1962</v>
      </c>
      <c r="C1722" t="s">
        <v>1869</v>
      </c>
      <c r="D1722" t="s">
        <v>1869</v>
      </c>
    </row>
    <row r="1723" spans="1:4">
      <c r="A1723" s="129" t="s">
        <v>2913</v>
      </c>
      <c r="B1723" s="129" t="s">
        <v>1963</v>
      </c>
      <c r="C1723" t="s">
        <v>1869</v>
      </c>
      <c r="D1723" t="s">
        <v>1869</v>
      </c>
    </row>
    <row r="1724" spans="1:4">
      <c r="A1724" s="129" t="s">
        <v>2914</v>
      </c>
      <c r="B1724" s="129" t="s">
        <v>1966</v>
      </c>
      <c r="C1724" t="s">
        <v>1869</v>
      </c>
      <c r="D1724" t="s">
        <v>1869</v>
      </c>
    </row>
    <row r="1725" spans="1:4">
      <c r="A1725" s="129" t="s">
        <v>2915</v>
      </c>
      <c r="B1725" s="129" t="s">
        <v>1976</v>
      </c>
      <c r="C1725" t="s">
        <v>1869</v>
      </c>
      <c r="D1725" t="s">
        <v>1869</v>
      </c>
    </row>
    <row r="1726" spans="1:4">
      <c r="A1726" s="129" t="s">
        <v>2916</v>
      </c>
      <c r="B1726" s="129" t="s">
        <v>1967</v>
      </c>
      <c r="C1726" t="s">
        <v>1869</v>
      </c>
      <c r="D1726" t="s">
        <v>1869</v>
      </c>
    </row>
    <row r="1727" spans="1:4">
      <c r="A1727" s="129" t="s">
        <v>2917</v>
      </c>
      <c r="B1727" s="129" t="s">
        <v>531</v>
      </c>
      <c r="C1727" t="s">
        <v>1869</v>
      </c>
      <c r="D1727" t="s">
        <v>1869</v>
      </c>
    </row>
    <row r="1728" spans="1:4">
      <c r="A1728" s="129" t="s">
        <v>2918</v>
      </c>
      <c r="B1728" s="129" t="s">
        <v>1968</v>
      </c>
      <c r="C1728" t="s">
        <v>1869</v>
      </c>
      <c r="D1728" t="s">
        <v>1869</v>
      </c>
    </row>
    <row r="1729" spans="1:4">
      <c r="A1729" s="129" t="s">
        <v>2919</v>
      </c>
      <c r="B1729" s="129" t="s">
        <v>1969</v>
      </c>
      <c r="C1729" t="s">
        <v>1869</v>
      </c>
      <c r="D1729" t="s">
        <v>1869</v>
      </c>
    </row>
    <row r="1730" spans="1:4">
      <c r="A1730" s="129" t="s">
        <v>2920</v>
      </c>
      <c r="B1730" s="129" t="s">
        <v>1970</v>
      </c>
      <c r="C1730" t="s">
        <v>1869</v>
      </c>
      <c r="D1730" t="s">
        <v>1869</v>
      </c>
    </row>
    <row r="1731" spans="1:4">
      <c r="A1731" s="129" t="s">
        <v>2921</v>
      </c>
      <c r="B1731" s="129" t="s">
        <v>1971</v>
      </c>
      <c r="C1731" t="s">
        <v>1869</v>
      </c>
      <c r="D1731" t="s">
        <v>1869</v>
      </c>
    </row>
    <row r="1732" spans="1:4">
      <c r="A1732" s="129" t="s">
        <v>2922</v>
      </c>
      <c r="B1732" s="129" t="s">
        <v>1972</v>
      </c>
      <c r="C1732" t="s">
        <v>1869</v>
      </c>
      <c r="D1732" t="s">
        <v>1869</v>
      </c>
    </row>
    <row r="1733" spans="1:4">
      <c r="A1733" s="129" t="s">
        <v>2923</v>
      </c>
      <c r="B1733" s="129" t="s">
        <v>1973</v>
      </c>
      <c r="C1733" t="s">
        <v>1869</v>
      </c>
      <c r="D1733" t="s">
        <v>1869</v>
      </c>
    </row>
    <row r="1734" spans="1:4">
      <c r="A1734" s="129" t="s">
        <v>2924</v>
      </c>
      <c r="B1734" s="129" t="s">
        <v>1974</v>
      </c>
      <c r="C1734" t="s">
        <v>1869</v>
      </c>
      <c r="D1734" t="s">
        <v>1869</v>
      </c>
    </row>
    <row r="1735" spans="1:4">
      <c r="A1735" s="129" t="s">
        <v>2925</v>
      </c>
      <c r="B1735" s="129" t="s">
        <v>1975</v>
      </c>
      <c r="C1735" t="s">
        <v>1869</v>
      </c>
      <c r="D1735" t="s">
        <v>1869</v>
      </c>
    </row>
    <row r="1736" spans="1:4">
      <c r="A1736" s="129" t="s">
        <v>2926</v>
      </c>
      <c r="B1736" s="129" t="s">
        <v>1977</v>
      </c>
      <c r="C1736" t="s">
        <v>1869</v>
      </c>
      <c r="D1736" t="s">
        <v>1869</v>
      </c>
    </row>
    <row r="1737" spans="1:4">
      <c r="A1737" s="129" t="s">
        <v>2927</v>
      </c>
      <c r="B1737" s="129" t="s">
        <v>1987</v>
      </c>
      <c r="C1737" t="s">
        <v>1869</v>
      </c>
      <c r="D1737" t="s">
        <v>1869</v>
      </c>
    </row>
    <row r="1738" spans="1:4">
      <c r="A1738" s="129" t="s">
        <v>2928</v>
      </c>
      <c r="B1738" s="129" t="s">
        <v>1978</v>
      </c>
      <c r="C1738" t="s">
        <v>1869</v>
      </c>
      <c r="D1738" t="s">
        <v>1869</v>
      </c>
    </row>
    <row r="1739" spans="1:4">
      <c r="A1739" s="129" t="s">
        <v>2929</v>
      </c>
      <c r="B1739" s="129" t="s">
        <v>1979</v>
      </c>
      <c r="C1739" t="s">
        <v>1869</v>
      </c>
      <c r="D1739" t="s">
        <v>1869</v>
      </c>
    </row>
    <row r="1740" spans="1:4">
      <c r="A1740" s="129" t="s">
        <v>2930</v>
      </c>
      <c r="B1740" s="129" t="s">
        <v>1980</v>
      </c>
      <c r="C1740" t="s">
        <v>1869</v>
      </c>
      <c r="D1740" t="s">
        <v>1869</v>
      </c>
    </row>
    <row r="1741" spans="1:4">
      <c r="A1741" s="129" t="s">
        <v>2931</v>
      </c>
      <c r="B1741" s="129" t="s">
        <v>1981</v>
      </c>
      <c r="C1741" t="s">
        <v>1869</v>
      </c>
      <c r="D1741" t="s">
        <v>1869</v>
      </c>
    </row>
    <row r="1742" spans="1:4">
      <c r="A1742" s="129" t="s">
        <v>2932</v>
      </c>
      <c r="B1742" s="129" t="s">
        <v>1982</v>
      </c>
      <c r="C1742" t="s">
        <v>1869</v>
      </c>
      <c r="D1742" t="s">
        <v>1869</v>
      </c>
    </row>
    <row r="1743" spans="1:4">
      <c r="A1743" s="129" t="s">
        <v>2933</v>
      </c>
      <c r="B1743" s="129" t="s">
        <v>1983</v>
      </c>
      <c r="C1743" t="s">
        <v>1869</v>
      </c>
      <c r="D1743" t="s">
        <v>1869</v>
      </c>
    </row>
    <row r="1744" spans="1:4">
      <c r="A1744" s="129" t="s">
        <v>1225</v>
      </c>
      <c r="B1744" s="129" t="s">
        <v>1984</v>
      </c>
      <c r="C1744" t="s">
        <v>1869</v>
      </c>
      <c r="D1744" t="s">
        <v>1869</v>
      </c>
    </row>
    <row r="1745" spans="1:4">
      <c r="A1745" s="129" t="s">
        <v>4464</v>
      </c>
      <c r="B1745" s="129" t="s">
        <v>1985</v>
      </c>
      <c r="C1745" t="s">
        <v>1869</v>
      </c>
      <c r="D1745" t="s">
        <v>1869</v>
      </c>
    </row>
    <row r="1746" spans="1:4">
      <c r="A1746" s="129" t="s">
        <v>4465</v>
      </c>
      <c r="B1746" s="129" t="s">
        <v>1986</v>
      </c>
      <c r="C1746" t="s">
        <v>1869</v>
      </c>
      <c r="D1746" t="s">
        <v>1869</v>
      </c>
    </row>
    <row r="1747" spans="1:4">
      <c r="A1747" s="129" t="s">
        <v>4466</v>
      </c>
      <c r="B1747" s="129" t="s">
        <v>1988</v>
      </c>
      <c r="C1747" t="s">
        <v>1869</v>
      </c>
      <c r="D1747" t="s">
        <v>1869</v>
      </c>
    </row>
    <row r="1748" spans="1:4">
      <c r="A1748" s="129" t="s">
        <v>4467</v>
      </c>
      <c r="B1748" s="129" t="s">
        <v>1997</v>
      </c>
      <c r="C1748" t="s">
        <v>1869</v>
      </c>
      <c r="D1748" t="s">
        <v>1869</v>
      </c>
    </row>
    <row r="1749" spans="1:4">
      <c r="A1749" s="129" t="s">
        <v>4468</v>
      </c>
      <c r="B1749" s="129" t="s">
        <v>532</v>
      </c>
      <c r="C1749" t="s">
        <v>1869</v>
      </c>
      <c r="D1749" t="s">
        <v>1869</v>
      </c>
    </row>
    <row r="1750" spans="1:4">
      <c r="A1750" s="129" t="s">
        <v>4469</v>
      </c>
      <c r="B1750" s="129" t="s">
        <v>1989</v>
      </c>
      <c r="C1750" t="s">
        <v>1869</v>
      </c>
      <c r="D1750" t="s">
        <v>1869</v>
      </c>
    </row>
    <row r="1751" spans="1:4">
      <c r="A1751" s="129" t="s">
        <v>4470</v>
      </c>
      <c r="B1751" s="129" t="s">
        <v>1990</v>
      </c>
      <c r="C1751" t="s">
        <v>1869</v>
      </c>
      <c r="D1751" t="s">
        <v>1869</v>
      </c>
    </row>
    <row r="1752" spans="1:4">
      <c r="A1752" s="129" t="s">
        <v>4471</v>
      </c>
      <c r="B1752" s="129" t="s">
        <v>1991</v>
      </c>
      <c r="C1752" t="s">
        <v>1869</v>
      </c>
      <c r="D1752" t="s">
        <v>1869</v>
      </c>
    </row>
    <row r="1753" spans="1:4">
      <c r="A1753" s="129" t="s">
        <v>4472</v>
      </c>
      <c r="B1753" s="129" t="s">
        <v>1992</v>
      </c>
      <c r="C1753" t="s">
        <v>1869</v>
      </c>
      <c r="D1753" t="s">
        <v>1869</v>
      </c>
    </row>
    <row r="1754" spans="1:4">
      <c r="A1754" s="129" t="s">
        <v>4473</v>
      </c>
      <c r="B1754" s="129" t="s">
        <v>1993</v>
      </c>
      <c r="C1754" t="s">
        <v>1869</v>
      </c>
      <c r="D1754" t="s">
        <v>1869</v>
      </c>
    </row>
    <row r="1755" spans="1:4">
      <c r="A1755" s="129" t="s">
        <v>4474</v>
      </c>
      <c r="B1755" s="129" t="s">
        <v>1994</v>
      </c>
      <c r="C1755" t="s">
        <v>1869</v>
      </c>
      <c r="D1755" t="s">
        <v>1869</v>
      </c>
    </row>
    <row r="1756" spans="1:4">
      <c r="A1756" s="129" t="s">
        <v>4475</v>
      </c>
      <c r="B1756" s="129" t="s">
        <v>1995</v>
      </c>
      <c r="C1756" t="s">
        <v>1869</v>
      </c>
      <c r="D1756" t="s">
        <v>1869</v>
      </c>
    </row>
    <row r="1757" spans="1:4">
      <c r="A1757" s="129" t="s">
        <v>4476</v>
      </c>
      <c r="B1757" s="129" t="s">
        <v>1996</v>
      </c>
      <c r="C1757" t="s">
        <v>1869</v>
      </c>
      <c r="D1757" t="s">
        <v>1869</v>
      </c>
    </row>
    <row r="1758" spans="1:4">
      <c r="A1758" s="129" t="s">
        <v>4477</v>
      </c>
      <c r="B1758" s="129" t="s">
        <v>1998</v>
      </c>
      <c r="C1758" t="s">
        <v>1869</v>
      </c>
      <c r="D1758" t="s">
        <v>1869</v>
      </c>
    </row>
    <row r="1759" spans="1:4">
      <c r="A1759" s="129" t="s">
        <v>4478</v>
      </c>
      <c r="B1759" s="129" t="s">
        <v>2008</v>
      </c>
      <c r="C1759" t="s">
        <v>1869</v>
      </c>
      <c r="D1759" t="s">
        <v>1869</v>
      </c>
    </row>
    <row r="1760" spans="1:4">
      <c r="A1760" s="129" t="s">
        <v>4479</v>
      </c>
      <c r="B1760" s="129" t="s">
        <v>1999</v>
      </c>
      <c r="C1760" t="s">
        <v>1869</v>
      </c>
      <c r="D1760" t="s">
        <v>1869</v>
      </c>
    </row>
    <row r="1761" spans="1:4">
      <c r="A1761" s="129" t="s">
        <v>4480</v>
      </c>
      <c r="B1761" s="129" t="s">
        <v>2000</v>
      </c>
      <c r="C1761" t="s">
        <v>1869</v>
      </c>
      <c r="D1761" t="s">
        <v>1869</v>
      </c>
    </row>
    <row r="1762" spans="1:4">
      <c r="A1762" s="129" t="s">
        <v>4481</v>
      </c>
      <c r="B1762" s="129" t="s">
        <v>2001</v>
      </c>
      <c r="C1762" t="s">
        <v>1869</v>
      </c>
      <c r="D1762" t="s">
        <v>1869</v>
      </c>
    </row>
    <row r="1763" spans="1:4">
      <c r="A1763" s="129" t="s">
        <v>4482</v>
      </c>
      <c r="B1763" s="129" t="s">
        <v>2002</v>
      </c>
      <c r="C1763" t="s">
        <v>1869</v>
      </c>
      <c r="D1763" t="s">
        <v>1869</v>
      </c>
    </row>
    <row r="1764" spans="1:4">
      <c r="A1764" s="129" t="s">
        <v>4483</v>
      </c>
      <c r="B1764" s="129" t="s">
        <v>2003</v>
      </c>
      <c r="C1764" t="s">
        <v>1869</v>
      </c>
      <c r="D1764" t="s">
        <v>1869</v>
      </c>
    </row>
    <row r="1765" spans="1:4">
      <c r="A1765" s="129" t="s">
        <v>4484</v>
      </c>
      <c r="B1765" s="129" t="s">
        <v>2004</v>
      </c>
      <c r="C1765" t="s">
        <v>1869</v>
      </c>
      <c r="D1765" t="s">
        <v>1869</v>
      </c>
    </row>
    <row r="1766" spans="1:4">
      <c r="A1766" s="129" t="s">
        <v>4485</v>
      </c>
      <c r="B1766" s="129" t="s">
        <v>2005</v>
      </c>
      <c r="C1766" t="s">
        <v>1869</v>
      </c>
      <c r="D1766" t="s">
        <v>1869</v>
      </c>
    </row>
    <row r="1767" spans="1:4">
      <c r="A1767" s="129" t="s">
        <v>4486</v>
      </c>
      <c r="B1767" s="129" t="s">
        <v>2006</v>
      </c>
      <c r="C1767" t="s">
        <v>1869</v>
      </c>
      <c r="D1767" t="s">
        <v>1869</v>
      </c>
    </row>
    <row r="1768" spans="1:4">
      <c r="A1768" s="129" t="s">
        <v>4487</v>
      </c>
      <c r="B1768" s="129" t="s">
        <v>2007</v>
      </c>
      <c r="C1768" t="s">
        <v>1869</v>
      </c>
      <c r="D1768" t="s">
        <v>1869</v>
      </c>
    </row>
    <row r="1769" spans="1:4">
      <c r="A1769" s="129" t="s">
        <v>4488</v>
      </c>
      <c r="B1769" s="129" t="s">
        <v>2009</v>
      </c>
      <c r="C1769" t="s">
        <v>1869</v>
      </c>
      <c r="D1769" t="s">
        <v>1869</v>
      </c>
    </row>
    <row r="1770" spans="1:4">
      <c r="A1770" s="129" t="s">
        <v>4489</v>
      </c>
      <c r="B1770" s="129" t="s">
        <v>2019</v>
      </c>
      <c r="C1770" t="s">
        <v>1869</v>
      </c>
      <c r="D1770" t="s">
        <v>1869</v>
      </c>
    </row>
    <row r="1771" spans="1:4">
      <c r="A1771" s="129" t="s">
        <v>4490</v>
      </c>
      <c r="B1771" s="129" t="s">
        <v>2010</v>
      </c>
      <c r="C1771" t="s">
        <v>1869</v>
      </c>
      <c r="D1771" t="s">
        <v>1869</v>
      </c>
    </row>
    <row r="1772" spans="1:4">
      <c r="A1772" s="129" t="s">
        <v>4491</v>
      </c>
      <c r="B1772" s="129" t="s">
        <v>2011</v>
      </c>
      <c r="C1772" t="s">
        <v>1869</v>
      </c>
      <c r="D1772" t="s">
        <v>1869</v>
      </c>
    </row>
    <row r="1773" spans="1:4">
      <c r="A1773" s="129" t="s">
        <v>4492</v>
      </c>
      <c r="B1773" s="129" t="s">
        <v>2012</v>
      </c>
      <c r="C1773" t="s">
        <v>1869</v>
      </c>
      <c r="D1773" t="s">
        <v>1869</v>
      </c>
    </row>
    <row r="1774" spans="1:4">
      <c r="A1774" s="129" t="s">
        <v>4493</v>
      </c>
      <c r="B1774" s="129" t="s">
        <v>2013</v>
      </c>
      <c r="C1774" t="s">
        <v>1869</v>
      </c>
      <c r="D1774" t="s">
        <v>1869</v>
      </c>
    </row>
    <row r="1775" spans="1:4">
      <c r="A1775" s="129" t="s">
        <v>4494</v>
      </c>
      <c r="B1775" s="129" t="s">
        <v>2014</v>
      </c>
      <c r="C1775" t="s">
        <v>1869</v>
      </c>
      <c r="D1775" t="s">
        <v>1869</v>
      </c>
    </row>
    <row r="1776" spans="1:4">
      <c r="A1776" s="129" t="s">
        <v>4495</v>
      </c>
      <c r="B1776" s="129" t="s">
        <v>2015</v>
      </c>
      <c r="C1776" t="s">
        <v>1869</v>
      </c>
      <c r="D1776" t="s">
        <v>1869</v>
      </c>
    </row>
    <row r="1777" spans="1:4">
      <c r="A1777" s="129" t="s">
        <v>4496</v>
      </c>
      <c r="B1777" s="129" t="s">
        <v>2016</v>
      </c>
      <c r="C1777" t="s">
        <v>1869</v>
      </c>
      <c r="D1777" t="s">
        <v>1869</v>
      </c>
    </row>
    <row r="1778" spans="1:4">
      <c r="A1778" s="129" t="s">
        <v>4497</v>
      </c>
      <c r="B1778" s="129" t="s">
        <v>2017</v>
      </c>
      <c r="C1778" t="s">
        <v>1869</v>
      </c>
      <c r="D1778" t="s">
        <v>1869</v>
      </c>
    </row>
    <row r="1779" spans="1:4">
      <c r="A1779" s="129" t="s">
        <v>4498</v>
      </c>
      <c r="B1779" s="129" t="s">
        <v>2018</v>
      </c>
      <c r="C1779" t="s">
        <v>1869</v>
      </c>
      <c r="D1779" t="s">
        <v>1869</v>
      </c>
    </row>
    <row r="1780" spans="1:4">
      <c r="A1780" s="129" t="s">
        <v>4802</v>
      </c>
      <c r="B1780" s="129" t="s">
        <v>2020</v>
      </c>
      <c r="C1780" t="s">
        <v>1869</v>
      </c>
      <c r="D1780" t="s">
        <v>1869</v>
      </c>
    </row>
    <row r="1781" spans="1:4">
      <c r="A1781" s="129" t="s">
        <v>4803</v>
      </c>
      <c r="B1781" s="129" t="s">
        <v>2030</v>
      </c>
      <c r="C1781" t="s">
        <v>1869</v>
      </c>
      <c r="D1781" t="s">
        <v>1869</v>
      </c>
    </row>
    <row r="1782" spans="1:4">
      <c r="A1782" s="129" t="s">
        <v>4804</v>
      </c>
      <c r="B1782" s="129" t="s">
        <v>2021</v>
      </c>
      <c r="C1782" t="s">
        <v>1869</v>
      </c>
      <c r="D1782" t="s">
        <v>1869</v>
      </c>
    </row>
    <row r="1783" spans="1:4">
      <c r="A1783" s="129" t="s">
        <v>4805</v>
      </c>
      <c r="B1783" s="129" t="s">
        <v>2022</v>
      </c>
      <c r="C1783" t="s">
        <v>1869</v>
      </c>
      <c r="D1783" t="s">
        <v>1869</v>
      </c>
    </row>
    <row r="1784" spans="1:4">
      <c r="A1784" s="129" t="s">
        <v>4806</v>
      </c>
      <c r="B1784" s="129" t="s">
        <v>2023</v>
      </c>
      <c r="C1784" t="s">
        <v>1869</v>
      </c>
      <c r="D1784" t="s">
        <v>1869</v>
      </c>
    </row>
    <row r="1785" spans="1:4">
      <c r="A1785" s="129" t="s">
        <v>4807</v>
      </c>
      <c r="B1785" s="129" t="s">
        <v>2024</v>
      </c>
      <c r="C1785" t="s">
        <v>1869</v>
      </c>
      <c r="D1785" t="s">
        <v>1869</v>
      </c>
    </row>
    <row r="1786" spans="1:4">
      <c r="A1786" s="129" t="s">
        <v>4808</v>
      </c>
      <c r="B1786" s="129" t="s">
        <v>2025</v>
      </c>
      <c r="C1786" t="s">
        <v>1869</v>
      </c>
      <c r="D1786" t="s">
        <v>1869</v>
      </c>
    </row>
    <row r="1787" spans="1:4">
      <c r="A1787" s="129" t="s">
        <v>4809</v>
      </c>
      <c r="B1787" s="129" t="s">
        <v>2026</v>
      </c>
      <c r="C1787" t="s">
        <v>1869</v>
      </c>
      <c r="D1787" t="s">
        <v>1869</v>
      </c>
    </row>
    <row r="1788" spans="1:4">
      <c r="A1788" s="129" t="s">
        <v>4810</v>
      </c>
      <c r="B1788" s="129" t="s">
        <v>2027</v>
      </c>
      <c r="C1788" t="s">
        <v>1869</v>
      </c>
      <c r="D1788" t="s">
        <v>1869</v>
      </c>
    </row>
    <row r="1789" spans="1:4">
      <c r="A1789" s="129" t="s">
        <v>4811</v>
      </c>
      <c r="B1789" s="129" t="s">
        <v>2028</v>
      </c>
      <c r="C1789" t="s">
        <v>1869</v>
      </c>
      <c r="D1789" t="s">
        <v>1869</v>
      </c>
    </row>
    <row r="1790" spans="1:4">
      <c r="A1790" s="129" t="s">
        <v>4812</v>
      </c>
      <c r="B1790" s="129" t="s">
        <v>2029</v>
      </c>
      <c r="C1790" t="s">
        <v>1869</v>
      </c>
      <c r="D1790" t="s">
        <v>1869</v>
      </c>
    </row>
    <row r="1791" spans="1:4">
      <c r="A1791" s="129" t="s">
        <v>4813</v>
      </c>
      <c r="B1791" s="129" t="s">
        <v>2031</v>
      </c>
      <c r="C1791" t="s">
        <v>1869</v>
      </c>
      <c r="D1791" t="s">
        <v>1869</v>
      </c>
    </row>
    <row r="1792" spans="1:4">
      <c r="A1792" s="129" t="s">
        <v>4814</v>
      </c>
      <c r="B1792" s="129" t="s">
        <v>5076</v>
      </c>
      <c r="C1792" t="s">
        <v>1869</v>
      </c>
      <c r="D1792" t="s">
        <v>1869</v>
      </c>
    </row>
    <row r="1793" spans="1:4">
      <c r="A1793" s="129" t="s">
        <v>4815</v>
      </c>
      <c r="B1793" s="129" t="s">
        <v>1239</v>
      </c>
      <c r="C1793" t="s">
        <v>1869</v>
      </c>
      <c r="D1793" t="s">
        <v>1869</v>
      </c>
    </row>
    <row r="1794" spans="1:4">
      <c r="A1794" s="129" t="s">
        <v>4816</v>
      </c>
      <c r="B1794" s="129" t="s">
        <v>1240</v>
      </c>
      <c r="C1794" t="s">
        <v>1869</v>
      </c>
      <c r="D1794" t="s">
        <v>1869</v>
      </c>
    </row>
    <row r="1795" spans="1:4">
      <c r="A1795" s="129" t="s">
        <v>4817</v>
      </c>
      <c r="B1795" s="129" t="s">
        <v>1241</v>
      </c>
      <c r="C1795" t="s">
        <v>1869</v>
      </c>
      <c r="D1795" t="s">
        <v>1869</v>
      </c>
    </row>
    <row r="1796" spans="1:4">
      <c r="A1796" s="129" t="s">
        <v>4818</v>
      </c>
      <c r="B1796" s="129" t="s">
        <v>1242</v>
      </c>
      <c r="C1796" t="s">
        <v>1869</v>
      </c>
      <c r="D1796" t="s">
        <v>1869</v>
      </c>
    </row>
    <row r="1797" spans="1:4">
      <c r="A1797" s="129" t="s">
        <v>4819</v>
      </c>
      <c r="B1797" s="129" t="s">
        <v>1243</v>
      </c>
      <c r="C1797" t="s">
        <v>1869</v>
      </c>
      <c r="D1797" t="s">
        <v>1869</v>
      </c>
    </row>
    <row r="1798" spans="1:4">
      <c r="A1798" s="129" t="s">
        <v>4820</v>
      </c>
      <c r="B1798" s="129" t="s">
        <v>1244</v>
      </c>
      <c r="C1798" t="s">
        <v>1869</v>
      </c>
      <c r="D1798" t="s">
        <v>1869</v>
      </c>
    </row>
    <row r="1799" spans="1:4">
      <c r="A1799" s="129" t="s">
        <v>4821</v>
      </c>
      <c r="B1799" s="129" t="s">
        <v>1245</v>
      </c>
      <c r="C1799" t="s">
        <v>1869</v>
      </c>
      <c r="D1799" t="s">
        <v>1869</v>
      </c>
    </row>
    <row r="1800" spans="1:4">
      <c r="A1800" s="129" t="s">
        <v>4822</v>
      </c>
      <c r="B1800" s="129" t="s">
        <v>1246</v>
      </c>
      <c r="C1800" t="s">
        <v>1869</v>
      </c>
      <c r="D1800" t="s">
        <v>1869</v>
      </c>
    </row>
    <row r="1801" spans="1:4">
      <c r="A1801" s="129" t="s">
        <v>1594</v>
      </c>
      <c r="B1801" s="129" t="s">
        <v>1247</v>
      </c>
      <c r="C1801" t="s">
        <v>1869</v>
      </c>
      <c r="D1801" t="s">
        <v>1869</v>
      </c>
    </row>
    <row r="1802" spans="1:4">
      <c r="A1802" s="129" t="s">
        <v>1595</v>
      </c>
      <c r="B1802" s="129" t="s">
        <v>5077</v>
      </c>
      <c r="C1802" t="s">
        <v>1869</v>
      </c>
      <c r="D1802" t="s">
        <v>1869</v>
      </c>
    </row>
    <row r="1803" spans="1:4">
      <c r="A1803" s="129" t="s">
        <v>3746</v>
      </c>
      <c r="B1803" s="129" t="s">
        <v>2038</v>
      </c>
      <c r="C1803" s="140" t="s">
        <v>2051</v>
      </c>
      <c r="D1803" t="s">
        <v>2052</v>
      </c>
    </row>
    <row r="1804" spans="1:4">
      <c r="A1804" s="129" t="s">
        <v>3741</v>
      </c>
      <c r="B1804" s="129" t="s">
        <v>2033</v>
      </c>
      <c r="C1804" t="s">
        <v>1869</v>
      </c>
      <c r="D1804" t="s">
        <v>1869</v>
      </c>
    </row>
    <row r="1805" spans="1:4">
      <c r="A1805" s="129" t="s">
        <v>3748</v>
      </c>
      <c r="B1805" s="129" t="s">
        <v>3752</v>
      </c>
      <c r="C1805" s="140" t="s">
        <v>4149</v>
      </c>
      <c r="D1805" t="s">
        <v>2053</v>
      </c>
    </row>
    <row r="1806" spans="1:4">
      <c r="A1806" s="129" t="s">
        <v>3749</v>
      </c>
      <c r="B1806" s="129" t="s">
        <v>2039</v>
      </c>
      <c r="C1806" s="140" t="s">
        <v>3966</v>
      </c>
      <c r="D1806" t="s">
        <v>2054</v>
      </c>
    </row>
    <row r="1807" spans="1:4">
      <c r="A1807" s="129" t="s">
        <v>3745</v>
      </c>
      <c r="B1807" s="129" t="s">
        <v>4304</v>
      </c>
      <c r="C1807" t="s">
        <v>1869</v>
      </c>
      <c r="D1807" t="s">
        <v>1869</v>
      </c>
    </row>
    <row r="1808" spans="1:4">
      <c r="A1808" s="129" t="s">
        <v>4296</v>
      </c>
      <c r="B1808" s="129" t="s">
        <v>4297</v>
      </c>
      <c r="C1808" t="s">
        <v>1869</v>
      </c>
      <c r="D1808" t="s">
        <v>1869</v>
      </c>
    </row>
    <row r="1809" spans="1:4">
      <c r="A1809" s="129" t="s">
        <v>3744</v>
      </c>
      <c r="B1809" s="129" t="s">
        <v>4298</v>
      </c>
      <c r="C1809" t="s">
        <v>1869</v>
      </c>
      <c r="D1809" t="s">
        <v>1869</v>
      </c>
    </row>
    <row r="1810" spans="1:4">
      <c r="A1810" s="129" t="s">
        <v>4299</v>
      </c>
      <c r="B1810" s="129" t="s">
        <v>4300</v>
      </c>
      <c r="C1810" t="s">
        <v>1869</v>
      </c>
      <c r="D1810" t="s">
        <v>1869</v>
      </c>
    </row>
    <row r="1811" spans="1:4">
      <c r="A1811" s="129" t="s">
        <v>4301</v>
      </c>
      <c r="B1811" s="129" t="s">
        <v>2035</v>
      </c>
      <c r="C1811" t="s">
        <v>1869</v>
      </c>
      <c r="D1811" t="s">
        <v>1869</v>
      </c>
    </row>
    <row r="1812" spans="1:4">
      <c r="A1812" s="129" t="s">
        <v>4302</v>
      </c>
      <c r="B1812" s="129" t="s">
        <v>4303</v>
      </c>
      <c r="C1812" t="s">
        <v>2040</v>
      </c>
      <c r="D1812" t="s">
        <v>2041</v>
      </c>
    </row>
    <row r="1813" spans="1:4">
      <c r="A1813" s="129" t="s">
        <v>1290</v>
      </c>
      <c r="B1813" s="129" t="s">
        <v>4305</v>
      </c>
      <c r="C1813" s="140" t="s">
        <v>2042</v>
      </c>
      <c r="D1813" t="s">
        <v>2043</v>
      </c>
    </row>
    <row r="1814" spans="1:4">
      <c r="A1814" s="129" t="s">
        <v>4306</v>
      </c>
      <c r="B1814" s="129" t="s">
        <v>2036</v>
      </c>
      <c r="C1814" t="s">
        <v>2044</v>
      </c>
      <c r="D1814" t="s">
        <v>2045</v>
      </c>
    </row>
    <row r="1815" spans="1:4">
      <c r="A1815" s="129" t="s">
        <v>4307</v>
      </c>
      <c r="B1815" s="129" t="s">
        <v>4308</v>
      </c>
      <c r="C1815" t="s">
        <v>1869</v>
      </c>
      <c r="D1815" t="s">
        <v>1869</v>
      </c>
    </row>
    <row r="1816" spans="1:4">
      <c r="A1816" s="129" t="s">
        <v>1013</v>
      </c>
      <c r="B1816" s="129" t="s">
        <v>4309</v>
      </c>
      <c r="C1816" s="140" t="s">
        <v>2046</v>
      </c>
      <c r="D1816" t="s">
        <v>2047</v>
      </c>
    </row>
    <row r="1817" spans="1:4">
      <c r="A1817" s="129" t="s">
        <v>4310</v>
      </c>
      <c r="B1817" s="129" t="s">
        <v>2037</v>
      </c>
      <c r="C1817" s="141" t="s">
        <v>1869</v>
      </c>
      <c r="D1817" t="s">
        <v>1869</v>
      </c>
    </row>
    <row r="1818" spans="1:4">
      <c r="A1818" s="129" t="s">
        <v>4311</v>
      </c>
      <c r="B1818" s="129" t="s">
        <v>4312</v>
      </c>
      <c r="C1818" t="s">
        <v>1869</v>
      </c>
      <c r="D1818" t="s">
        <v>1869</v>
      </c>
    </row>
    <row r="1819" spans="1:4">
      <c r="A1819" s="129" t="s">
        <v>4313</v>
      </c>
      <c r="B1819" s="129" t="s">
        <v>4314</v>
      </c>
      <c r="C1819" t="s">
        <v>2048</v>
      </c>
      <c r="D1819" t="s">
        <v>2041</v>
      </c>
    </row>
    <row r="1820" spans="1:4">
      <c r="A1820" s="129" t="s">
        <v>4279</v>
      </c>
      <c r="B1820" s="129" t="s">
        <v>4280</v>
      </c>
      <c r="C1820" t="s">
        <v>1869</v>
      </c>
      <c r="D1820" t="s">
        <v>1869</v>
      </c>
    </row>
    <row r="1821" spans="1:4">
      <c r="A1821" s="129" t="s">
        <v>4315</v>
      </c>
      <c r="B1821" s="129" t="s">
        <v>533</v>
      </c>
      <c r="C1821" t="s">
        <v>1869</v>
      </c>
      <c r="D1821" t="s">
        <v>1869</v>
      </c>
    </row>
    <row r="1822" spans="1:4">
      <c r="A1822" s="129" t="s">
        <v>4316</v>
      </c>
      <c r="B1822" s="129" t="s">
        <v>4317</v>
      </c>
      <c r="C1822" t="s">
        <v>2049</v>
      </c>
      <c r="D1822" t="s">
        <v>2050</v>
      </c>
    </row>
    <row r="1823" spans="1:4">
      <c r="A1823" s="129" t="s">
        <v>3747</v>
      </c>
      <c r="B1823" s="129" t="s">
        <v>4318</v>
      </c>
      <c r="C1823" s="140" t="s">
        <v>2051</v>
      </c>
      <c r="D1823" t="s">
        <v>2052</v>
      </c>
    </row>
    <row r="1824" spans="1:4">
      <c r="A1824" s="129" t="s">
        <v>4319</v>
      </c>
      <c r="B1824" s="129" t="s">
        <v>3967</v>
      </c>
      <c r="C1824" t="s">
        <v>1869</v>
      </c>
      <c r="D1824" t="s">
        <v>1869</v>
      </c>
    </row>
    <row r="1825" spans="1:4">
      <c r="A1825" s="129" t="s">
        <v>3742</v>
      </c>
      <c r="B1825" s="129" t="s">
        <v>4295</v>
      </c>
      <c r="C1825" t="s">
        <v>1869</v>
      </c>
      <c r="D1825" t="s">
        <v>1869</v>
      </c>
    </row>
    <row r="1826" spans="1:4">
      <c r="A1826" s="129" t="s">
        <v>4320</v>
      </c>
      <c r="B1826" s="129" t="s">
        <v>4321</v>
      </c>
      <c r="C1826" s="141" t="s">
        <v>534</v>
      </c>
      <c r="D1826" t="s">
        <v>1869</v>
      </c>
    </row>
    <row r="1827" spans="1:4">
      <c r="A1827" s="129" t="s">
        <v>4322</v>
      </c>
      <c r="B1827" s="129" t="s">
        <v>4323</v>
      </c>
      <c r="C1827" s="141" t="s">
        <v>534</v>
      </c>
      <c r="D1827" t="s">
        <v>1869</v>
      </c>
    </row>
    <row r="1828" spans="1:4">
      <c r="A1828" s="129" t="s">
        <v>4324</v>
      </c>
      <c r="B1828" s="129" t="s">
        <v>4325</v>
      </c>
      <c r="C1828" t="s">
        <v>1869</v>
      </c>
      <c r="D1828" t="s">
        <v>1869</v>
      </c>
    </row>
    <row r="1829" spans="1:4" ht="51">
      <c r="A1829" s="129" t="s">
        <v>1807</v>
      </c>
      <c r="B1829" s="129" t="s">
        <v>4326</v>
      </c>
      <c r="C1829" s="140" t="s">
        <v>3963</v>
      </c>
      <c r="D1829" s="145" t="s">
        <v>3964</v>
      </c>
    </row>
    <row r="1830" spans="1:4">
      <c r="A1830" s="129" t="s">
        <v>3750</v>
      </c>
      <c r="B1830" s="129" t="s">
        <v>4327</v>
      </c>
      <c r="C1830" s="140" t="s">
        <v>4150</v>
      </c>
      <c r="D1830" t="s">
        <v>2053</v>
      </c>
    </row>
    <row r="1831" spans="1:4">
      <c r="A1831" s="129" t="s">
        <v>3751</v>
      </c>
      <c r="B1831" s="129" t="s">
        <v>4328</v>
      </c>
      <c r="C1831" s="140" t="s">
        <v>3965</v>
      </c>
      <c r="D1831" t="s">
        <v>2054</v>
      </c>
    </row>
  </sheetData>
  <phoneticPr fontId="2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64"/>
  <sheetViews>
    <sheetView showRowColHeaders="0" tabSelected="1" zoomScaleNormal="70" workbookViewId="0">
      <selection activeCell="S5" sqref="S5"/>
    </sheetView>
  </sheetViews>
  <sheetFormatPr defaultColWidth="8.85546875" defaultRowHeight="12.75"/>
  <cols>
    <col min="1" max="10" width="3.7109375" style="21" customWidth="1"/>
    <col min="11" max="12" width="5.140625" style="21" customWidth="1"/>
    <col min="13" max="15" width="3.7109375" style="21" customWidth="1"/>
    <col min="16" max="16" width="5" style="21" customWidth="1"/>
    <col min="17" max="17" width="2.42578125" style="21" customWidth="1"/>
    <col min="18" max="18" width="6.7109375" style="21" customWidth="1"/>
    <col min="19" max="23" width="15.7109375" style="21" customWidth="1"/>
    <col min="24" max="24" width="4" style="21" customWidth="1"/>
    <col min="25" max="25" width="10.7109375" style="21" customWidth="1"/>
    <col min="26" max="26" width="3.7109375" style="22" customWidth="1"/>
    <col min="27" max="28" width="3.7109375" style="22" hidden="1" customWidth="1"/>
    <col min="29" max="49" width="3.7109375" style="22" customWidth="1"/>
    <col min="50" max="51" width="3.7109375" style="84" customWidth="1"/>
    <col min="52" max="52" width="3.7109375" style="22" customWidth="1"/>
    <col min="53" max="56" width="3.7109375" style="78" customWidth="1"/>
    <col min="57" max="63" width="3.7109375" style="31" customWidth="1"/>
    <col min="64" max="16384" width="8.85546875" style="31"/>
  </cols>
  <sheetData>
    <row r="1" spans="1:51" s="183" customFormat="1" ht="15">
      <c r="A1" s="86"/>
      <c r="B1" s="87"/>
      <c r="C1" s="87"/>
      <c r="D1" s="87"/>
      <c r="E1" s="87"/>
      <c r="F1" s="87"/>
      <c r="G1" s="87"/>
      <c r="H1" s="87"/>
      <c r="I1" s="87"/>
      <c r="J1" s="87"/>
      <c r="K1" s="87"/>
      <c r="L1" s="87"/>
      <c r="M1" s="87"/>
      <c r="N1" s="87"/>
      <c r="O1" s="87"/>
      <c r="P1" s="87"/>
      <c r="Q1" s="87"/>
      <c r="R1" s="87"/>
      <c r="S1" s="87"/>
      <c r="T1" s="87"/>
      <c r="U1" s="87"/>
      <c r="V1" s="87"/>
      <c r="W1" s="87"/>
      <c r="X1" s="87"/>
      <c r="Y1" s="88"/>
      <c r="Z1" s="146"/>
      <c r="AA1" s="147"/>
      <c r="AB1" s="148" t="s">
        <v>5099</v>
      </c>
      <c r="AC1" s="146"/>
      <c r="AD1" s="146"/>
      <c r="AE1" s="146"/>
      <c r="AF1" s="147"/>
      <c r="AG1" s="148"/>
      <c r="AH1" s="146"/>
      <c r="AI1" s="146"/>
      <c r="AJ1" s="146"/>
      <c r="AK1" s="146"/>
      <c r="AL1" s="146"/>
      <c r="AM1" s="146"/>
      <c r="AN1" s="146"/>
      <c r="AO1" s="146"/>
      <c r="AP1" s="146"/>
      <c r="AQ1" s="146"/>
      <c r="AR1" s="146"/>
      <c r="AS1" s="146"/>
      <c r="AT1" s="146"/>
      <c r="AU1" s="182"/>
      <c r="AV1" s="182"/>
      <c r="AW1" s="182"/>
      <c r="AX1" s="182"/>
      <c r="AY1" s="182"/>
    </row>
    <row r="2" spans="1:51" s="183" customFormat="1" ht="15">
      <c r="A2" s="116"/>
      <c r="B2" s="12"/>
      <c r="C2" s="12"/>
      <c r="D2" s="12"/>
      <c r="E2" s="12"/>
      <c r="F2" s="12"/>
      <c r="G2" s="12"/>
      <c r="H2" s="12"/>
      <c r="I2" s="12"/>
      <c r="J2" s="12"/>
      <c r="K2" s="12"/>
      <c r="L2" s="12"/>
      <c r="M2" s="12"/>
      <c r="N2" s="12"/>
      <c r="O2" s="12"/>
      <c r="P2" s="12"/>
      <c r="Q2" s="12"/>
      <c r="R2" s="12"/>
      <c r="S2" s="12"/>
      <c r="T2" s="12"/>
      <c r="U2" s="12"/>
      <c r="V2" s="12"/>
      <c r="W2" s="12"/>
      <c r="X2" s="12"/>
      <c r="Y2" s="89"/>
      <c r="Z2" s="146"/>
      <c r="AA2" s="147" t="s">
        <v>5102</v>
      </c>
      <c r="AB2" s="148" t="s">
        <v>1275</v>
      </c>
      <c r="AC2" s="146"/>
      <c r="AD2" s="146"/>
      <c r="AE2" s="146"/>
      <c r="AF2" s="147"/>
      <c r="AG2" s="148"/>
      <c r="AH2" s="146"/>
      <c r="AI2" s="146"/>
      <c r="AJ2" s="146"/>
      <c r="AK2" s="146"/>
      <c r="AL2" s="146"/>
      <c r="AM2" s="146"/>
      <c r="AN2" s="146"/>
      <c r="AO2" s="146"/>
      <c r="AP2" s="146"/>
      <c r="AQ2" s="146"/>
      <c r="AR2" s="146"/>
      <c r="AS2" s="146"/>
      <c r="AT2" s="146"/>
      <c r="AU2" s="182"/>
      <c r="AV2" s="182"/>
      <c r="AW2" s="182"/>
      <c r="AX2" s="182"/>
      <c r="AY2" s="182"/>
    </row>
    <row r="3" spans="1:51" s="183" customFormat="1" ht="33.75" customHeight="1" thickBot="1">
      <c r="A3" s="117"/>
      <c r="B3" s="118"/>
      <c r="C3" s="118"/>
      <c r="D3" s="118"/>
      <c r="E3" s="118"/>
      <c r="F3" s="118"/>
      <c r="G3" s="118"/>
      <c r="H3" s="118"/>
      <c r="I3" s="118"/>
      <c r="J3" s="118"/>
      <c r="K3" s="118"/>
      <c r="L3" s="118"/>
      <c r="M3" s="118"/>
      <c r="N3" s="118"/>
      <c r="O3" s="118"/>
      <c r="P3" s="118"/>
      <c r="Q3" s="118"/>
      <c r="R3" s="118"/>
      <c r="S3" s="118"/>
      <c r="T3" s="118"/>
      <c r="U3" s="118"/>
      <c r="V3" s="118"/>
      <c r="W3" s="118"/>
      <c r="X3" s="118"/>
      <c r="Y3" s="119"/>
      <c r="Z3" s="146"/>
      <c r="AA3" s="147" t="s">
        <v>5100</v>
      </c>
      <c r="AB3" s="148" t="s">
        <v>5101</v>
      </c>
      <c r="AC3" s="146"/>
      <c r="AD3" s="146"/>
      <c r="AE3" s="146"/>
      <c r="AF3" s="147"/>
      <c r="AG3" s="148"/>
      <c r="AH3" s="146"/>
      <c r="AI3" s="146"/>
      <c r="AJ3" s="146"/>
      <c r="AK3" s="146"/>
      <c r="AL3" s="146"/>
      <c r="AM3" s="146"/>
      <c r="AN3" s="146"/>
      <c r="AO3" s="146"/>
      <c r="AP3" s="146"/>
      <c r="AQ3" s="146"/>
      <c r="AR3" s="146"/>
      <c r="AS3" s="146"/>
      <c r="AT3" s="146"/>
      <c r="AU3" s="182"/>
      <c r="AV3" s="182"/>
      <c r="AW3" s="182"/>
      <c r="AX3" s="182"/>
      <c r="AY3" s="182"/>
    </row>
    <row r="4" spans="1:51" s="183" customFormat="1" ht="24" customHeight="1">
      <c r="A4" s="120"/>
      <c r="B4" s="49"/>
      <c r="C4" s="49"/>
      <c r="D4" s="49"/>
      <c r="E4" s="49"/>
      <c r="F4" s="49"/>
      <c r="G4" s="49"/>
      <c r="H4" s="49"/>
      <c r="I4" s="49"/>
      <c r="J4" s="49"/>
      <c r="K4" s="49"/>
      <c r="L4" s="49"/>
      <c r="M4" s="49"/>
      <c r="N4" s="49"/>
      <c r="O4" s="49"/>
      <c r="P4" s="49"/>
      <c r="Q4" s="49"/>
      <c r="R4" s="49"/>
      <c r="S4" s="49"/>
      <c r="T4" s="49"/>
      <c r="U4" s="49"/>
      <c r="V4" s="49"/>
      <c r="W4" s="50"/>
      <c r="X4" s="50"/>
      <c r="Y4" s="130" t="s">
        <v>5186</v>
      </c>
      <c r="Z4" s="146"/>
      <c r="AA4" s="147" t="s">
        <v>5168</v>
      </c>
      <c r="AB4" s="148" t="s">
        <v>370</v>
      </c>
      <c r="AC4" s="146"/>
      <c r="AD4" s="146"/>
      <c r="AE4" s="146"/>
      <c r="AF4" s="147"/>
      <c r="AG4" s="148"/>
      <c r="AH4" s="146"/>
      <c r="AI4" s="146"/>
      <c r="AJ4" s="146"/>
      <c r="AK4" s="146"/>
      <c r="AL4" s="146"/>
      <c r="AM4" s="146"/>
      <c r="AN4" s="146"/>
      <c r="AO4" s="146"/>
      <c r="AP4" s="146"/>
      <c r="AQ4" s="146"/>
      <c r="AR4" s="146"/>
      <c r="AS4" s="146"/>
      <c r="AT4" s="146"/>
      <c r="AU4" s="182"/>
      <c r="AV4" s="182"/>
      <c r="AW4" s="182"/>
      <c r="AX4" s="182"/>
      <c r="AY4" s="182"/>
    </row>
    <row r="5" spans="1:51" s="183" customFormat="1" ht="24" customHeight="1">
      <c r="A5" s="121"/>
      <c r="B5" s="2"/>
      <c r="C5" s="2"/>
      <c r="D5" s="2"/>
      <c r="E5" s="2"/>
      <c r="F5" s="2"/>
      <c r="G5" s="2"/>
      <c r="H5" s="2"/>
      <c r="I5" s="2"/>
      <c r="J5" s="2"/>
      <c r="K5" s="2"/>
      <c r="L5" s="2"/>
      <c r="M5" s="2"/>
      <c r="N5" s="2"/>
      <c r="O5" s="2"/>
      <c r="P5" s="2"/>
      <c r="Q5" s="2"/>
      <c r="R5" s="2"/>
      <c r="S5" s="2"/>
      <c r="T5" s="2"/>
      <c r="U5" s="2"/>
      <c r="V5" s="2"/>
      <c r="W5" s="44"/>
      <c r="X5" s="44"/>
      <c r="Y5" s="131" t="s">
        <v>5189</v>
      </c>
      <c r="Z5" s="146"/>
      <c r="AA5" s="147" t="s">
        <v>4591</v>
      </c>
      <c r="AB5" s="148" t="s">
        <v>369</v>
      </c>
      <c r="AC5" s="146"/>
      <c r="AD5" s="146"/>
      <c r="AE5" s="146"/>
      <c r="AF5" s="147"/>
      <c r="AG5" s="148"/>
      <c r="AH5" s="146"/>
      <c r="AI5" s="146"/>
      <c r="AJ5" s="146"/>
      <c r="AK5" s="146"/>
      <c r="AL5" s="146"/>
      <c r="AM5" s="146"/>
      <c r="AN5" s="146"/>
      <c r="AO5" s="146"/>
      <c r="AP5" s="146"/>
      <c r="AQ5" s="146"/>
      <c r="AR5" s="146"/>
      <c r="AS5" s="146"/>
      <c r="AT5" s="146"/>
      <c r="AU5" s="182"/>
      <c r="AV5" s="182"/>
      <c r="AW5" s="182"/>
      <c r="AX5" s="182"/>
      <c r="AY5" s="182"/>
    </row>
    <row r="6" spans="1:51" s="183" customFormat="1" ht="24" customHeight="1">
      <c r="A6" s="121"/>
      <c r="B6" s="2"/>
      <c r="C6" s="2"/>
      <c r="D6" s="2"/>
      <c r="E6" s="2"/>
      <c r="F6" s="2"/>
      <c r="G6" s="2"/>
      <c r="H6" s="2"/>
      <c r="I6" s="2"/>
      <c r="J6" s="2"/>
      <c r="K6" s="2"/>
      <c r="L6" s="2"/>
      <c r="M6" s="2"/>
      <c r="N6" s="2"/>
      <c r="O6" s="2"/>
      <c r="P6" s="2"/>
      <c r="Q6" s="2"/>
      <c r="R6" s="2"/>
      <c r="S6" s="2"/>
      <c r="T6" s="2"/>
      <c r="U6" s="2"/>
      <c r="V6" s="2"/>
      <c r="W6" s="44"/>
      <c r="X6" s="44"/>
      <c r="Y6" s="131" t="s">
        <v>5187</v>
      </c>
      <c r="Z6" s="146"/>
      <c r="AA6" s="147" t="s">
        <v>4616</v>
      </c>
      <c r="AB6" s="148" t="s">
        <v>371</v>
      </c>
      <c r="AC6" s="146"/>
      <c r="AD6" s="146"/>
      <c r="AE6" s="146"/>
      <c r="AF6" s="147"/>
      <c r="AG6" s="148"/>
      <c r="AH6" s="146"/>
      <c r="AI6" s="146"/>
      <c r="AJ6" s="146"/>
      <c r="AK6" s="146"/>
      <c r="AL6" s="146"/>
      <c r="AM6" s="146"/>
      <c r="AN6" s="146"/>
      <c r="AO6" s="146"/>
      <c r="AP6" s="146"/>
      <c r="AQ6" s="146"/>
      <c r="AR6" s="146"/>
      <c r="AS6" s="146"/>
      <c r="AT6" s="146"/>
      <c r="AU6" s="182"/>
      <c r="AV6" s="182"/>
      <c r="AW6" s="182"/>
      <c r="AX6" s="182"/>
      <c r="AY6" s="182"/>
    </row>
    <row r="7" spans="1:51" s="183" customFormat="1" ht="24" customHeight="1">
      <c r="A7" s="121"/>
      <c r="B7" s="2"/>
      <c r="C7" s="2"/>
      <c r="D7" s="2"/>
      <c r="E7" s="2"/>
      <c r="F7" s="2"/>
      <c r="G7" s="2"/>
      <c r="H7" s="2"/>
      <c r="I7" s="2"/>
      <c r="J7" s="2"/>
      <c r="K7" s="2"/>
      <c r="L7" s="2"/>
      <c r="M7" s="2"/>
      <c r="N7" s="2"/>
      <c r="O7" s="2"/>
      <c r="P7" s="2"/>
      <c r="Q7" s="2"/>
      <c r="R7" s="2"/>
      <c r="S7" s="2"/>
      <c r="T7" s="2"/>
      <c r="U7" s="2"/>
      <c r="V7" s="2"/>
      <c r="W7" s="44"/>
      <c r="X7" s="44"/>
      <c r="Y7" s="131" t="s">
        <v>5188</v>
      </c>
      <c r="Z7" s="146"/>
      <c r="AA7" s="147" t="s">
        <v>4621</v>
      </c>
      <c r="AB7" s="148" t="s">
        <v>311</v>
      </c>
      <c r="AC7" s="146"/>
      <c r="AD7" s="146"/>
      <c r="AE7" s="146"/>
      <c r="AF7" s="147"/>
      <c r="AG7" s="148"/>
      <c r="AH7" s="146"/>
      <c r="AI7" s="146"/>
      <c r="AJ7" s="146"/>
      <c r="AK7" s="146"/>
      <c r="AL7" s="146"/>
      <c r="AM7" s="146"/>
      <c r="AN7" s="146"/>
      <c r="AO7" s="146"/>
      <c r="AP7" s="146"/>
      <c r="AQ7" s="146"/>
      <c r="AR7" s="146"/>
      <c r="AS7" s="146"/>
      <c r="AT7" s="146"/>
      <c r="AU7" s="182"/>
      <c r="AV7" s="182"/>
      <c r="AW7" s="182"/>
      <c r="AX7" s="182"/>
      <c r="AY7" s="182"/>
    </row>
    <row r="8" spans="1:51" s="183" customFormat="1" ht="24" customHeight="1">
      <c r="A8" s="235" t="s">
        <v>1019</v>
      </c>
      <c r="B8" s="236"/>
      <c r="C8" s="236"/>
      <c r="D8" s="236"/>
      <c r="E8" s="236"/>
      <c r="F8" s="236"/>
      <c r="G8" s="236"/>
      <c r="H8" s="236"/>
      <c r="I8" s="236"/>
      <c r="J8" s="236"/>
      <c r="K8" s="236"/>
      <c r="L8" s="237"/>
      <c r="M8" s="236"/>
      <c r="N8" s="236"/>
      <c r="O8" s="236"/>
      <c r="P8" s="236"/>
      <c r="Q8" s="236"/>
      <c r="R8" s="236"/>
      <c r="S8" s="236"/>
      <c r="T8" s="236"/>
      <c r="U8" s="236"/>
      <c r="V8" s="236"/>
      <c r="W8" s="236"/>
      <c r="X8" s="236"/>
      <c r="Y8" s="238"/>
      <c r="Z8" s="146"/>
      <c r="AA8" s="147" t="s">
        <v>1276</v>
      </c>
      <c r="AB8" s="148" t="s">
        <v>1277</v>
      </c>
      <c r="AC8" s="146"/>
      <c r="AD8" s="146"/>
      <c r="AE8" s="146"/>
      <c r="AF8" s="147"/>
      <c r="AG8" s="148"/>
      <c r="AH8" s="146"/>
      <c r="AI8" s="146"/>
      <c r="AJ8" s="146"/>
      <c r="AK8" s="146"/>
      <c r="AL8" s="146"/>
      <c r="AM8" s="146"/>
      <c r="AN8" s="146"/>
      <c r="AO8" s="146"/>
      <c r="AP8" s="146"/>
      <c r="AQ8" s="146"/>
      <c r="AR8" s="146"/>
      <c r="AS8" s="146"/>
      <c r="AT8" s="146"/>
      <c r="AU8" s="182"/>
      <c r="AV8" s="182"/>
      <c r="AW8" s="182"/>
      <c r="AX8" s="182"/>
      <c r="AY8" s="182"/>
    </row>
    <row r="9" spans="1:51" s="183" customFormat="1" ht="24" customHeight="1" thickBot="1">
      <c r="A9" s="235" t="s">
        <v>4749</v>
      </c>
      <c r="B9" s="236"/>
      <c r="C9" s="236"/>
      <c r="D9" s="236"/>
      <c r="E9" s="236"/>
      <c r="F9" s="236"/>
      <c r="G9" s="236"/>
      <c r="H9" s="236"/>
      <c r="I9" s="236"/>
      <c r="J9" s="236"/>
      <c r="K9" s="236"/>
      <c r="L9" s="237"/>
      <c r="M9" s="236"/>
      <c r="N9" s="236"/>
      <c r="O9" s="236"/>
      <c r="P9" s="236"/>
      <c r="Q9" s="236"/>
      <c r="R9" s="236"/>
      <c r="S9" s="236"/>
      <c r="T9" s="236"/>
      <c r="U9" s="236"/>
      <c r="V9" s="236"/>
      <c r="W9" s="236"/>
      <c r="X9" s="236"/>
      <c r="Y9" s="238"/>
      <c r="Z9" s="146"/>
      <c r="AA9" s="147" t="s">
        <v>1278</v>
      </c>
      <c r="AB9" s="148" t="s">
        <v>1279</v>
      </c>
      <c r="AC9" s="146"/>
      <c r="AD9" s="146"/>
      <c r="AE9" s="146"/>
      <c r="AF9" s="147"/>
      <c r="AG9" s="148"/>
      <c r="AH9" s="146"/>
      <c r="AI9" s="146"/>
      <c r="AJ9" s="146"/>
      <c r="AK9" s="146"/>
      <c r="AL9" s="146"/>
      <c r="AM9" s="146"/>
      <c r="AN9" s="146"/>
      <c r="AO9" s="146"/>
      <c r="AP9" s="146"/>
      <c r="AQ9" s="146"/>
      <c r="AR9" s="146"/>
      <c r="AS9" s="146"/>
      <c r="AT9" s="146"/>
      <c r="AU9" s="182"/>
      <c r="AV9" s="182"/>
      <c r="AW9" s="182"/>
      <c r="AX9" s="182"/>
      <c r="AY9" s="182"/>
    </row>
    <row r="10" spans="1:51" s="183" customFormat="1" ht="24" customHeight="1" thickTop="1">
      <c r="A10" s="239" t="s">
        <v>3221</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1"/>
      <c r="Z10" s="146"/>
      <c r="AA10" s="147" t="s">
        <v>1280</v>
      </c>
      <c r="AB10" s="148" t="s">
        <v>1281</v>
      </c>
      <c r="AC10" s="146"/>
      <c r="AD10" s="146"/>
      <c r="AE10" s="146"/>
      <c r="AF10" s="147"/>
      <c r="AG10" s="148"/>
      <c r="AH10" s="146"/>
      <c r="AI10" s="146"/>
      <c r="AJ10" s="146"/>
      <c r="AK10" s="146"/>
      <c r="AL10" s="146"/>
      <c r="AM10" s="146"/>
      <c r="AN10" s="146"/>
      <c r="AO10" s="146"/>
      <c r="AP10" s="146"/>
      <c r="AQ10" s="146"/>
      <c r="AR10" s="146"/>
      <c r="AS10" s="146"/>
      <c r="AT10" s="146"/>
      <c r="AU10" s="182"/>
      <c r="AV10" s="182"/>
      <c r="AW10" s="182"/>
      <c r="AX10" s="182"/>
      <c r="AY10" s="182"/>
    </row>
    <row r="11" spans="1:51" s="183" customFormat="1" ht="24" customHeight="1">
      <c r="A11" s="24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4"/>
      <c r="Z11" s="146"/>
      <c r="AA11" s="147" t="s">
        <v>5169</v>
      </c>
      <c r="AB11" s="148" t="s">
        <v>1224</v>
      </c>
      <c r="AC11" s="146"/>
      <c r="AD11" s="146"/>
      <c r="AE11" s="146"/>
      <c r="AF11" s="147"/>
      <c r="AG11" s="148"/>
      <c r="AH11" s="146"/>
      <c r="AI11" s="146"/>
      <c r="AJ11" s="146"/>
      <c r="AK11" s="146"/>
      <c r="AL11" s="146"/>
      <c r="AM11" s="146"/>
      <c r="AN11" s="146"/>
      <c r="AO11" s="146"/>
      <c r="AP11" s="146"/>
      <c r="AQ11" s="146"/>
      <c r="AR11" s="146"/>
      <c r="AS11" s="146"/>
      <c r="AT11" s="146"/>
      <c r="AU11" s="182"/>
      <c r="AV11" s="182"/>
      <c r="AW11" s="182"/>
      <c r="AX11" s="182"/>
      <c r="AY11" s="182"/>
    </row>
    <row r="12" spans="1:51" s="183" customFormat="1" ht="24" customHeight="1">
      <c r="A12" s="245"/>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7"/>
      <c r="Z12" s="146"/>
      <c r="AA12" s="147" t="s">
        <v>1282</v>
      </c>
      <c r="AB12" s="148" t="s">
        <v>1283</v>
      </c>
      <c r="AC12" s="146"/>
      <c r="AD12" s="146"/>
      <c r="AE12" s="146"/>
      <c r="AF12" s="147"/>
      <c r="AG12" s="148"/>
      <c r="AH12" s="146"/>
      <c r="AI12" s="146"/>
      <c r="AJ12" s="146"/>
      <c r="AK12" s="146"/>
      <c r="AL12" s="146"/>
      <c r="AM12" s="146"/>
      <c r="AN12" s="146"/>
      <c r="AO12" s="146"/>
      <c r="AP12" s="146"/>
      <c r="AQ12" s="146"/>
      <c r="AR12" s="146"/>
      <c r="AS12" s="146"/>
      <c r="AT12" s="146"/>
      <c r="AU12" s="182"/>
      <c r="AV12" s="182"/>
      <c r="AW12" s="182"/>
      <c r="AX12" s="182"/>
      <c r="AY12" s="182"/>
    </row>
    <row r="13" spans="1:51" s="183" customFormat="1" ht="24" customHeight="1">
      <c r="A13" s="248" t="s">
        <v>1865</v>
      </c>
      <c r="B13" s="249"/>
      <c r="C13" s="249"/>
      <c r="D13" s="249"/>
      <c r="E13" s="249"/>
      <c r="F13" s="249"/>
      <c r="G13" s="249"/>
      <c r="H13" s="249"/>
      <c r="I13" s="249"/>
      <c r="J13" s="249"/>
      <c r="K13" s="249"/>
      <c r="L13" s="250"/>
      <c r="M13" s="249"/>
      <c r="N13" s="249"/>
      <c r="O13" s="249"/>
      <c r="P13" s="249"/>
      <c r="Q13" s="249"/>
      <c r="R13" s="249"/>
      <c r="S13" s="249"/>
      <c r="T13" s="51" t="s">
        <v>1874</v>
      </c>
      <c r="U13" s="179"/>
      <c r="V13" s="179"/>
      <c r="W13" s="179"/>
      <c r="X13" s="179"/>
      <c r="Y13" s="52"/>
      <c r="Z13" s="146"/>
      <c r="AA13" s="147" t="s">
        <v>1284</v>
      </c>
      <c r="AB13" s="148" t="s">
        <v>1285</v>
      </c>
      <c r="AC13" s="146"/>
      <c r="AD13" s="146"/>
      <c r="AE13" s="146"/>
      <c r="AF13" s="147"/>
      <c r="AG13" s="148"/>
      <c r="AH13" s="146"/>
      <c r="AI13" s="146"/>
      <c r="AJ13" s="146"/>
      <c r="AK13" s="146"/>
      <c r="AL13" s="146"/>
      <c r="AM13" s="146"/>
      <c r="AN13" s="146"/>
      <c r="AO13" s="146"/>
      <c r="AP13" s="146"/>
      <c r="AQ13" s="146"/>
      <c r="AR13" s="146"/>
      <c r="AS13" s="146"/>
      <c r="AT13" s="146"/>
      <c r="AU13" s="182"/>
      <c r="AV13" s="182"/>
      <c r="AW13" s="182"/>
      <c r="AX13" s="182"/>
      <c r="AY13" s="182"/>
    </row>
    <row r="14" spans="1:51" s="183" customFormat="1" ht="21" customHeight="1">
      <c r="A14" s="122"/>
      <c r="B14" s="3"/>
      <c r="C14" s="3"/>
      <c r="D14" s="3"/>
      <c r="E14" s="3"/>
      <c r="F14" s="3"/>
      <c r="G14" s="3"/>
      <c r="H14" s="257"/>
      <c r="I14" s="257"/>
      <c r="J14" s="15"/>
      <c r="K14" s="257"/>
      <c r="L14" s="257"/>
      <c r="M14" s="15"/>
      <c r="N14" s="257"/>
      <c r="O14" s="257"/>
      <c r="P14" s="257"/>
      <c r="Q14" s="3"/>
      <c r="R14" s="3"/>
      <c r="S14" s="3"/>
      <c r="T14" s="260" t="s">
        <v>5190</v>
      </c>
      <c r="U14" s="261"/>
      <c r="V14" s="261"/>
      <c r="W14" s="261"/>
      <c r="X14" s="261"/>
      <c r="Y14" s="262"/>
      <c r="Z14" s="146"/>
      <c r="AA14" s="147" t="s">
        <v>1286</v>
      </c>
      <c r="AB14" s="148" t="s">
        <v>1287</v>
      </c>
      <c r="AC14" s="146"/>
      <c r="AD14" s="146"/>
      <c r="AE14" s="146"/>
      <c r="AF14" s="147"/>
      <c r="AG14" s="148"/>
      <c r="AH14" s="146"/>
      <c r="AI14" s="146"/>
      <c r="AJ14" s="146"/>
      <c r="AK14" s="146"/>
      <c r="AL14" s="146"/>
      <c r="AM14" s="146"/>
      <c r="AN14" s="146"/>
      <c r="AO14" s="146"/>
      <c r="AP14" s="146"/>
      <c r="AQ14" s="146"/>
      <c r="AR14" s="146"/>
      <c r="AS14" s="146"/>
      <c r="AT14" s="146"/>
      <c r="AU14" s="182"/>
      <c r="AV14" s="182"/>
      <c r="AW14" s="182"/>
      <c r="AX14" s="182"/>
      <c r="AY14" s="182"/>
    </row>
    <row r="15" spans="1:51" s="183" customFormat="1" ht="21" customHeight="1">
      <c r="A15" s="123" t="s">
        <v>1866</v>
      </c>
      <c r="B15" s="53"/>
      <c r="C15" s="53"/>
      <c r="D15" s="53"/>
      <c r="E15" s="53"/>
      <c r="F15" s="53"/>
      <c r="G15" s="53"/>
      <c r="H15" s="258" t="s">
        <v>1013</v>
      </c>
      <c r="I15" s="258"/>
      <c r="J15" s="259"/>
      <c r="K15" s="193"/>
      <c r="L15" s="54"/>
      <c r="M15" s="55" t="s">
        <v>1807</v>
      </c>
      <c r="N15" s="56"/>
      <c r="O15" s="263"/>
      <c r="P15" s="264"/>
      <c r="Q15" s="265"/>
      <c r="R15" s="57"/>
      <c r="S15" s="5"/>
      <c r="T15" s="108" t="s">
        <v>1867</v>
      </c>
      <c r="U15" s="58"/>
      <c r="V15" s="59"/>
      <c r="W15" s="59"/>
      <c r="X15" s="194"/>
      <c r="Y15" s="60"/>
      <c r="Z15" s="146"/>
      <c r="AA15" s="147" t="s">
        <v>1290</v>
      </c>
      <c r="AB15" s="148" t="s">
        <v>1291</v>
      </c>
      <c r="AC15" s="146"/>
      <c r="AD15" s="146"/>
      <c r="AE15" s="146"/>
      <c r="AF15" s="147"/>
      <c r="AG15" s="148"/>
      <c r="AH15" s="146"/>
      <c r="AI15" s="146"/>
      <c r="AJ15" s="146"/>
      <c r="AK15" s="146"/>
      <c r="AL15" s="146"/>
      <c r="AM15" s="146"/>
      <c r="AN15" s="146"/>
      <c r="AO15" s="146"/>
      <c r="AP15" s="146"/>
      <c r="AQ15" s="146"/>
      <c r="AR15" s="146"/>
      <c r="AS15" s="146"/>
      <c r="AT15" s="146"/>
      <c r="AU15" s="182"/>
      <c r="AV15" s="182"/>
      <c r="AW15" s="182"/>
      <c r="AX15" s="182"/>
      <c r="AY15" s="182"/>
    </row>
    <row r="16" spans="1:51" s="183" customFormat="1" ht="11.45" customHeight="1">
      <c r="A16" s="124"/>
      <c r="B16" s="4"/>
      <c r="C16" s="4"/>
      <c r="D16" s="4"/>
      <c r="E16" s="4"/>
      <c r="F16" s="4"/>
      <c r="G16" s="4"/>
      <c r="H16" s="61"/>
      <c r="I16" s="61"/>
      <c r="J16" s="61"/>
      <c r="K16" s="17"/>
      <c r="L16" s="17"/>
      <c r="M16" s="6"/>
      <c r="N16" s="6"/>
      <c r="O16" s="6"/>
      <c r="P16" s="6"/>
      <c r="Q16" s="178"/>
      <c r="R16" s="178"/>
      <c r="S16" s="178"/>
      <c r="T16" s="16"/>
      <c r="U16" s="62"/>
      <c r="V16" s="62"/>
      <c r="W16" s="62"/>
      <c r="X16" s="62"/>
      <c r="Y16" s="60"/>
      <c r="Z16" s="146"/>
      <c r="AA16" s="147" t="s">
        <v>1292</v>
      </c>
      <c r="AB16" s="148" t="s">
        <v>1293</v>
      </c>
      <c r="AC16" s="146"/>
      <c r="AD16" s="146"/>
      <c r="AE16" s="146"/>
      <c r="AF16" s="147"/>
      <c r="AG16" s="148"/>
      <c r="AH16" s="146"/>
      <c r="AI16" s="146"/>
      <c r="AJ16" s="146"/>
      <c r="AK16" s="146"/>
      <c r="AL16" s="146"/>
      <c r="AM16" s="146"/>
      <c r="AN16" s="146"/>
      <c r="AO16" s="146"/>
      <c r="AP16" s="146"/>
      <c r="AQ16" s="146"/>
      <c r="AR16" s="146"/>
      <c r="AS16" s="146"/>
      <c r="AT16" s="146"/>
      <c r="AU16" s="182"/>
      <c r="AV16" s="182"/>
      <c r="AW16" s="182"/>
      <c r="AX16" s="182"/>
      <c r="AY16" s="182"/>
    </row>
    <row r="17" spans="1:51" s="183" customFormat="1" ht="21" customHeight="1">
      <c r="A17" s="124" t="s">
        <v>1835</v>
      </c>
      <c r="B17" s="11"/>
      <c r="C17" s="11"/>
      <c r="D17" s="11"/>
      <c r="E17" s="11"/>
      <c r="F17" s="11"/>
      <c r="G17" s="63"/>
      <c r="H17" s="251"/>
      <c r="I17" s="252"/>
      <c r="J17" s="252"/>
      <c r="K17" s="252"/>
      <c r="L17" s="252"/>
      <c r="M17" s="252"/>
      <c r="N17" s="252"/>
      <c r="O17" s="253"/>
      <c r="P17" s="6"/>
      <c r="Q17" s="178"/>
      <c r="R17" s="178"/>
      <c r="S17" s="178"/>
      <c r="T17" s="254" t="s">
        <v>5103</v>
      </c>
      <c r="U17" s="255"/>
      <c r="V17" s="255"/>
      <c r="W17" s="255"/>
      <c r="X17" s="255"/>
      <c r="Y17" s="256"/>
      <c r="Z17" s="146"/>
      <c r="AA17" s="147" t="s">
        <v>1294</v>
      </c>
      <c r="AB17" s="148" t="s">
        <v>1295</v>
      </c>
      <c r="AC17" s="146"/>
      <c r="AD17" s="146"/>
      <c r="AE17" s="146"/>
      <c r="AF17" s="147"/>
      <c r="AG17" s="148"/>
      <c r="AH17" s="146"/>
      <c r="AI17" s="146"/>
      <c r="AJ17" s="146"/>
      <c r="AK17" s="146"/>
      <c r="AL17" s="146"/>
      <c r="AM17" s="146"/>
      <c r="AN17" s="146"/>
      <c r="AO17" s="146"/>
      <c r="AP17" s="146"/>
      <c r="AQ17" s="146"/>
      <c r="AR17" s="146"/>
      <c r="AS17" s="146"/>
      <c r="AT17" s="146"/>
      <c r="AU17" s="182"/>
      <c r="AV17" s="182"/>
      <c r="AW17" s="182"/>
      <c r="AX17" s="182"/>
      <c r="AY17" s="182"/>
    </row>
    <row r="18" spans="1:51" s="183" customFormat="1" ht="21" customHeight="1">
      <c r="A18" s="125"/>
      <c r="B18" s="1"/>
      <c r="C18" s="1"/>
      <c r="D18" s="1"/>
      <c r="E18" s="1"/>
      <c r="F18" s="1"/>
      <c r="G18" s="1"/>
      <c r="H18" s="1"/>
      <c r="I18" s="1"/>
      <c r="J18" s="1"/>
      <c r="K18" s="1"/>
      <c r="L18" s="1"/>
      <c r="M18" s="1"/>
      <c r="N18" s="1"/>
      <c r="O18" s="1"/>
      <c r="P18" s="1"/>
      <c r="Q18" s="1"/>
      <c r="R18" s="1"/>
      <c r="S18" s="1"/>
      <c r="T18" s="254"/>
      <c r="U18" s="255"/>
      <c r="V18" s="255"/>
      <c r="W18" s="255"/>
      <c r="X18" s="255"/>
      <c r="Y18" s="256"/>
      <c r="Z18" s="146"/>
      <c r="AA18" s="147" t="s">
        <v>1288</v>
      </c>
      <c r="AB18" s="148" t="s">
        <v>1289</v>
      </c>
      <c r="AC18" s="146"/>
      <c r="AD18" s="146"/>
      <c r="AE18" s="146"/>
      <c r="AF18" s="147"/>
      <c r="AG18" s="148"/>
      <c r="AH18" s="146"/>
      <c r="AI18" s="146"/>
      <c r="AJ18" s="146"/>
      <c r="AK18" s="146"/>
      <c r="AL18" s="146"/>
      <c r="AM18" s="146"/>
      <c r="AN18" s="146"/>
      <c r="AO18" s="146"/>
      <c r="AP18" s="146"/>
      <c r="AQ18" s="146"/>
      <c r="AR18" s="146"/>
      <c r="AS18" s="146"/>
      <c r="AT18" s="146"/>
      <c r="AU18" s="182"/>
      <c r="AV18" s="182"/>
      <c r="AW18" s="182"/>
      <c r="AX18" s="182"/>
      <c r="AY18" s="182"/>
    </row>
    <row r="19" spans="1:51" s="183" customFormat="1" ht="21" customHeight="1">
      <c r="A19" s="105" t="s">
        <v>1306</v>
      </c>
      <c r="B19" s="7"/>
      <c r="C19" s="7"/>
      <c r="D19" s="7"/>
      <c r="E19" s="7"/>
      <c r="F19" s="7"/>
      <c r="G19" s="7"/>
      <c r="H19" s="7"/>
      <c r="I19" s="7"/>
      <c r="J19" s="7"/>
      <c r="K19" s="7"/>
      <c r="L19" s="7"/>
      <c r="M19" s="7"/>
      <c r="N19" s="7"/>
      <c r="O19" s="7"/>
      <c r="P19" s="7"/>
      <c r="Q19" s="7"/>
      <c r="R19" s="7"/>
      <c r="S19" s="7"/>
      <c r="T19" s="109"/>
      <c r="U19" s="103"/>
      <c r="V19" s="103"/>
      <c r="W19" s="103"/>
      <c r="X19" s="103"/>
      <c r="Y19" s="110"/>
      <c r="Z19" s="146"/>
      <c r="AA19" s="147" t="s">
        <v>1296</v>
      </c>
      <c r="AB19" s="148" t="s">
        <v>1297</v>
      </c>
      <c r="AC19" s="146"/>
      <c r="AD19" s="146"/>
      <c r="AE19" s="146"/>
      <c r="AF19" s="147"/>
      <c r="AG19" s="148"/>
      <c r="AH19" s="146"/>
      <c r="AI19" s="146"/>
      <c r="AJ19" s="146"/>
      <c r="AK19" s="146"/>
      <c r="AL19" s="146"/>
      <c r="AM19" s="146"/>
      <c r="AN19" s="146"/>
      <c r="AO19" s="146"/>
      <c r="AP19" s="146"/>
      <c r="AQ19" s="146"/>
      <c r="AR19" s="146"/>
      <c r="AS19" s="146"/>
      <c r="AT19" s="146"/>
      <c r="AU19" s="182"/>
      <c r="AV19" s="182"/>
      <c r="AW19" s="182"/>
      <c r="AX19" s="182"/>
      <c r="AY19" s="182"/>
    </row>
    <row r="20" spans="1:51" s="183" customFormat="1" ht="21" customHeight="1">
      <c r="A20" s="126"/>
      <c r="B20" s="7" t="s">
        <v>1309</v>
      </c>
      <c r="C20" s="7"/>
      <c r="D20" s="7"/>
      <c r="E20" s="7"/>
      <c r="F20" s="7"/>
      <c r="G20" s="7"/>
      <c r="H20" s="7"/>
      <c r="I20" s="7"/>
      <c r="J20" s="194"/>
      <c r="K20" s="65"/>
      <c r="L20" s="65"/>
      <c r="M20" s="65"/>
      <c r="N20" s="65"/>
      <c r="O20" s="65"/>
      <c r="P20" s="65"/>
      <c r="Q20" s="65"/>
      <c r="R20" s="65"/>
      <c r="S20" s="65"/>
      <c r="T20" s="266" t="s">
        <v>1014</v>
      </c>
      <c r="U20" s="267"/>
      <c r="V20" s="267"/>
      <c r="W20" s="267"/>
      <c r="X20" s="267"/>
      <c r="Y20" s="268"/>
      <c r="Z20" s="149"/>
      <c r="AA20" s="147" t="s">
        <v>1298</v>
      </c>
      <c r="AB20" s="148" t="s">
        <v>1299</v>
      </c>
      <c r="AC20" s="149"/>
      <c r="AD20" s="149"/>
      <c r="AE20" s="149"/>
      <c r="AF20" s="147"/>
      <c r="AG20" s="148"/>
      <c r="AH20" s="149"/>
      <c r="AI20" s="149"/>
      <c r="AJ20" s="149"/>
      <c r="AK20" s="149"/>
      <c r="AL20" s="149"/>
      <c r="AM20" s="146"/>
      <c r="AN20" s="146"/>
      <c r="AO20" s="146"/>
      <c r="AP20" s="146"/>
      <c r="AQ20" s="146"/>
      <c r="AR20" s="146"/>
      <c r="AS20" s="146"/>
      <c r="AT20" s="146"/>
      <c r="AU20" s="182"/>
      <c r="AV20" s="182"/>
      <c r="AW20" s="182"/>
      <c r="AX20" s="182"/>
      <c r="AY20" s="182"/>
    </row>
    <row r="21" spans="1:51" s="183" customFormat="1" ht="21" customHeight="1">
      <c r="A21" s="105" t="s">
        <v>1832</v>
      </c>
      <c r="B21" s="10"/>
      <c r="C21" s="10"/>
      <c r="D21" s="10"/>
      <c r="E21" s="10"/>
      <c r="F21" s="10"/>
      <c r="G21" s="65"/>
      <c r="H21" s="270"/>
      <c r="I21" s="270"/>
      <c r="J21" s="270"/>
      <c r="K21" s="270"/>
      <c r="L21" s="270"/>
      <c r="M21" s="270"/>
      <c r="N21" s="270"/>
      <c r="O21" s="270"/>
      <c r="P21" s="270"/>
      <c r="Q21" s="270"/>
      <c r="R21" s="270"/>
      <c r="S21" s="1"/>
      <c r="T21" s="266"/>
      <c r="U21" s="267"/>
      <c r="V21" s="267"/>
      <c r="W21" s="267"/>
      <c r="X21" s="267"/>
      <c r="Y21" s="268"/>
      <c r="Z21" s="149"/>
      <c r="AA21" s="147" t="s">
        <v>1300</v>
      </c>
      <c r="AB21" s="148" t="s">
        <v>1301</v>
      </c>
      <c r="AC21" s="149"/>
      <c r="AD21" s="149"/>
      <c r="AE21" s="149"/>
      <c r="AF21" s="147"/>
      <c r="AG21" s="148"/>
      <c r="AH21" s="149"/>
      <c r="AI21" s="149"/>
      <c r="AJ21" s="149"/>
      <c r="AK21" s="149"/>
      <c r="AL21" s="149"/>
      <c r="AM21" s="146"/>
      <c r="AN21" s="146"/>
      <c r="AO21" s="146"/>
      <c r="AP21" s="146"/>
      <c r="AQ21" s="146"/>
      <c r="AR21" s="146"/>
      <c r="AS21" s="146"/>
      <c r="AT21" s="146"/>
      <c r="AU21" s="182"/>
      <c r="AV21" s="182"/>
      <c r="AW21" s="182"/>
      <c r="AX21" s="182"/>
      <c r="AY21" s="182"/>
    </row>
    <row r="22" spans="1:51" s="183" customFormat="1" ht="21" customHeight="1">
      <c r="A22" s="105" t="s">
        <v>1223</v>
      </c>
      <c r="B22" s="10"/>
      <c r="C22" s="10"/>
      <c r="D22" s="10"/>
      <c r="E22" s="10"/>
      <c r="F22" s="10"/>
      <c r="G22" s="65"/>
      <c r="H22" s="270"/>
      <c r="I22" s="270"/>
      <c r="J22" s="270"/>
      <c r="K22" s="270"/>
      <c r="L22" s="270"/>
      <c r="M22" s="270"/>
      <c r="N22" s="270"/>
      <c r="O22" s="270"/>
      <c r="P22" s="270"/>
      <c r="Q22" s="270"/>
      <c r="R22" s="270"/>
      <c r="S22" s="66"/>
      <c r="T22" s="109"/>
      <c r="U22" s="104"/>
      <c r="V22" s="269"/>
      <c r="W22" s="269"/>
      <c r="X22" s="180"/>
      <c r="Y22" s="111"/>
      <c r="Z22" s="146"/>
      <c r="AA22" s="147" t="s">
        <v>1307</v>
      </c>
      <c r="AB22" s="148" t="s">
        <v>1308</v>
      </c>
      <c r="AC22" s="146"/>
      <c r="AD22" s="146"/>
      <c r="AE22" s="146"/>
      <c r="AF22" s="147"/>
      <c r="AG22" s="148"/>
      <c r="AH22" s="146"/>
      <c r="AI22" s="146"/>
      <c r="AJ22" s="146"/>
      <c r="AK22" s="146"/>
      <c r="AL22" s="146"/>
      <c r="AM22" s="146"/>
      <c r="AN22" s="146"/>
      <c r="AO22" s="146"/>
      <c r="AP22" s="146"/>
      <c r="AQ22" s="146"/>
      <c r="AR22" s="146"/>
      <c r="AS22" s="146"/>
      <c r="AT22" s="146"/>
      <c r="AU22" s="182"/>
      <c r="AV22" s="182"/>
      <c r="AW22" s="182"/>
      <c r="AX22" s="182"/>
      <c r="AY22" s="182"/>
    </row>
    <row r="23" spans="1:51" s="183" customFormat="1" ht="21" customHeight="1">
      <c r="A23" s="105" t="s">
        <v>5094</v>
      </c>
      <c r="B23" s="10"/>
      <c r="C23" s="10"/>
      <c r="D23" s="10"/>
      <c r="E23" s="10"/>
      <c r="F23" s="10"/>
      <c r="G23" s="10"/>
      <c r="H23" s="10"/>
      <c r="I23" s="10"/>
      <c r="J23" s="10"/>
      <c r="K23" s="10"/>
      <c r="L23" s="10"/>
      <c r="M23" s="10"/>
      <c r="N23" s="10"/>
      <c r="O23" s="10"/>
      <c r="P23" s="10"/>
      <c r="Q23" s="10"/>
      <c r="R23" s="10"/>
      <c r="S23" s="67"/>
      <c r="T23" s="214" t="s">
        <v>1868</v>
      </c>
      <c r="U23" s="215"/>
      <c r="V23" s="215"/>
      <c r="W23" s="215"/>
      <c r="X23" s="215"/>
      <c r="Y23" s="216"/>
      <c r="Z23" s="150"/>
      <c r="AA23" s="147" t="s">
        <v>1304</v>
      </c>
      <c r="AB23" s="148" t="s">
        <v>1305</v>
      </c>
      <c r="AC23" s="146"/>
      <c r="AD23" s="146"/>
      <c r="AE23" s="146"/>
      <c r="AF23" s="147"/>
      <c r="AG23" s="148"/>
      <c r="AH23" s="146"/>
      <c r="AI23" s="146"/>
      <c r="AJ23" s="146"/>
      <c r="AK23" s="146"/>
      <c r="AL23" s="146"/>
      <c r="AM23" s="146"/>
      <c r="AN23" s="146"/>
      <c r="AO23" s="146"/>
      <c r="AP23" s="146"/>
      <c r="AQ23" s="146"/>
      <c r="AR23" s="146"/>
      <c r="AS23" s="146"/>
      <c r="AT23" s="146"/>
      <c r="AU23" s="182"/>
      <c r="AV23" s="182"/>
      <c r="AW23" s="182"/>
      <c r="AX23" s="182"/>
      <c r="AY23" s="182"/>
    </row>
    <row r="24" spans="1:51" s="183" customFormat="1" ht="21" customHeight="1">
      <c r="A24" s="106"/>
      <c r="B24" s="271"/>
      <c r="C24" s="271"/>
      <c r="D24" s="271"/>
      <c r="E24" s="271"/>
      <c r="F24" s="271"/>
      <c r="G24" s="271"/>
      <c r="H24" s="271"/>
      <c r="I24" s="271"/>
      <c r="J24" s="271"/>
      <c r="K24" s="271"/>
      <c r="L24" s="271"/>
      <c r="M24" s="271"/>
      <c r="N24" s="271"/>
      <c r="O24" s="271"/>
      <c r="P24" s="271"/>
      <c r="Q24" s="271"/>
      <c r="R24" s="271"/>
      <c r="S24" s="69"/>
      <c r="T24" s="217"/>
      <c r="U24" s="218"/>
      <c r="V24" s="219"/>
      <c r="W24" s="219"/>
      <c r="X24" s="219"/>
      <c r="Y24" s="220"/>
      <c r="Z24" s="146"/>
      <c r="AA24" s="147" t="s">
        <v>1302</v>
      </c>
      <c r="AB24" s="148" t="s">
        <v>1303</v>
      </c>
      <c r="AC24" s="146"/>
      <c r="AD24" s="146"/>
      <c r="AE24" s="146"/>
      <c r="AF24" s="147"/>
      <c r="AG24" s="148"/>
      <c r="AH24" s="146"/>
      <c r="AI24" s="146"/>
      <c r="AJ24" s="146"/>
      <c r="AK24" s="146"/>
      <c r="AL24" s="146"/>
      <c r="AM24" s="146"/>
      <c r="AN24" s="146"/>
      <c r="AO24" s="146"/>
      <c r="AP24" s="146"/>
      <c r="AQ24" s="146"/>
      <c r="AR24" s="146"/>
      <c r="AS24" s="146"/>
      <c r="AT24" s="146"/>
      <c r="AU24" s="182"/>
      <c r="AV24" s="182"/>
      <c r="AW24" s="182"/>
      <c r="AX24" s="182"/>
      <c r="AY24" s="182"/>
    </row>
    <row r="25" spans="1:51" s="183" customFormat="1" ht="21" customHeight="1">
      <c r="A25" s="105" t="s">
        <v>1833</v>
      </c>
      <c r="B25" s="10"/>
      <c r="C25" s="272"/>
      <c r="D25" s="272"/>
      <c r="E25" s="272"/>
      <c r="F25" s="272"/>
      <c r="G25" s="272"/>
      <c r="H25" s="272"/>
      <c r="I25" s="272"/>
      <c r="J25" s="45"/>
      <c r="K25" s="45" t="s">
        <v>1834</v>
      </c>
      <c r="L25" s="195"/>
      <c r="M25" s="70"/>
      <c r="N25" s="70" t="s">
        <v>1871</v>
      </c>
      <c r="O25" s="273"/>
      <c r="P25" s="273"/>
      <c r="Q25" s="71" t="s">
        <v>1869</v>
      </c>
      <c r="R25" s="234"/>
      <c r="S25" s="37"/>
      <c r="T25" s="221"/>
      <c r="U25" s="58"/>
      <c r="V25" s="222"/>
      <c r="W25" s="222"/>
      <c r="X25" s="219"/>
      <c r="Y25" s="223"/>
      <c r="Z25" s="146"/>
      <c r="AA25" s="47" t="s">
        <v>1310</v>
      </c>
      <c r="AB25" s="48" t="s">
        <v>1311</v>
      </c>
      <c r="AC25" s="151"/>
      <c r="AD25" s="151"/>
      <c r="AE25" s="151"/>
      <c r="AF25" s="151"/>
      <c r="AG25" s="151"/>
      <c r="AH25" s="151"/>
      <c r="AI25" s="151"/>
      <c r="AJ25" s="151"/>
      <c r="AK25" s="151"/>
      <c r="AL25" s="151"/>
      <c r="AM25" s="151"/>
      <c r="AN25" s="151"/>
      <c r="AO25" s="151"/>
      <c r="AP25" s="151"/>
      <c r="AQ25" s="151"/>
      <c r="AR25" s="151"/>
      <c r="AS25" s="151"/>
      <c r="AT25" s="151"/>
      <c r="AU25" s="184"/>
      <c r="AV25" s="185"/>
      <c r="AW25" s="185"/>
      <c r="AX25" s="185"/>
      <c r="AY25" s="185"/>
    </row>
    <row r="26" spans="1:51" s="183" customFormat="1" ht="21" customHeight="1">
      <c r="A26" s="139"/>
      <c r="B26" s="37"/>
      <c r="C26" s="37"/>
      <c r="D26" s="37"/>
      <c r="E26" s="37"/>
      <c r="F26" s="37"/>
      <c r="G26" s="37"/>
      <c r="H26" s="37"/>
      <c r="I26" s="37"/>
      <c r="J26" s="37"/>
      <c r="K26" s="37"/>
      <c r="L26" s="37"/>
      <c r="M26" s="37"/>
      <c r="N26" s="37"/>
      <c r="O26" s="37"/>
      <c r="P26" s="37"/>
      <c r="Q26" s="37"/>
      <c r="R26" s="37"/>
      <c r="S26" s="10"/>
      <c r="T26" s="221"/>
      <c r="U26" s="58"/>
      <c r="V26" s="222"/>
      <c r="W26" s="222"/>
      <c r="X26" s="222"/>
      <c r="Y26" s="224"/>
      <c r="Z26" s="46"/>
      <c r="AA26" s="47" t="s">
        <v>1312</v>
      </c>
      <c r="AB26" s="48" t="s">
        <v>1313</v>
      </c>
      <c r="AC26" s="68"/>
      <c r="AD26" s="293"/>
      <c r="AE26" s="293"/>
      <c r="AF26" s="293"/>
      <c r="AG26" s="293"/>
      <c r="AH26" s="293"/>
      <c r="AI26" s="293"/>
      <c r="AJ26" s="293"/>
      <c r="AK26" s="293"/>
      <c r="AL26" s="293"/>
      <c r="AM26" s="293"/>
      <c r="AN26" s="293"/>
      <c r="AO26" s="293"/>
      <c r="AP26" s="293"/>
      <c r="AQ26" s="293"/>
      <c r="AR26" s="293"/>
      <c r="AS26" s="293"/>
      <c r="AT26" s="293"/>
      <c r="AU26" s="186"/>
      <c r="AV26" s="187"/>
      <c r="AW26" s="187"/>
      <c r="AX26" s="187"/>
      <c r="AY26" s="187"/>
    </row>
    <row r="27" spans="1:51" s="183" customFormat="1" ht="33" customHeight="1">
      <c r="A27" s="294" t="s">
        <v>555</v>
      </c>
      <c r="B27" s="295"/>
      <c r="C27" s="295"/>
      <c r="D27" s="295"/>
      <c r="E27" s="295"/>
      <c r="F27" s="295"/>
      <c r="G27" s="295"/>
      <c r="H27" s="295"/>
      <c r="I27" s="295"/>
      <c r="J27" s="295"/>
      <c r="K27" s="295"/>
      <c r="L27" s="295"/>
      <c r="M27" s="295"/>
      <c r="N27" s="295"/>
      <c r="O27" s="295"/>
      <c r="P27" s="295"/>
      <c r="Q27" s="295"/>
      <c r="R27" s="295"/>
      <c r="S27" s="296"/>
      <c r="T27" s="225" t="s">
        <v>1015</v>
      </c>
      <c r="U27" s="226" t="s">
        <v>1016</v>
      </c>
      <c r="V27" s="227"/>
      <c r="W27" s="227"/>
      <c r="X27" s="219"/>
      <c r="Y27" s="220"/>
      <c r="Z27" s="46"/>
      <c r="AA27" s="47" t="s">
        <v>1316</v>
      </c>
      <c r="AB27" s="48" t="s">
        <v>1317</v>
      </c>
      <c r="AC27" s="46"/>
      <c r="AD27" s="21"/>
      <c r="AE27" s="21"/>
      <c r="AF27" s="47"/>
      <c r="AG27" s="48"/>
      <c r="AH27" s="21"/>
      <c r="AI27" s="21"/>
      <c r="AJ27" s="21"/>
      <c r="AK27" s="21"/>
      <c r="AL27" s="21"/>
      <c r="AM27" s="21"/>
      <c r="AN27" s="21"/>
      <c r="AO27" s="21"/>
      <c r="AP27" s="21"/>
      <c r="AQ27" s="21"/>
      <c r="AR27" s="21"/>
      <c r="AS27" s="21"/>
      <c r="AT27" s="21"/>
    </row>
    <row r="28" spans="1:51" s="183" customFormat="1" ht="21" customHeight="1">
      <c r="A28" s="107"/>
      <c r="B28" s="271"/>
      <c r="C28" s="271"/>
      <c r="D28" s="271"/>
      <c r="E28" s="271"/>
      <c r="F28" s="271"/>
      <c r="G28" s="271"/>
      <c r="H28" s="271"/>
      <c r="I28" s="271"/>
      <c r="J28" s="271"/>
      <c r="K28" s="271"/>
      <c r="L28" s="271"/>
      <c r="M28" s="271"/>
      <c r="N28" s="271"/>
      <c r="O28" s="271"/>
      <c r="P28" s="271"/>
      <c r="Q28" s="271"/>
      <c r="R28" s="271"/>
      <c r="S28" s="65"/>
      <c r="T28" s="73"/>
      <c r="U28" s="74"/>
      <c r="V28" s="74"/>
      <c r="W28" s="112"/>
      <c r="X28" s="112"/>
      <c r="Y28" s="113"/>
      <c r="Z28" s="46"/>
      <c r="AA28" s="47" t="s">
        <v>1314</v>
      </c>
      <c r="AB28" s="48" t="s">
        <v>1315</v>
      </c>
      <c r="AC28" s="46"/>
      <c r="AD28" s="21"/>
      <c r="AE28" s="21"/>
      <c r="AF28" s="47"/>
      <c r="AG28" s="48"/>
      <c r="AH28" s="21"/>
      <c r="AI28" s="21"/>
      <c r="AJ28" s="21"/>
      <c r="AK28" s="21"/>
      <c r="AL28" s="21"/>
      <c r="AM28" s="21"/>
      <c r="AN28" s="21"/>
      <c r="AO28" s="21"/>
      <c r="AP28" s="21"/>
      <c r="AQ28" s="21"/>
      <c r="AR28" s="21"/>
      <c r="AS28" s="21"/>
      <c r="AT28" s="21"/>
    </row>
    <row r="29" spans="1:51" s="183" customFormat="1" ht="21" customHeight="1">
      <c r="A29" s="105" t="s">
        <v>1833</v>
      </c>
      <c r="B29" s="10"/>
      <c r="C29" s="272"/>
      <c r="D29" s="272"/>
      <c r="E29" s="272"/>
      <c r="F29" s="272"/>
      <c r="G29" s="272"/>
      <c r="H29" s="272"/>
      <c r="I29" s="272"/>
      <c r="J29" s="45"/>
      <c r="K29" s="45" t="s">
        <v>1834</v>
      </c>
      <c r="L29" s="195"/>
      <c r="M29" s="70"/>
      <c r="N29" s="70" t="s">
        <v>1871</v>
      </c>
      <c r="O29" s="273"/>
      <c r="P29" s="273"/>
      <c r="Q29" s="71" t="s">
        <v>1869</v>
      </c>
      <c r="R29" s="234"/>
      <c r="S29" s="37"/>
      <c r="T29" s="73" t="s">
        <v>5095</v>
      </c>
      <c r="U29" s="228"/>
      <c r="V29" s="228"/>
      <c r="W29" s="228"/>
      <c r="X29" s="228"/>
      <c r="Y29" s="229"/>
      <c r="Z29" s="64"/>
      <c r="AA29" s="47" t="s">
        <v>1318</v>
      </c>
      <c r="AB29" s="48" t="s">
        <v>1319</v>
      </c>
      <c r="AC29" s="24"/>
      <c r="AD29" s="24"/>
      <c r="AE29" s="24"/>
      <c r="AF29" s="47"/>
      <c r="AG29" s="48"/>
      <c r="AH29" s="24"/>
      <c r="AI29" s="24"/>
      <c r="AJ29" s="24"/>
      <c r="AK29" s="24"/>
      <c r="AL29" s="24"/>
      <c r="AM29" s="24"/>
      <c r="AN29" s="24"/>
      <c r="AO29" s="24"/>
      <c r="AP29" s="21"/>
      <c r="AQ29" s="21"/>
      <c r="AR29" s="21"/>
      <c r="AS29" s="21"/>
      <c r="AT29" s="21"/>
    </row>
    <row r="30" spans="1:51" s="183" customFormat="1" ht="21" customHeight="1">
      <c r="A30" s="105" t="s">
        <v>1808</v>
      </c>
      <c r="B30" s="10"/>
      <c r="C30" s="10"/>
      <c r="D30" s="10"/>
      <c r="E30" s="10"/>
      <c r="F30" s="65"/>
      <c r="G30" s="270"/>
      <c r="H30" s="270"/>
      <c r="I30" s="270"/>
      <c r="J30" s="270"/>
      <c r="K30" s="270"/>
      <c r="L30" s="270"/>
      <c r="M30" s="270"/>
      <c r="N30" s="270"/>
      <c r="O30" s="270"/>
      <c r="P30" s="270"/>
      <c r="Q30" s="270"/>
      <c r="R30" s="270"/>
      <c r="S30" s="65"/>
      <c r="T30" s="297" t="s">
        <v>5191</v>
      </c>
      <c r="U30" s="298"/>
      <c r="V30" s="298"/>
      <c r="W30" s="298"/>
      <c r="X30" s="298"/>
      <c r="Y30" s="299"/>
      <c r="Z30" s="64"/>
      <c r="AA30" s="47" t="s">
        <v>1324</v>
      </c>
      <c r="AB30" s="48" t="s">
        <v>1325</v>
      </c>
      <c r="AC30" s="24"/>
      <c r="AD30" s="24"/>
      <c r="AE30" s="24"/>
      <c r="AF30" s="47"/>
      <c r="AG30" s="48"/>
      <c r="AH30" s="24"/>
      <c r="AI30" s="24"/>
      <c r="AJ30" s="24"/>
      <c r="AK30" s="24"/>
      <c r="AL30" s="24"/>
      <c r="AM30" s="24"/>
      <c r="AN30" s="24"/>
      <c r="AO30" s="24"/>
      <c r="AP30" s="23"/>
      <c r="AQ30" s="23"/>
      <c r="AR30" s="23"/>
      <c r="AS30" s="22"/>
      <c r="AT30" s="22"/>
    </row>
    <row r="31" spans="1:51" s="183" customFormat="1" ht="21" customHeight="1">
      <c r="A31" s="105" t="s">
        <v>1805</v>
      </c>
      <c r="B31" s="10"/>
      <c r="C31" s="10"/>
      <c r="D31" s="10"/>
      <c r="E31" s="10"/>
      <c r="F31" s="10"/>
      <c r="G31" s="287"/>
      <c r="H31" s="287"/>
      <c r="I31" s="287"/>
      <c r="J31" s="287"/>
      <c r="K31" s="287"/>
      <c r="L31" s="287"/>
      <c r="M31" s="287"/>
      <c r="N31" s="287"/>
      <c r="O31" s="9"/>
      <c r="P31" s="9" t="s">
        <v>1870</v>
      </c>
      <c r="Q31" s="69"/>
      <c r="R31" s="196"/>
      <c r="S31" s="72"/>
      <c r="T31" s="297"/>
      <c r="U31" s="298"/>
      <c r="V31" s="298"/>
      <c r="W31" s="298"/>
      <c r="X31" s="298"/>
      <c r="Y31" s="299"/>
      <c r="Z31" s="64"/>
      <c r="AA31" s="47" t="s">
        <v>1332</v>
      </c>
      <c r="AB31" s="48" t="s">
        <v>1333</v>
      </c>
      <c r="AC31" s="24"/>
      <c r="AD31" s="24"/>
      <c r="AE31" s="24"/>
      <c r="AF31" s="47"/>
      <c r="AG31" s="48"/>
      <c r="AH31" s="24"/>
      <c r="AI31" s="24"/>
      <c r="AJ31" s="24"/>
      <c r="AK31" s="24"/>
      <c r="AL31" s="24"/>
      <c r="AM31" s="24"/>
      <c r="AN31" s="24"/>
      <c r="AO31" s="24"/>
      <c r="AP31" s="23"/>
      <c r="AQ31" s="23"/>
      <c r="AR31" s="23"/>
      <c r="AS31" s="22"/>
      <c r="AT31" s="22"/>
    </row>
    <row r="32" spans="1:51" s="183" customFormat="1" ht="21" customHeight="1">
      <c r="A32" s="105" t="s">
        <v>1806</v>
      </c>
      <c r="B32" s="10"/>
      <c r="C32" s="10"/>
      <c r="D32" s="10"/>
      <c r="E32" s="10"/>
      <c r="F32" s="10"/>
      <c r="G32" s="287"/>
      <c r="H32" s="287"/>
      <c r="I32" s="287"/>
      <c r="J32" s="288"/>
      <c r="K32" s="288"/>
      <c r="L32" s="287"/>
      <c r="M32" s="288"/>
      <c r="N32" s="288"/>
      <c r="O32" s="8"/>
      <c r="P32" s="8"/>
      <c r="Q32" s="8"/>
      <c r="R32" s="8"/>
      <c r="S32" s="8"/>
      <c r="T32" s="297"/>
      <c r="U32" s="298"/>
      <c r="V32" s="298"/>
      <c r="W32" s="298"/>
      <c r="X32" s="298"/>
      <c r="Y32" s="299"/>
      <c r="Z32" s="24"/>
      <c r="AA32" s="47" t="s">
        <v>1326</v>
      </c>
      <c r="AB32" s="48" t="s">
        <v>1327</v>
      </c>
      <c r="AC32" s="24"/>
      <c r="AD32" s="24"/>
      <c r="AE32" s="24"/>
      <c r="AF32" s="47"/>
      <c r="AG32" s="48"/>
      <c r="AH32" s="24"/>
      <c r="AI32" s="24"/>
      <c r="AJ32" s="24"/>
      <c r="AK32" s="24"/>
      <c r="AL32" s="24"/>
      <c r="AM32" s="24"/>
      <c r="AN32" s="24"/>
      <c r="AO32" s="24"/>
      <c r="AP32" s="23"/>
      <c r="AQ32" s="23"/>
      <c r="AR32" s="23"/>
      <c r="AS32" s="22"/>
      <c r="AT32" s="22"/>
    </row>
    <row r="33" spans="1:70" s="183" customFormat="1" ht="21" customHeight="1">
      <c r="A33" s="105" t="s">
        <v>1836</v>
      </c>
      <c r="B33" s="10"/>
      <c r="C33" s="10"/>
      <c r="D33" s="10"/>
      <c r="E33" s="10"/>
      <c r="F33" s="10"/>
      <c r="G33" s="288"/>
      <c r="H33" s="288"/>
      <c r="I33" s="288"/>
      <c r="J33" s="288"/>
      <c r="K33" s="288"/>
      <c r="L33" s="288"/>
      <c r="M33" s="288"/>
      <c r="N33" s="288"/>
      <c r="O33" s="288"/>
      <c r="P33" s="288"/>
      <c r="Q33" s="288"/>
      <c r="R33" s="288"/>
      <c r="S33" s="65"/>
      <c r="T33" s="73" t="s">
        <v>1017</v>
      </c>
      <c r="U33" s="74"/>
      <c r="V33" s="37" t="s">
        <v>5192</v>
      </c>
      <c r="W33" s="114"/>
      <c r="X33" s="114"/>
      <c r="Y33" s="113"/>
      <c r="Z33" s="24"/>
      <c r="AA33" s="47" t="s">
        <v>1328</v>
      </c>
      <c r="AB33" s="48" t="s">
        <v>1329</v>
      </c>
      <c r="AC33" s="24"/>
      <c r="AD33" s="24"/>
      <c r="AE33" s="24"/>
      <c r="AF33" s="47"/>
      <c r="AG33" s="48"/>
      <c r="AH33" s="24"/>
      <c r="AI33" s="24"/>
      <c r="AJ33" s="24"/>
      <c r="AK33" s="24"/>
      <c r="AL33" s="24"/>
      <c r="AM33" s="24"/>
      <c r="AN33" s="24"/>
      <c r="AO33" s="24"/>
      <c r="AP33" s="75"/>
      <c r="AQ33" s="75"/>
      <c r="AR33" s="25"/>
      <c r="AS33" s="22"/>
      <c r="AT33" s="22"/>
    </row>
    <row r="34" spans="1:70" s="183" customFormat="1" ht="21" customHeight="1">
      <c r="A34" s="127"/>
      <c r="B34" s="18"/>
      <c r="C34" s="18"/>
      <c r="D34" s="18"/>
      <c r="E34" s="18"/>
      <c r="F34" s="18"/>
      <c r="G34" s="19"/>
      <c r="H34" s="19"/>
      <c r="I34" s="19"/>
      <c r="J34" s="20"/>
      <c r="K34" s="20"/>
      <c r="L34" s="19"/>
      <c r="M34" s="20"/>
      <c r="N34" s="20"/>
      <c r="O34" s="19"/>
      <c r="P34" s="20"/>
      <c r="Q34" s="20"/>
      <c r="R34" s="20"/>
      <c r="S34" s="19"/>
      <c r="T34" s="76"/>
      <c r="U34" s="13"/>
      <c r="V34" s="13"/>
      <c r="W34" s="13"/>
      <c r="X34" s="13"/>
      <c r="Y34" s="14"/>
      <c r="Z34" s="77"/>
      <c r="AA34" s="47" t="s">
        <v>1330</v>
      </c>
      <c r="AB34" s="48" t="s">
        <v>1331</v>
      </c>
      <c r="AC34" s="77"/>
      <c r="AD34" s="77"/>
      <c r="AE34" s="77"/>
      <c r="AF34" s="47"/>
      <c r="AG34" s="48"/>
      <c r="AH34" s="77"/>
      <c r="AI34" s="77"/>
      <c r="AJ34" s="77"/>
      <c r="AK34" s="77"/>
      <c r="AL34" s="77"/>
      <c r="AM34" s="77"/>
      <c r="AN34" s="77"/>
      <c r="AO34" s="77"/>
      <c r="AP34" s="77"/>
      <c r="AQ34" s="77"/>
      <c r="AR34" s="77"/>
      <c r="AS34" s="77"/>
      <c r="AT34" s="77"/>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row>
    <row r="35" spans="1:70" s="183" customFormat="1" ht="24" customHeight="1">
      <c r="A35" s="289" t="s">
        <v>1872</v>
      </c>
      <c r="B35" s="290"/>
      <c r="C35" s="290"/>
      <c r="D35" s="290"/>
      <c r="E35" s="290"/>
      <c r="F35" s="290"/>
      <c r="G35" s="290"/>
      <c r="H35" s="290"/>
      <c r="I35" s="290"/>
      <c r="J35" s="290"/>
      <c r="K35" s="290"/>
      <c r="L35" s="291"/>
      <c r="M35" s="290"/>
      <c r="N35" s="290"/>
      <c r="O35" s="290"/>
      <c r="P35" s="290"/>
      <c r="Q35" s="290"/>
      <c r="R35" s="290"/>
      <c r="S35" s="290"/>
      <c r="T35" s="290"/>
      <c r="U35" s="290"/>
      <c r="V35" s="290"/>
      <c r="W35" s="290"/>
      <c r="X35" s="290"/>
      <c r="Y35" s="292"/>
      <c r="Z35" s="80"/>
      <c r="AA35" s="47" t="s">
        <v>1334</v>
      </c>
      <c r="AB35" s="48" t="s">
        <v>1489</v>
      </c>
      <c r="AC35" s="80"/>
      <c r="AD35" s="80"/>
      <c r="AE35" s="80"/>
      <c r="AF35" s="47"/>
      <c r="AG35" s="48"/>
      <c r="AH35" s="80"/>
      <c r="AI35" s="80"/>
      <c r="AJ35" s="80"/>
      <c r="AK35" s="80"/>
      <c r="AL35" s="80"/>
      <c r="AM35" s="80"/>
      <c r="AN35" s="80"/>
      <c r="AO35" s="80"/>
      <c r="AP35" s="80"/>
      <c r="AQ35" s="80"/>
      <c r="AR35" s="80"/>
      <c r="AS35" s="22"/>
      <c r="AT35" s="81"/>
      <c r="AU35" s="189"/>
      <c r="AV35" s="187"/>
      <c r="AW35" s="187"/>
      <c r="AX35" s="187"/>
      <c r="AY35" s="187"/>
    </row>
    <row r="36" spans="1:70" s="183" customFormat="1" ht="7.9" customHeight="1">
      <c r="A36" s="128"/>
      <c r="B36" s="79"/>
      <c r="C36" s="79"/>
      <c r="D36" s="79"/>
      <c r="E36" s="79"/>
      <c r="F36" s="79"/>
      <c r="G36" s="79"/>
      <c r="H36" s="79"/>
      <c r="I36" s="79"/>
      <c r="J36" s="79"/>
      <c r="K36" s="79"/>
      <c r="L36" s="79"/>
      <c r="M36" s="99"/>
      <c r="N36" s="79"/>
      <c r="O36" s="79"/>
      <c r="P36" s="79"/>
      <c r="Q36" s="79"/>
      <c r="R36" s="79"/>
      <c r="S36" s="79"/>
      <c r="T36" s="79"/>
      <c r="U36" s="79"/>
      <c r="V36" s="79"/>
      <c r="W36" s="79"/>
      <c r="X36" s="79"/>
      <c r="Y36" s="93"/>
      <c r="Z36" s="80"/>
      <c r="AA36" s="47" t="s">
        <v>1320</v>
      </c>
      <c r="AB36" s="48" t="s">
        <v>1321</v>
      </c>
      <c r="AC36" s="80"/>
      <c r="AD36" s="80"/>
      <c r="AE36" s="80"/>
      <c r="AF36" s="47"/>
      <c r="AG36" s="48"/>
      <c r="AH36" s="80"/>
      <c r="AI36" s="80"/>
      <c r="AJ36" s="80"/>
      <c r="AK36" s="80"/>
      <c r="AL36" s="80"/>
      <c r="AM36" s="80"/>
      <c r="AN36" s="80"/>
      <c r="AO36" s="80"/>
      <c r="AP36" s="80"/>
      <c r="AQ36" s="80"/>
      <c r="AR36" s="80"/>
      <c r="AS36" s="22"/>
      <c r="AT36" s="81"/>
      <c r="AU36" s="189"/>
      <c r="AV36" s="187"/>
      <c r="AW36" s="187"/>
      <c r="AX36" s="187"/>
      <c r="AY36" s="187"/>
    </row>
    <row r="37" spans="1:70" s="183" customFormat="1" ht="24" customHeight="1">
      <c r="A37" s="128"/>
      <c r="B37" s="85"/>
      <c r="C37" s="85"/>
      <c r="D37" s="85"/>
      <c r="E37" s="85"/>
      <c r="F37" s="91" t="s">
        <v>1020</v>
      </c>
      <c r="G37" s="85"/>
      <c r="H37" s="85"/>
      <c r="I37" s="85"/>
      <c r="J37" s="85"/>
      <c r="K37" s="85"/>
      <c r="L37" s="85"/>
      <c r="M37" s="85"/>
      <c r="N37" s="85"/>
      <c r="O37" s="85"/>
      <c r="P37" s="85"/>
      <c r="Q37" s="85"/>
      <c r="R37" s="85"/>
      <c r="S37" s="85"/>
      <c r="T37" s="154">
        <f>+Part4a!R62+Part4b!R62+Part4c!R62+Part4d!R62+Part4e!R62+Part4f!R62</f>
        <v>0</v>
      </c>
      <c r="U37" s="85"/>
      <c r="V37" s="85"/>
      <c r="W37" s="85"/>
      <c r="X37" s="85"/>
      <c r="Y37" s="90"/>
      <c r="Z37" s="80"/>
      <c r="AA37" s="47" t="s">
        <v>1322</v>
      </c>
      <c r="AB37" s="48" t="s">
        <v>1323</v>
      </c>
      <c r="AC37" s="80"/>
      <c r="AD37" s="80"/>
      <c r="AE37" s="80"/>
      <c r="AF37" s="47"/>
      <c r="AG37" s="48"/>
      <c r="AH37" s="80"/>
      <c r="AI37" s="80"/>
      <c r="AJ37" s="80"/>
      <c r="AK37" s="80"/>
      <c r="AL37" s="80"/>
      <c r="AM37" s="80"/>
      <c r="AN37" s="80"/>
      <c r="AO37" s="80"/>
      <c r="AP37" s="80"/>
      <c r="AQ37" s="80"/>
      <c r="AR37" s="80"/>
      <c r="AS37" s="22"/>
      <c r="AT37" s="81"/>
      <c r="AU37" s="189"/>
      <c r="AV37" s="187"/>
      <c r="AW37" s="187"/>
      <c r="AX37" s="187"/>
      <c r="AY37" s="187"/>
    </row>
    <row r="38" spans="1:70" s="183" customFormat="1" ht="7.9" customHeight="1">
      <c r="A38" s="128"/>
      <c r="B38" s="85"/>
      <c r="C38" s="85"/>
      <c r="D38" s="85"/>
      <c r="E38" s="85"/>
      <c r="F38" s="91"/>
      <c r="G38" s="85"/>
      <c r="H38" s="85"/>
      <c r="I38" s="85"/>
      <c r="J38" s="85"/>
      <c r="K38" s="85"/>
      <c r="L38" s="85"/>
      <c r="M38" s="85"/>
      <c r="N38" s="85"/>
      <c r="O38" s="85"/>
      <c r="P38" s="85"/>
      <c r="Q38" s="85"/>
      <c r="R38" s="85"/>
      <c r="S38" s="85"/>
      <c r="T38" s="102"/>
      <c r="U38" s="85"/>
      <c r="V38" s="85"/>
      <c r="W38" s="85"/>
      <c r="X38" s="85"/>
      <c r="Y38" s="90"/>
      <c r="Z38" s="80"/>
      <c r="AA38" s="47" t="s">
        <v>1335</v>
      </c>
      <c r="AB38" s="48" t="s">
        <v>1490</v>
      </c>
      <c r="AC38" s="80"/>
      <c r="AD38" s="80"/>
      <c r="AE38" s="80"/>
      <c r="AF38" s="47"/>
      <c r="AG38" s="48"/>
      <c r="AH38" s="80"/>
      <c r="AI38" s="80"/>
      <c r="AJ38" s="80"/>
      <c r="AK38" s="80"/>
      <c r="AL38" s="80"/>
      <c r="AM38" s="80"/>
      <c r="AN38" s="80"/>
      <c r="AO38" s="80"/>
      <c r="AP38" s="80"/>
      <c r="AQ38" s="80"/>
      <c r="AR38" s="80"/>
      <c r="AS38" s="22"/>
      <c r="AT38" s="81"/>
      <c r="AU38" s="189"/>
      <c r="AV38" s="187"/>
      <c r="AW38" s="187"/>
      <c r="AX38" s="187"/>
      <c r="AY38" s="187"/>
    </row>
    <row r="39" spans="1:70" s="183" customFormat="1" ht="24" customHeight="1">
      <c r="A39" s="128"/>
      <c r="B39" s="85"/>
      <c r="C39" s="85"/>
      <c r="D39" s="85"/>
      <c r="E39" s="85"/>
      <c r="F39" s="91" t="s">
        <v>1216</v>
      </c>
      <c r="G39" s="85"/>
      <c r="H39" s="85"/>
      <c r="I39" s="85"/>
      <c r="J39" s="85"/>
      <c r="K39" s="85"/>
      <c r="L39" s="85"/>
      <c r="M39" s="85"/>
      <c r="N39" s="85"/>
      <c r="O39" s="85"/>
      <c r="P39" s="85"/>
      <c r="Q39" s="85"/>
      <c r="R39" s="85"/>
      <c r="S39" s="85"/>
      <c r="T39" s="154">
        <f>+Part4a!U62+Part4b!U62+Part4c!U62+Part4d!U62+Part4e!U62+Part4f!U62</f>
        <v>0</v>
      </c>
      <c r="U39" s="85"/>
      <c r="V39" s="85"/>
      <c r="W39" s="85"/>
      <c r="X39" s="85"/>
      <c r="Y39" s="90"/>
      <c r="Z39" s="80"/>
      <c r="AA39" s="47" t="s">
        <v>1336</v>
      </c>
      <c r="AB39" s="48" t="s">
        <v>1491</v>
      </c>
      <c r="AC39" s="80"/>
      <c r="AD39" s="80"/>
      <c r="AE39" s="80"/>
      <c r="AF39" s="47"/>
      <c r="AG39" s="48"/>
      <c r="AH39" s="80"/>
      <c r="AI39" s="80"/>
      <c r="AJ39" s="80"/>
      <c r="AK39" s="80"/>
      <c r="AL39" s="80"/>
      <c r="AM39" s="80"/>
      <c r="AN39" s="80"/>
      <c r="AO39" s="80"/>
      <c r="AP39" s="80"/>
      <c r="AQ39" s="80"/>
      <c r="AR39" s="80"/>
      <c r="AS39" s="22"/>
      <c r="AT39" s="81"/>
      <c r="AU39" s="189"/>
      <c r="AV39" s="187"/>
      <c r="AW39" s="187"/>
      <c r="AX39" s="187"/>
      <c r="AY39" s="187"/>
    </row>
    <row r="40" spans="1:70" s="183" customFormat="1" ht="7.9" customHeight="1">
      <c r="A40" s="128"/>
      <c r="B40" s="85"/>
      <c r="C40" s="85"/>
      <c r="D40" s="85"/>
      <c r="E40" s="85"/>
      <c r="F40" s="91"/>
      <c r="G40" s="85"/>
      <c r="H40" s="85"/>
      <c r="I40" s="85"/>
      <c r="J40" s="85"/>
      <c r="K40" s="85"/>
      <c r="L40" s="85"/>
      <c r="M40" s="100"/>
      <c r="N40" s="85"/>
      <c r="O40" s="85"/>
      <c r="P40" s="85"/>
      <c r="Q40" s="85"/>
      <c r="R40" s="85"/>
      <c r="S40" s="85"/>
      <c r="T40" s="92"/>
      <c r="U40" s="85"/>
      <c r="V40" s="85"/>
      <c r="W40" s="85"/>
      <c r="X40" s="85"/>
      <c r="Y40" s="90"/>
      <c r="Z40" s="80"/>
      <c r="AA40" s="47" t="s">
        <v>1337</v>
      </c>
      <c r="AB40" s="48" t="s">
        <v>1492</v>
      </c>
      <c r="AC40" s="80"/>
      <c r="AD40" s="80"/>
      <c r="AE40" s="80"/>
      <c r="AF40" s="47"/>
      <c r="AG40" s="48"/>
      <c r="AH40" s="80"/>
      <c r="AI40" s="80"/>
      <c r="AJ40" s="80"/>
      <c r="AK40" s="80"/>
      <c r="AL40" s="80"/>
      <c r="AM40" s="80"/>
      <c r="AN40" s="80"/>
      <c r="AO40" s="80"/>
      <c r="AP40" s="80"/>
      <c r="AQ40" s="80"/>
      <c r="AR40" s="80"/>
      <c r="AS40" s="22"/>
      <c r="AT40" s="81"/>
      <c r="AU40" s="189"/>
      <c r="AV40" s="187"/>
      <c r="AW40" s="187"/>
      <c r="AX40" s="187"/>
      <c r="AY40" s="187"/>
    </row>
    <row r="41" spans="1:70" s="191" customFormat="1" ht="24" customHeight="1">
      <c r="A41" s="274" t="s">
        <v>1018</v>
      </c>
      <c r="B41" s="275"/>
      <c r="C41" s="275"/>
      <c r="D41" s="275"/>
      <c r="E41" s="275"/>
      <c r="F41" s="275"/>
      <c r="G41" s="275"/>
      <c r="H41" s="275"/>
      <c r="I41" s="275"/>
      <c r="J41" s="275"/>
      <c r="K41" s="275"/>
      <c r="L41" s="276"/>
      <c r="M41" s="275"/>
      <c r="N41" s="275"/>
      <c r="O41" s="275"/>
      <c r="P41" s="275"/>
      <c r="Q41" s="275"/>
      <c r="R41" s="275"/>
      <c r="S41" s="275"/>
      <c r="T41" s="275"/>
      <c r="U41" s="275"/>
      <c r="V41" s="275"/>
      <c r="W41" s="275"/>
      <c r="X41" s="275"/>
      <c r="Y41" s="277"/>
      <c r="Z41" s="82"/>
      <c r="AA41" s="47" t="s">
        <v>4574</v>
      </c>
      <c r="AB41" s="48" t="s">
        <v>3968</v>
      </c>
      <c r="AC41" s="82"/>
      <c r="AD41" s="82"/>
      <c r="AE41" s="82"/>
      <c r="AF41" s="82"/>
      <c r="AG41" s="82"/>
      <c r="AH41" s="82"/>
      <c r="AI41" s="82"/>
      <c r="AJ41" s="82"/>
      <c r="AK41" s="82"/>
      <c r="AL41" s="82"/>
      <c r="AM41" s="82"/>
      <c r="AN41" s="82"/>
      <c r="AO41" s="82"/>
      <c r="AP41" s="82"/>
      <c r="AQ41" s="82"/>
      <c r="AR41" s="82"/>
      <c r="AS41" s="26"/>
      <c r="AT41" s="26"/>
      <c r="AU41" s="190"/>
      <c r="AV41" s="190"/>
      <c r="AW41" s="190"/>
      <c r="AX41" s="190"/>
      <c r="AY41" s="190"/>
      <c r="AZ41" s="190"/>
      <c r="BA41" s="190"/>
      <c r="BB41" s="190"/>
      <c r="BC41" s="190"/>
      <c r="BD41" s="190"/>
    </row>
    <row r="42" spans="1:70" s="191" customFormat="1" ht="24" customHeight="1">
      <c r="A42" s="278"/>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80"/>
      <c r="Z42" s="83"/>
      <c r="AA42" s="47" t="s">
        <v>3969</v>
      </c>
      <c r="AB42" s="48" t="s">
        <v>350</v>
      </c>
      <c r="AC42" s="83"/>
      <c r="AD42" s="83"/>
      <c r="AE42" s="83"/>
      <c r="AF42" s="83"/>
      <c r="AG42" s="83"/>
      <c r="AH42" s="83"/>
      <c r="AI42" s="83"/>
      <c r="AJ42" s="83"/>
      <c r="AK42" s="83"/>
      <c r="AL42" s="83"/>
      <c r="AM42" s="83"/>
      <c r="AN42" s="83"/>
      <c r="AO42" s="83"/>
      <c r="AP42" s="83"/>
      <c r="AQ42" s="83"/>
      <c r="AR42" s="83"/>
      <c r="AS42" s="26"/>
      <c r="AT42" s="26"/>
      <c r="AU42" s="190"/>
      <c r="AV42" s="190"/>
      <c r="AW42" s="190"/>
      <c r="AX42" s="190"/>
      <c r="AY42" s="190"/>
      <c r="AZ42" s="190"/>
      <c r="BA42" s="190"/>
      <c r="BB42" s="190"/>
      <c r="BC42" s="190"/>
      <c r="BD42" s="190"/>
    </row>
    <row r="43" spans="1:70" s="191" customFormat="1" ht="24" customHeight="1">
      <c r="A43" s="281"/>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3"/>
      <c r="Z43" s="83"/>
      <c r="AA43" s="47" t="s">
        <v>4575</v>
      </c>
      <c r="AB43" s="48" t="s">
        <v>1493</v>
      </c>
      <c r="AC43" s="83"/>
      <c r="AD43" s="83"/>
      <c r="AE43" s="83"/>
      <c r="AF43" s="83"/>
      <c r="AG43" s="83"/>
      <c r="AH43" s="83"/>
      <c r="AI43" s="83"/>
      <c r="AJ43" s="83"/>
      <c r="AK43" s="83"/>
      <c r="AL43" s="83"/>
      <c r="AM43" s="83"/>
      <c r="AN43" s="83"/>
      <c r="AO43" s="83"/>
      <c r="AP43" s="83"/>
      <c r="AQ43" s="83"/>
      <c r="AR43" s="83"/>
      <c r="AS43" s="26"/>
      <c r="AT43" s="26"/>
      <c r="AU43" s="190"/>
      <c r="AV43" s="190"/>
      <c r="AW43" s="190"/>
      <c r="AX43" s="190"/>
      <c r="AY43" s="190"/>
      <c r="AZ43" s="190"/>
      <c r="BA43" s="190"/>
      <c r="BB43" s="190"/>
      <c r="BC43" s="190"/>
      <c r="BD43" s="190"/>
    </row>
    <row r="44" spans="1:70" s="191" customFormat="1" ht="24" customHeight="1">
      <c r="A44" s="281"/>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3"/>
      <c r="Z44" s="83"/>
      <c r="AA44" s="47" t="s">
        <v>4576</v>
      </c>
      <c r="AB44" s="48" t="s">
        <v>1494</v>
      </c>
      <c r="AC44" s="83"/>
      <c r="AD44" s="83"/>
      <c r="AE44" s="83"/>
      <c r="AF44" s="83"/>
      <c r="AG44" s="83"/>
      <c r="AH44" s="83"/>
      <c r="AI44" s="83"/>
      <c r="AJ44" s="83"/>
      <c r="AK44" s="83"/>
      <c r="AL44" s="83"/>
      <c r="AM44" s="83"/>
      <c r="AN44" s="83"/>
      <c r="AO44" s="83"/>
      <c r="AP44" s="83"/>
      <c r="AQ44" s="83"/>
      <c r="AR44" s="83"/>
      <c r="AS44" s="26"/>
      <c r="AT44" s="26"/>
      <c r="AU44" s="190"/>
      <c r="AV44" s="190"/>
      <c r="AW44" s="190"/>
      <c r="AX44" s="190"/>
      <c r="AY44" s="190"/>
      <c r="AZ44" s="190"/>
      <c r="BA44" s="190"/>
      <c r="BB44" s="190"/>
      <c r="BC44" s="190"/>
      <c r="BD44" s="190"/>
    </row>
    <row r="45" spans="1:70" s="191" customFormat="1" ht="24" customHeight="1">
      <c r="A45" s="281"/>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3"/>
      <c r="Z45" s="83"/>
      <c r="AA45" s="47" t="s">
        <v>1495</v>
      </c>
      <c r="AB45" s="48" t="s">
        <v>1496</v>
      </c>
      <c r="AC45" s="83"/>
      <c r="AD45" s="83"/>
      <c r="AE45" s="83"/>
      <c r="AF45" s="83"/>
      <c r="AG45" s="83"/>
      <c r="AH45" s="83"/>
      <c r="AI45" s="83"/>
      <c r="AJ45" s="83"/>
      <c r="AK45" s="83"/>
      <c r="AL45" s="83"/>
      <c r="AM45" s="83"/>
      <c r="AN45" s="83"/>
      <c r="AO45" s="83"/>
      <c r="AP45" s="83"/>
      <c r="AQ45" s="83"/>
      <c r="AR45" s="83"/>
      <c r="AS45" s="26"/>
      <c r="AT45" s="26"/>
      <c r="AU45" s="190"/>
      <c r="AV45" s="190"/>
      <c r="AW45" s="190"/>
      <c r="AX45" s="190"/>
      <c r="AY45" s="190"/>
      <c r="AZ45" s="190"/>
      <c r="BA45" s="190"/>
      <c r="BB45" s="190"/>
      <c r="BC45" s="190"/>
      <c r="BD45" s="190"/>
    </row>
    <row r="46" spans="1:70" s="183" customFormat="1" ht="20.45" customHeight="1">
      <c r="A46" s="281"/>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3"/>
      <c r="Z46" s="22"/>
      <c r="AA46" s="47" t="s">
        <v>4577</v>
      </c>
      <c r="AB46" s="48" t="s">
        <v>1497</v>
      </c>
      <c r="AC46" s="22"/>
      <c r="AD46" s="22"/>
      <c r="AE46" s="22"/>
      <c r="AF46" s="22"/>
      <c r="AG46" s="22"/>
      <c r="AH46" s="22"/>
      <c r="AI46" s="22"/>
      <c r="AJ46" s="22"/>
      <c r="AK46" s="22"/>
      <c r="AL46" s="22"/>
      <c r="AM46" s="22"/>
      <c r="AN46" s="22"/>
      <c r="AO46" s="22"/>
      <c r="AP46" s="22"/>
      <c r="AQ46" s="22"/>
      <c r="AR46" s="22"/>
      <c r="AS46" s="22"/>
      <c r="AT46" s="22"/>
      <c r="AU46" s="187"/>
      <c r="AV46" s="187"/>
      <c r="AW46" s="187"/>
      <c r="AX46" s="192"/>
      <c r="AY46" s="192"/>
      <c r="AZ46" s="187"/>
      <c r="BA46" s="187"/>
      <c r="BB46" s="187"/>
      <c r="BC46" s="187"/>
      <c r="BD46" s="187"/>
    </row>
    <row r="47" spans="1:70" s="183" customFormat="1" ht="20.45" customHeight="1">
      <c r="A47" s="281"/>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3"/>
      <c r="Z47" s="22"/>
      <c r="AA47" s="47" t="s">
        <v>4578</v>
      </c>
      <c r="AB47" s="48" t="s">
        <v>1498</v>
      </c>
      <c r="AC47" s="22"/>
      <c r="AD47" s="22"/>
      <c r="AE47" s="22"/>
      <c r="AF47" s="22"/>
      <c r="AG47" s="22"/>
      <c r="AH47" s="22"/>
      <c r="AI47" s="22"/>
      <c r="AJ47" s="22"/>
      <c r="AK47" s="22"/>
      <c r="AL47" s="22"/>
      <c r="AM47" s="22"/>
      <c r="AN47" s="22"/>
      <c r="AO47" s="22"/>
      <c r="AP47" s="22"/>
      <c r="AQ47" s="22"/>
      <c r="AR47" s="22"/>
      <c r="AS47" s="22"/>
      <c r="AT47" s="22"/>
      <c r="AU47" s="187"/>
      <c r="AV47" s="187"/>
      <c r="AW47" s="187"/>
      <c r="AX47" s="192"/>
      <c r="AY47" s="192"/>
      <c r="AZ47" s="187"/>
      <c r="BA47" s="187"/>
      <c r="BB47" s="187"/>
      <c r="BC47" s="187"/>
      <c r="BD47" s="187"/>
    </row>
    <row r="48" spans="1:70" s="183" customFormat="1" ht="20.45" customHeight="1">
      <c r="A48" s="281"/>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3"/>
      <c r="Z48" s="22"/>
      <c r="AA48" s="47" t="s">
        <v>4579</v>
      </c>
      <c r="AB48" s="48" t="s">
        <v>1499</v>
      </c>
      <c r="AC48" s="22"/>
      <c r="AD48" s="22"/>
      <c r="AE48" s="22"/>
      <c r="AF48" s="22"/>
      <c r="AG48" s="22"/>
      <c r="AH48" s="22"/>
      <c r="AI48" s="22"/>
      <c r="AJ48" s="22"/>
      <c r="AK48" s="22"/>
      <c r="AL48" s="22"/>
      <c r="AM48" s="22"/>
      <c r="AN48" s="22"/>
      <c r="AO48" s="22"/>
      <c r="AP48" s="22"/>
      <c r="AQ48" s="22"/>
      <c r="AR48" s="22"/>
      <c r="AS48" s="22"/>
      <c r="AT48" s="22"/>
      <c r="AU48" s="187"/>
      <c r="AV48" s="187"/>
      <c r="AW48" s="187"/>
      <c r="AX48" s="192"/>
      <c r="AY48" s="192"/>
      <c r="AZ48" s="187"/>
      <c r="BA48" s="187"/>
      <c r="BB48" s="187"/>
      <c r="BC48" s="187"/>
      <c r="BD48" s="187"/>
    </row>
    <row r="49" spans="1:56" s="183" customFormat="1" ht="15">
      <c r="A49" s="281"/>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3"/>
      <c r="Z49" s="22"/>
      <c r="AA49" s="47" t="s">
        <v>4581</v>
      </c>
      <c r="AB49" s="48" t="s">
        <v>1501</v>
      </c>
      <c r="AC49" s="22"/>
      <c r="AD49" s="22"/>
      <c r="AE49" s="22"/>
      <c r="AF49" s="22"/>
      <c r="AG49" s="22"/>
      <c r="AH49" s="22"/>
      <c r="AI49" s="22"/>
      <c r="AJ49" s="22"/>
      <c r="AK49" s="22"/>
      <c r="AL49" s="22"/>
      <c r="AM49" s="22"/>
      <c r="AN49" s="22"/>
      <c r="AO49" s="22"/>
      <c r="AP49" s="22"/>
      <c r="AQ49" s="22"/>
      <c r="AR49" s="22"/>
      <c r="AS49" s="22"/>
      <c r="AT49" s="22"/>
      <c r="AU49" s="187"/>
      <c r="AV49" s="187"/>
      <c r="AW49" s="187"/>
      <c r="AX49" s="192"/>
      <c r="AY49" s="192"/>
      <c r="AZ49" s="187"/>
      <c r="BA49" s="187"/>
      <c r="BB49" s="187"/>
      <c r="BC49" s="187"/>
      <c r="BD49" s="187"/>
    </row>
    <row r="50" spans="1:56" s="183" customFormat="1" ht="15">
      <c r="A50" s="281"/>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3"/>
      <c r="Z50" s="22"/>
      <c r="AA50" s="47" t="s">
        <v>4580</v>
      </c>
      <c r="AB50" s="48" t="s">
        <v>1500</v>
      </c>
      <c r="AC50" s="22"/>
      <c r="AD50" s="22"/>
      <c r="AE50" s="22"/>
      <c r="AF50" s="22"/>
      <c r="AG50" s="22"/>
      <c r="AH50" s="22"/>
      <c r="AI50" s="22"/>
      <c r="AJ50" s="22"/>
      <c r="AK50" s="22"/>
      <c r="AL50" s="22"/>
      <c r="AM50" s="22"/>
      <c r="AN50" s="22"/>
      <c r="AO50" s="22"/>
      <c r="AP50" s="22"/>
      <c r="AQ50" s="22"/>
      <c r="AR50" s="22"/>
      <c r="AS50" s="22"/>
      <c r="AT50" s="22"/>
      <c r="AU50" s="187"/>
      <c r="AV50" s="187"/>
      <c r="AW50" s="187"/>
      <c r="AX50" s="192"/>
      <c r="AY50" s="192"/>
      <c r="AZ50" s="187"/>
      <c r="BA50" s="187"/>
      <c r="BB50" s="187"/>
      <c r="BC50" s="187"/>
      <c r="BD50" s="187"/>
    </row>
    <row r="51" spans="1:56" s="183" customFormat="1" ht="15">
      <c r="A51" s="281"/>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3"/>
      <c r="Z51" s="22"/>
      <c r="AA51" s="47" t="s">
        <v>4582</v>
      </c>
      <c r="AB51" s="48" t="s">
        <v>1502</v>
      </c>
      <c r="AC51" s="22"/>
      <c r="AD51" s="22"/>
      <c r="AE51" s="22"/>
      <c r="AF51" s="22"/>
      <c r="AG51" s="22"/>
      <c r="AH51" s="22"/>
      <c r="AI51" s="22"/>
      <c r="AJ51" s="22"/>
      <c r="AK51" s="22"/>
      <c r="AL51" s="22"/>
      <c r="AM51" s="22"/>
      <c r="AN51" s="22"/>
      <c r="AO51" s="22"/>
      <c r="AP51" s="22"/>
      <c r="AQ51" s="22"/>
      <c r="AR51" s="22"/>
      <c r="AS51" s="22"/>
      <c r="AT51" s="22"/>
      <c r="AU51" s="187"/>
      <c r="AV51" s="187"/>
      <c r="AW51" s="187"/>
      <c r="AX51" s="192"/>
      <c r="AY51" s="192"/>
      <c r="AZ51" s="187"/>
      <c r="BA51" s="187"/>
      <c r="BB51" s="187"/>
      <c r="BC51" s="187"/>
      <c r="BD51" s="187"/>
    </row>
    <row r="52" spans="1:56" s="183" customFormat="1" ht="15">
      <c r="A52" s="281"/>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3"/>
      <c r="Z52" s="22"/>
      <c r="AA52" s="47" t="s">
        <v>4584</v>
      </c>
      <c r="AB52" s="48" t="s">
        <v>1504</v>
      </c>
      <c r="AC52" s="22"/>
      <c r="AD52" s="22"/>
      <c r="AE52" s="22"/>
      <c r="AF52" s="22"/>
      <c r="AG52" s="22"/>
      <c r="AH52" s="22"/>
      <c r="AI52" s="22"/>
      <c r="AJ52" s="22"/>
      <c r="AK52" s="22"/>
      <c r="AL52" s="22"/>
      <c r="AM52" s="22"/>
      <c r="AN52" s="22"/>
      <c r="AO52" s="22"/>
      <c r="AP52" s="22"/>
      <c r="AQ52" s="22"/>
      <c r="AR52" s="22"/>
      <c r="AS52" s="22"/>
      <c r="AT52" s="22"/>
      <c r="AU52" s="187"/>
      <c r="AV52" s="187"/>
      <c r="AW52" s="187"/>
      <c r="AX52" s="192"/>
      <c r="AY52" s="192"/>
      <c r="AZ52" s="187"/>
      <c r="BA52" s="187"/>
      <c r="BB52" s="187"/>
      <c r="BC52" s="187"/>
      <c r="BD52" s="187"/>
    </row>
    <row r="53" spans="1:56" s="183" customFormat="1" ht="15">
      <c r="A53" s="281"/>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283"/>
      <c r="Z53" s="22"/>
      <c r="AA53" s="47" t="s">
        <v>4583</v>
      </c>
      <c r="AB53" s="48" t="s">
        <v>1503</v>
      </c>
      <c r="AC53" s="22"/>
      <c r="AD53" s="22"/>
      <c r="AE53" s="22"/>
      <c r="AF53" s="22"/>
      <c r="AG53" s="22"/>
      <c r="AH53" s="22"/>
      <c r="AI53" s="22"/>
      <c r="AJ53" s="22"/>
      <c r="AK53" s="22"/>
      <c r="AL53" s="22"/>
      <c r="AM53" s="22"/>
      <c r="AN53" s="22"/>
      <c r="AO53" s="22"/>
      <c r="AP53" s="22"/>
      <c r="AQ53" s="22"/>
      <c r="AR53" s="22"/>
      <c r="AS53" s="22"/>
      <c r="AT53" s="22"/>
      <c r="AU53" s="187"/>
      <c r="AV53" s="187"/>
      <c r="AW53" s="187"/>
      <c r="AX53" s="192"/>
      <c r="AY53" s="192"/>
      <c r="AZ53" s="187"/>
      <c r="BA53" s="187"/>
      <c r="BB53" s="187"/>
      <c r="BC53" s="187"/>
      <c r="BD53" s="187"/>
    </row>
    <row r="54" spans="1:56" s="183" customFormat="1" ht="15">
      <c r="A54" s="281"/>
      <c r="B54" s="282"/>
      <c r="C54" s="282"/>
      <c r="D54" s="282"/>
      <c r="E54" s="282"/>
      <c r="F54" s="282"/>
      <c r="G54" s="282"/>
      <c r="H54" s="282"/>
      <c r="I54" s="282"/>
      <c r="J54" s="282"/>
      <c r="K54" s="282"/>
      <c r="L54" s="282"/>
      <c r="M54" s="282"/>
      <c r="N54" s="282"/>
      <c r="O54" s="282"/>
      <c r="P54" s="282"/>
      <c r="Q54" s="282"/>
      <c r="R54" s="282"/>
      <c r="S54" s="282"/>
      <c r="T54" s="282"/>
      <c r="U54" s="282"/>
      <c r="V54" s="282"/>
      <c r="W54" s="282"/>
      <c r="X54" s="282"/>
      <c r="Y54" s="283"/>
      <c r="Z54" s="22"/>
      <c r="AA54" s="47" t="s">
        <v>4585</v>
      </c>
      <c r="AB54" s="48" t="s">
        <v>4586</v>
      </c>
      <c r="AC54" s="22"/>
      <c r="AD54" s="22"/>
      <c r="AE54" s="22"/>
      <c r="AF54" s="22"/>
      <c r="AG54" s="22"/>
      <c r="AH54" s="22"/>
      <c r="AI54" s="22"/>
      <c r="AJ54" s="22"/>
      <c r="AK54" s="22"/>
      <c r="AL54" s="22"/>
      <c r="AM54" s="22"/>
      <c r="AN54" s="22"/>
      <c r="AO54" s="22"/>
      <c r="AP54" s="22"/>
      <c r="AQ54" s="22"/>
      <c r="AR54" s="22"/>
      <c r="AS54" s="22"/>
      <c r="AT54" s="22"/>
      <c r="AU54" s="187"/>
      <c r="AV54" s="187"/>
      <c r="AW54" s="187"/>
      <c r="AX54" s="192"/>
      <c r="AY54" s="192"/>
      <c r="AZ54" s="187"/>
      <c r="BA54" s="187"/>
      <c r="BB54" s="187"/>
      <c r="BC54" s="187"/>
      <c r="BD54" s="187"/>
    </row>
    <row r="55" spans="1:56" s="183" customFormat="1">
      <c r="A55" s="281"/>
      <c r="B55" s="282"/>
      <c r="C55" s="282"/>
      <c r="D55" s="282"/>
      <c r="E55" s="282"/>
      <c r="F55" s="282"/>
      <c r="G55" s="282"/>
      <c r="H55" s="282"/>
      <c r="I55" s="282"/>
      <c r="J55" s="282"/>
      <c r="K55" s="282"/>
      <c r="L55" s="282"/>
      <c r="M55" s="282"/>
      <c r="N55" s="282"/>
      <c r="O55" s="282"/>
      <c r="P55" s="282"/>
      <c r="Q55" s="282"/>
      <c r="R55" s="282"/>
      <c r="S55" s="282"/>
      <c r="T55" s="282"/>
      <c r="U55" s="282"/>
      <c r="V55" s="282"/>
      <c r="W55" s="282"/>
      <c r="X55" s="282"/>
      <c r="Y55" s="283"/>
      <c r="Z55" s="22"/>
      <c r="AA55" s="22"/>
      <c r="AB55" s="22"/>
      <c r="AC55" s="22"/>
      <c r="AD55" s="22"/>
      <c r="AE55" s="22"/>
      <c r="AF55" s="22"/>
      <c r="AG55" s="22"/>
      <c r="AH55" s="22"/>
      <c r="AI55" s="22"/>
      <c r="AJ55" s="22"/>
      <c r="AK55" s="22"/>
      <c r="AL55" s="22"/>
      <c r="AM55" s="22"/>
      <c r="AN55" s="22"/>
      <c r="AO55" s="22"/>
      <c r="AP55" s="22"/>
      <c r="AQ55" s="22"/>
      <c r="AR55" s="22"/>
      <c r="AS55" s="22"/>
      <c r="AT55" s="22"/>
      <c r="AU55" s="187"/>
      <c r="AV55" s="187"/>
      <c r="AW55" s="187"/>
      <c r="AX55" s="192"/>
      <c r="AY55" s="192"/>
      <c r="AZ55" s="187"/>
      <c r="BA55" s="187"/>
      <c r="BB55" s="187"/>
      <c r="BC55" s="187"/>
      <c r="BD55" s="187"/>
    </row>
    <row r="56" spans="1:56" s="183" customFormat="1">
      <c r="A56" s="281"/>
      <c r="B56" s="282"/>
      <c r="C56" s="282"/>
      <c r="D56" s="282"/>
      <c r="E56" s="282"/>
      <c r="F56" s="282"/>
      <c r="G56" s="282"/>
      <c r="H56" s="282"/>
      <c r="I56" s="282"/>
      <c r="J56" s="282"/>
      <c r="K56" s="282"/>
      <c r="L56" s="282"/>
      <c r="M56" s="282"/>
      <c r="N56" s="282"/>
      <c r="O56" s="282"/>
      <c r="P56" s="282"/>
      <c r="Q56" s="282"/>
      <c r="R56" s="282"/>
      <c r="S56" s="282"/>
      <c r="T56" s="282"/>
      <c r="U56" s="282"/>
      <c r="V56" s="282"/>
      <c r="W56" s="282"/>
      <c r="X56" s="282"/>
      <c r="Y56" s="283"/>
      <c r="Z56" s="22"/>
      <c r="AA56" s="22"/>
      <c r="AB56" s="22"/>
      <c r="AC56" s="22"/>
      <c r="AD56" s="22"/>
      <c r="AE56" s="22"/>
      <c r="AF56" s="22"/>
      <c r="AG56" s="22"/>
      <c r="AH56" s="22"/>
      <c r="AI56" s="22"/>
      <c r="AJ56" s="22"/>
      <c r="AK56" s="22"/>
      <c r="AL56" s="22"/>
      <c r="AM56" s="22"/>
      <c r="AN56" s="22"/>
      <c r="AO56" s="22"/>
      <c r="AP56" s="22"/>
      <c r="AQ56" s="22"/>
      <c r="AR56" s="22"/>
      <c r="AS56" s="22"/>
      <c r="AT56" s="22"/>
      <c r="AU56" s="187"/>
      <c r="AV56" s="187"/>
      <c r="AW56" s="187"/>
      <c r="AX56" s="192"/>
      <c r="AY56" s="192"/>
      <c r="AZ56" s="187"/>
      <c r="BA56" s="187"/>
      <c r="BB56" s="187"/>
      <c r="BC56" s="187"/>
      <c r="BD56" s="187"/>
    </row>
    <row r="57" spans="1:56" s="183" customFormat="1">
      <c r="A57" s="281"/>
      <c r="B57" s="282"/>
      <c r="C57" s="282"/>
      <c r="D57" s="282"/>
      <c r="E57" s="282"/>
      <c r="F57" s="282"/>
      <c r="G57" s="282"/>
      <c r="H57" s="282"/>
      <c r="I57" s="282"/>
      <c r="J57" s="282"/>
      <c r="K57" s="282"/>
      <c r="L57" s="282"/>
      <c r="M57" s="282"/>
      <c r="N57" s="282"/>
      <c r="O57" s="282"/>
      <c r="P57" s="282"/>
      <c r="Q57" s="282"/>
      <c r="R57" s="282"/>
      <c r="S57" s="282"/>
      <c r="T57" s="282"/>
      <c r="U57" s="282"/>
      <c r="V57" s="282"/>
      <c r="W57" s="282"/>
      <c r="X57" s="282"/>
      <c r="Y57" s="283"/>
      <c r="Z57" s="22"/>
      <c r="AA57" s="22"/>
      <c r="AB57" s="22"/>
      <c r="AC57" s="22"/>
      <c r="AD57" s="22"/>
      <c r="AE57" s="22"/>
      <c r="AF57" s="22"/>
      <c r="AG57" s="22"/>
      <c r="AH57" s="22"/>
      <c r="AI57" s="22"/>
      <c r="AJ57" s="22"/>
      <c r="AK57" s="22"/>
      <c r="AL57" s="22"/>
      <c r="AM57" s="22"/>
      <c r="AN57" s="22"/>
      <c r="AO57" s="22"/>
      <c r="AP57" s="22"/>
      <c r="AQ57" s="22"/>
      <c r="AR57" s="22"/>
      <c r="AS57" s="22"/>
      <c r="AT57" s="22"/>
      <c r="AU57" s="187"/>
      <c r="AV57" s="187"/>
      <c r="AW57" s="187"/>
      <c r="AX57" s="192"/>
      <c r="AY57" s="192"/>
      <c r="AZ57" s="187"/>
      <c r="BA57" s="187"/>
      <c r="BB57" s="187"/>
      <c r="BC57" s="187"/>
      <c r="BD57" s="187"/>
    </row>
    <row r="58" spans="1:56" s="183" customFormat="1">
      <c r="A58" s="281"/>
      <c r="B58" s="282"/>
      <c r="C58" s="282"/>
      <c r="D58" s="282"/>
      <c r="E58" s="282"/>
      <c r="F58" s="282"/>
      <c r="G58" s="282"/>
      <c r="H58" s="282"/>
      <c r="I58" s="282"/>
      <c r="J58" s="282"/>
      <c r="K58" s="282"/>
      <c r="L58" s="282"/>
      <c r="M58" s="282"/>
      <c r="N58" s="282"/>
      <c r="O58" s="282"/>
      <c r="P58" s="282"/>
      <c r="Q58" s="282"/>
      <c r="R58" s="282"/>
      <c r="S58" s="282"/>
      <c r="T58" s="282"/>
      <c r="U58" s="282"/>
      <c r="V58" s="282"/>
      <c r="W58" s="282"/>
      <c r="X58" s="282"/>
      <c r="Y58" s="283"/>
      <c r="Z58" s="22"/>
      <c r="AA58" s="22"/>
      <c r="AB58" s="22"/>
      <c r="AC58" s="22"/>
      <c r="AD58" s="22"/>
      <c r="AE58" s="22"/>
      <c r="AF58" s="22"/>
      <c r="AG58" s="22"/>
      <c r="AH58" s="22"/>
      <c r="AI58" s="22"/>
      <c r="AJ58" s="22"/>
      <c r="AK58" s="22"/>
      <c r="AL58" s="22"/>
      <c r="AM58" s="22"/>
      <c r="AN58" s="22"/>
      <c r="AO58" s="22"/>
      <c r="AP58" s="22"/>
      <c r="AQ58" s="22"/>
      <c r="AR58" s="22"/>
      <c r="AS58" s="22"/>
      <c r="AT58" s="22"/>
      <c r="AU58" s="187"/>
      <c r="AV58" s="187"/>
      <c r="AW58" s="187"/>
      <c r="AX58" s="192"/>
      <c r="AY58" s="192"/>
      <c r="AZ58" s="187"/>
      <c r="BA58" s="187"/>
      <c r="BB58" s="187"/>
      <c r="BC58" s="187"/>
      <c r="BD58" s="187"/>
    </row>
    <row r="59" spans="1:56" s="183" customFormat="1">
      <c r="A59" s="281"/>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3"/>
      <c r="Z59" s="22"/>
      <c r="AA59" s="22"/>
      <c r="AB59" s="22"/>
      <c r="AC59" s="22"/>
      <c r="AD59" s="22"/>
      <c r="AE59" s="22"/>
      <c r="AF59" s="22"/>
      <c r="AG59" s="22"/>
      <c r="AH59" s="22"/>
      <c r="AI59" s="22"/>
      <c r="AJ59" s="22"/>
      <c r="AK59" s="22"/>
      <c r="AL59" s="22"/>
      <c r="AM59" s="22"/>
      <c r="AN59" s="22"/>
      <c r="AO59" s="22"/>
      <c r="AP59" s="22"/>
      <c r="AQ59" s="22"/>
      <c r="AR59" s="22"/>
      <c r="AS59" s="22"/>
      <c r="AT59" s="22"/>
      <c r="AU59" s="187"/>
      <c r="AV59" s="187"/>
      <c r="AW59" s="187"/>
      <c r="AX59" s="192"/>
      <c r="AY59" s="192"/>
      <c r="AZ59" s="187"/>
      <c r="BA59" s="187"/>
      <c r="BB59" s="187"/>
      <c r="BC59" s="187"/>
      <c r="BD59" s="187"/>
    </row>
    <row r="60" spans="1:56">
      <c r="A60" s="281"/>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3"/>
    </row>
    <row r="61" spans="1:56">
      <c r="A61" s="281"/>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3"/>
    </row>
    <row r="62" spans="1:56">
      <c r="A62" s="281"/>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3"/>
    </row>
    <row r="63" spans="1:56">
      <c r="A63" s="281"/>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3"/>
    </row>
    <row r="64" spans="1:56" ht="13.5" thickBot="1">
      <c r="A64" s="284"/>
      <c r="B64" s="285"/>
      <c r="C64" s="285"/>
      <c r="D64" s="285"/>
      <c r="E64" s="285"/>
      <c r="F64" s="285"/>
      <c r="G64" s="285"/>
      <c r="H64" s="285"/>
      <c r="I64" s="285"/>
      <c r="J64" s="285"/>
      <c r="K64" s="285"/>
      <c r="L64" s="285"/>
      <c r="M64" s="285"/>
      <c r="N64" s="285"/>
      <c r="O64" s="285"/>
      <c r="P64" s="285"/>
      <c r="Q64" s="285"/>
      <c r="R64" s="285"/>
      <c r="S64" s="285"/>
      <c r="T64" s="285"/>
      <c r="U64" s="285"/>
      <c r="V64" s="285"/>
      <c r="W64" s="285"/>
      <c r="X64" s="285"/>
      <c r="Y64" s="286"/>
    </row>
  </sheetData>
  <sheetProtection algorithmName="SHA-512" hashValue="DX20hq+YpTskTig+SqcSokiH+zt3px1mXT8VgpG7cdjL/K+Y/e5InkqXZlcu1OHxqremUCJCYjhdwYOyiOYnEQ==" saltValue="MCXOfdMM3YZpa4Sc82tqAw==" spinCount="100000" sheet="1" objects="1" scenarios="1"/>
  <protectedRanges>
    <protectedRange sqref="G33:R33 A42:Y64" name="Range2"/>
    <protectedRange sqref="K15 X15 H17:O17 J20 H21:R22 B24:R24 C25:I25 L25 O25 R25 B28 C29 L29 O29 R29 R31 G30 A42 O15:Q15 K15 X15 J20 B24 C25 L25 O25:P25 R25 B28:R28 C29:I29 L29 O29:P29 R29 R31 G31:N32" name="Range1"/>
  </protectedRanges>
  <mergeCells count="32">
    <mergeCell ref="AD26:AT26"/>
    <mergeCell ref="B28:R28"/>
    <mergeCell ref="C29:I29"/>
    <mergeCell ref="O29:P29"/>
    <mergeCell ref="G31:N31"/>
    <mergeCell ref="A27:S27"/>
    <mergeCell ref="T30:Y32"/>
    <mergeCell ref="A41:Y41"/>
    <mergeCell ref="A42:Y64"/>
    <mergeCell ref="G32:N32"/>
    <mergeCell ref="G33:R33"/>
    <mergeCell ref="A35:Y35"/>
    <mergeCell ref="T20:Y21"/>
    <mergeCell ref="V22:W22"/>
    <mergeCell ref="H21:R21"/>
    <mergeCell ref="H22:R22"/>
    <mergeCell ref="G30:R30"/>
    <mergeCell ref="B24:R24"/>
    <mergeCell ref="C25:I25"/>
    <mergeCell ref="O25:P25"/>
    <mergeCell ref="A8:Y8"/>
    <mergeCell ref="A9:Y9"/>
    <mergeCell ref="A10:Y12"/>
    <mergeCell ref="A13:S13"/>
    <mergeCell ref="H17:O17"/>
    <mergeCell ref="T17:Y18"/>
    <mergeCell ref="H14:I14"/>
    <mergeCell ref="K14:L14"/>
    <mergeCell ref="N14:P14"/>
    <mergeCell ref="H15:J15"/>
    <mergeCell ref="T14:Y14"/>
    <mergeCell ref="O15:Q15"/>
  </mergeCells>
  <phoneticPr fontId="20" type="noConversion"/>
  <conditionalFormatting sqref="T14:Y14">
    <cfRule type="expression" dxfId="271" priority="1">
      <formula>AND($X$15="X",ISBLANK(Notes))</formula>
    </cfRule>
  </conditionalFormatting>
  <dataValidations count="9">
    <dataValidation type="textLength" operator="equal" showInputMessage="1" showErrorMessage="1" error="Enter a valid 10 digit EIA ID." sqref="H17:O17">
      <formula1>10</formula1>
    </dataValidation>
    <dataValidation type="whole" allowBlank="1" showInputMessage="1" showErrorMessage="1" error="Enter valid month value, 1-12" sqref="K15">
      <formula1>1</formula1>
      <formula2>12</formula2>
    </dataValidation>
    <dataValidation type="custom" allowBlank="1" showInputMessage="1" showErrorMessage="1" error="Enter &quot;X&quot; if this is a resubmission." sqref="X15">
      <formula1>AND(LEN(ResubChk)=1,OR(ResubChk="X",ResubChk=" "))</formula1>
    </dataValidation>
    <dataValidation type="whole" operator="greaterThanOrEqual" allowBlank="1" showInputMessage="1" showErrorMessage="1" error="Value must be a positive whole number." sqref="T39 T37">
      <formula1>0</formula1>
    </dataValidation>
    <dataValidation type="custom" operator="equal" allowBlank="1" showInputMessage="1" showErrorMessage="1" error="Enter an &quot;X&quot; if any Respondent Identification Data has changed." sqref="J20">
      <formula1>AND(LEN(J20)=1,J20="X")</formula1>
    </dataValidation>
    <dataValidation type="custom" allowBlank="1" showInputMessage="1" showErrorMessage="1" error="Enter a valid 10 digit telephone number." sqref="G31:N32">
      <formula1>AND(LEN(G31)=10,ISNUMBER(G31))</formula1>
    </dataValidation>
    <dataValidation type="list" allowBlank="1" showInputMessage="1" showErrorMessage="1" error="Value must be a valid State Code from the drop down." sqref="L29 L25">
      <formula1>$AA$1:$AA$55</formula1>
    </dataValidation>
    <dataValidation type="custom" allowBlank="1" showInputMessage="1" showErrorMessage="1" sqref="S25">
      <formula1>IF(_PSTAT="CN",1,2)</formula1>
    </dataValidation>
    <dataValidation type="custom" allowBlank="1" showInputMessage="1" showErrorMessage="1" error="Enter a valid four-digit year; 2010 or later." sqref="O15:Q15">
      <formula1>AND(ISNUMBER(Year),LEN(Year)=4,Year&gt;2009)</formula1>
    </dataValidation>
  </dataValidations>
  <pageMargins left="0.75" right="0.75" top="0.71" bottom="0.5" header="0.71" footer="0.5"/>
  <pageSetup scale="55"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K1851"/>
  <sheetViews>
    <sheetView showGridLines="0" showRowColHeaders="0" zoomScale="75" zoomScaleNormal="6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8.8554687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28" width="9.5703125" style="146" customWidth="1"/>
    <col min="29" max="30" width="8.85546875" style="152"/>
    <col min="31" max="31" width="18.42578125" style="21" bestFit="1" customWidth="1"/>
    <col min="32" max="32" width="23" style="21" bestFit="1" customWidth="1"/>
    <col min="33" max="16384" width="8.85546875" style="21"/>
  </cols>
  <sheetData>
    <row r="1" spans="1:37" ht="24" customHeight="1">
      <c r="A1" s="132"/>
      <c r="B1" s="133"/>
      <c r="C1" s="305" t="str">
        <f>IF($Q$62&gt;0,"There are inconsistent entries on this page.
Please scroll down and check your entries in the highlighted cells.","")</f>
        <v/>
      </c>
      <c r="D1" s="305"/>
      <c r="E1" s="305"/>
      <c r="F1" s="305"/>
      <c r="G1" s="305"/>
      <c r="H1" s="305"/>
      <c r="I1" s="305"/>
      <c r="J1" s="305"/>
      <c r="K1" s="305"/>
      <c r="L1" s="305"/>
      <c r="M1" s="305"/>
      <c r="N1" s="305"/>
      <c r="O1" s="305"/>
      <c r="P1" s="134"/>
      <c r="Q1" s="130" t="s">
        <v>5186</v>
      </c>
      <c r="R1" s="152"/>
      <c r="S1" s="152"/>
      <c r="T1" s="152"/>
      <c r="U1" s="152"/>
      <c r="V1" s="197"/>
      <c r="W1" s="152"/>
      <c r="X1" s="152"/>
      <c r="Y1" s="152"/>
      <c r="Z1" s="152"/>
      <c r="AA1" s="152"/>
      <c r="AB1" s="152"/>
      <c r="AE1" s="164"/>
      <c r="AF1" s="164"/>
    </row>
    <row r="2" spans="1:37" ht="24" customHeight="1">
      <c r="A2" s="125"/>
      <c r="B2" s="32"/>
      <c r="C2" s="306"/>
      <c r="D2" s="306"/>
      <c r="E2" s="306"/>
      <c r="F2" s="306"/>
      <c r="G2" s="306"/>
      <c r="H2" s="306"/>
      <c r="I2" s="306"/>
      <c r="J2" s="306"/>
      <c r="K2" s="306"/>
      <c r="L2" s="306"/>
      <c r="M2" s="306"/>
      <c r="N2" s="306"/>
      <c r="O2" s="306"/>
      <c r="P2" s="33"/>
      <c r="Q2" s="131" t="s">
        <v>5189</v>
      </c>
      <c r="R2" s="152"/>
      <c r="S2" s="152"/>
      <c r="T2" s="152"/>
      <c r="U2" s="152"/>
      <c r="V2" s="197"/>
      <c r="W2" s="152"/>
      <c r="X2" s="152"/>
      <c r="Y2" s="152"/>
      <c r="Z2" s="152"/>
      <c r="AA2" s="152"/>
      <c r="AB2" s="152"/>
      <c r="AE2" s="164"/>
      <c r="AF2" s="164"/>
    </row>
    <row r="3" spans="1:37" ht="24" customHeight="1">
      <c r="A3" s="125"/>
      <c r="B3" s="32"/>
      <c r="C3" s="306"/>
      <c r="D3" s="306"/>
      <c r="E3" s="306"/>
      <c r="F3" s="306"/>
      <c r="G3" s="306"/>
      <c r="H3" s="306"/>
      <c r="I3" s="306"/>
      <c r="J3" s="306"/>
      <c r="K3" s="306"/>
      <c r="L3" s="306"/>
      <c r="M3" s="306"/>
      <c r="N3" s="306"/>
      <c r="O3" s="306"/>
      <c r="P3" s="33"/>
      <c r="Q3" s="131" t="s">
        <v>5187</v>
      </c>
      <c r="R3" s="152"/>
      <c r="S3" s="152"/>
      <c r="T3" s="152"/>
      <c r="U3" s="152"/>
      <c r="V3" s="197"/>
      <c r="W3" s="152"/>
      <c r="X3" s="152"/>
      <c r="Y3" s="152"/>
      <c r="Z3" s="152"/>
      <c r="AA3" s="152"/>
      <c r="AB3" s="152"/>
      <c r="AE3" s="164"/>
      <c r="AF3" s="164"/>
    </row>
    <row r="4" spans="1:37" ht="24" customHeight="1">
      <c r="A4" s="125"/>
      <c r="B4" s="32"/>
      <c r="C4" s="181"/>
      <c r="D4" s="181"/>
      <c r="E4" s="181"/>
      <c r="F4" s="181"/>
      <c r="G4" s="181"/>
      <c r="H4" s="181"/>
      <c r="I4" s="181"/>
      <c r="J4" s="181"/>
      <c r="K4" s="181"/>
      <c r="L4" s="181"/>
      <c r="M4" s="181"/>
      <c r="N4" s="181"/>
      <c r="O4" s="181"/>
      <c r="P4" s="33"/>
      <c r="Q4" s="131" t="s">
        <v>5188</v>
      </c>
      <c r="R4" s="152"/>
      <c r="S4" s="152"/>
      <c r="T4" s="152"/>
      <c r="U4" s="152"/>
      <c r="V4" s="197"/>
      <c r="W4" s="152"/>
      <c r="X4" s="152"/>
      <c r="Y4" s="152"/>
      <c r="Z4" s="152"/>
      <c r="AA4" s="152"/>
      <c r="AB4" s="152"/>
      <c r="AE4" s="164"/>
      <c r="AF4" s="164"/>
    </row>
    <row r="5" spans="1:37" ht="24" customHeight="1">
      <c r="A5" s="235" t="s">
        <v>1019</v>
      </c>
      <c r="B5" s="236"/>
      <c r="C5" s="236"/>
      <c r="D5" s="236"/>
      <c r="E5" s="236"/>
      <c r="F5" s="236"/>
      <c r="G5" s="236"/>
      <c r="H5" s="236"/>
      <c r="I5" s="236"/>
      <c r="J5" s="236"/>
      <c r="K5" s="236"/>
      <c r="L5" s="236"/>
      <c r="M5" s="236"/>
      <c r="N5" s="236"/>
      <c r="O5" s="236"/>
      <c r="P5" s="236"/>
      <c r="Q5" s="238"/>
      <c r="R5" s="152"/>
      <c r="S5" s="152"/>
      <c r="T5" s="152"/>
      <c r="U5" s="152"/>
      <c r="V5" s="197"/>
      <c r="W5" s="152"/>
      <c r="X5" s="152"/>
      <c r="Y5" s="152"/>
      <c r="Z5" s="152"/>
      <c r="AA5" s="152"/>
      <c r="AB5" s="152"/>
      <c r="AE5" s="164"/>
      <c r="AF5" s="164"/>
    </row>
    <row r="6" spans="1:37" ht="24" customHeight="1" thickBot="1">
      <c r="A6" s="307" t="s">
        <v>4749</v>
      </c>
      <c r="B6" s="308"/>
      <c r="C6" s="308"/>
      <c r="D6" s="308"/>
      <c r="E6" s="308"/>
      <c r="F6" s="308"/>
      <c r="G6" s="308"/>
      <c r="H6" s="308"/>
      <c r="I6" s="308"/>
      <c r="J6" s="308"/>
      <c r="K6" s="308"/>
      <c r="L6" s="308"/>
      <c r="M6" s="308"/>
      <c r="N6" s="308"/>
      <c r="O6" s="308"/>
      <c r="P6" s="308"/>
      <c r="Q6" s="309"/>
      <c r="R6" s="152"/>
      <c r="S6" s="152"/>
      <c r="T6" s="152"/>
      <c r="U6" s="152"/>
      <c r="V6" s="197"/>
      <c r="W6" s="152"/>
      <c r="X6" s="152"/>
      <c r="Y6" s="152"/>
      <c r="Z6" s="152"/>
      <c r="AA6" s="152"/>
      <c r="AB6" s="152"/>
      <c r="AE6" s="164"/>
      <c r="AF6" s="164"/>
    </row>
    <row r="7" spans="1:37" ht="36" customHeight="1" thickTop="1">
      <c r="A7" s="166"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R7" s="152"/>
      <c r="S7" s="152"/>
      <c r="T7" s="152"/>
      <c r="U7" s="152"/>
      <c r="V7" s="197"/>
      <c r="W7" s="152"/>
      <c r="X7" s="152"/>
      <c r="Y7" s="152"/>
      <c r="Z7" s="152"/>
      <c r="AA7" s="152"/>
      <c r="AB7" s="152"/>
      <c r="AE7" s="164"/>
      <c r="AF7" s="164"/>
    </row>
    <row r="8" spans="1:37" ht="17.45" customHeight="1">
      <c r="A8" s="157" t="s">
        <v>1873</v>
      </c>
      <c r="B8" s="34"/>
      <c r="C8" s="162" t="str">
        <f>IF(SUM(MissingProduct)&gt;0,"A COMMODITY is reported with missing required information.","")</f>
        <v/>
      </c>
      <c r="D8" s="34"/>
      <c r="E8" s="34"/>
      <c r="F8" s="156"/>
      <c r="G8" s="302" t="s">
        <v>3227</v>
      </c>
      <c r="H8" s="303"/>
      <c r="I8" s="303"/>
      <c r="J8" s="303"/>
      <c r="K8" s="303"/>
      <c r="L8" s="303"/>
      <c r="M8" s="303"/>
      <c r="N8" s="303"/>
      <c r="O8" s="303"/>
      <c r="P8" s="322" t="s">
        <v>2813</v>
      </c>
      <c r="Q8" s="323"/>
      <c r="R8" s="152"/>
      <c r="S8" s="152"/>
      <c r="T8" s="152"/>
      <c r="U8" s="152"/>
      <c r="V8" s="197"/>
      <c r="W8" s="152"/>
      <c r="X8" s="152"/>
      <c r="Y8" s="152"/>
      <c r="Z8" s="152"/>
      <c r="AA8" s="152"/>
      <c r="AB8" s="152"/>
      <c r="AE8" s="164"/>
      <c r="AF8" s="164"/>
    </row>
    <row r="9" spans="1:37" ht="17.45" customHeight="1">
      <c r="A9" s="158"/>
      <c r="B9" s="159"/>
      <c r="C9" s="163" t="str">
        <f>IF(SUM(MissingCommodity)&gt;0,"Detail information is reported with no associated COMMODITY.","")</f>
        <v/>
      </c>
      <c r="D9" s="155"/>
      <c r="E9" s="155"/>
      <c r="F9" s="160"/>
      <c r="G9" s="304"/>
      <c r="H9" s="304"/>
      <c r="I9" s="304"/>
      <c r="J9" s="304"/>
      <c r="K9" s="304"/>
      <c r="L9" s="304"/>
      <c r="M9" s="304"/>
      <c r="N9" s="304"/>
      <c r="O9" s="304"/>
      <c r="P9" s="324"/>
      <c r="Q9" s="325"/>
      <c r="R9" s="152"/>
      <c r="S9" s="152"/>
      <c r="T9" s="152"/>
      <c r="U9" s="152"/>
      <c r="V9" s="197"/>
      <c r="W9" s="152"/>
      <c r="X9" s="152"/>
      <c r="Y9" s="152"/>
      <c r="Z9" s="152"/>
      <c r="AA9" s="152"/>
      <c r="AB9" s="152"/>
      <c r="AE9" s="164"/>
      <c r="AF9" s="164"/>
    </row>
    <row r="10" spans="1:37" ht="37.15" customHeight="1">
      <c r="A10" s="310" t="s">
        <v>1825</v>
      </c>
      <c r="B10" s="169" t="s">
        <v>3224</v>
      </c>
      <c r="C10" s="312" t="s">
        <v>1827</v>
      </c>
      <c r="D10" s="170" t="s">
        <v>3224</v>
      </c>
      <c r="E10" s="170" t="s">
        <v>3224</v>
      </c>
      <c r="F10" s="171" t="s">
        <v>3224</v>
      </c>
      <c r="G10" s="316" t="s">
        <v>3224</v>
      </c>
      <c r="H10" s="317"/>
      <c r="I10" s="317"/>
      <c r="J10" s="317"/>
      <c r="K10" s="316" t="s">
        <v>3224</v>
      </c>
      <c r="L10" s="317"/>
      <c r="M10" s="317"/>
      <c r="N10" s="317"/>
      <c r="O10" s="318"/>
      <c r="P10" s="314" t="s">
        <v>4463</v>
      </c>
      <c r="Q10" s="315"/>
      <c r="R10" s="152"/>
      <c r="S10" s="152"/>
      <c r="T10" s="152"/>
      <c r="U10" s="152"/>
      <c r="V10" s="197"/>
      <c r="W10" s="152"/>
      <c r="X10" s="152"/>
      <c r="Y10" s="152"/>
      <c r="Z10" s="152"/>
      <c r="AA10" s="152"/>
      <c r="AB10" s="152"/>
      <c r="AE10" s="164"/>
      <c r="AF10" s="164"/>
    </row>
    <row r="11" spans="1:37" ht="73.900000000000006" customHeight="1">
      <c r="A11" s="311"/>
      <c r="B11" s="168" t="s">
        <v>1826</v>
      </c>
      <c r="C11" s="313"/>
      <c r="D11" s="168" t="s">
        <v>1828</v>
      </c>
      <c r="E11" s="168" t="s">
        <v>1829</v>
      </c>
      <c r="F11" s="167" t="s">
        <v>1830</v>
      </c>
      <c r="G11" s="300" t="s">
        <v>3226</v>
      </c>
      <c r="H11" s="301"/>
      <c r="I11" s="301"/>
      <c r="J11" s="301"/>
      <c r="K11" s="319" t="s">
        <v>1804</v>
      </c>
      <c r="L11" s="320"/>
      <c r="M11" s="320"/>
      <c r="N11" s="320"/>
      <c r="O11" s="321"/>
      <c r="P11" s="98" t="s">
        <v>1860</v>
      </c>
      <c r="Q11" s="137" t="s">
        <v>2032</v>
      </c>
      <c r="R11" s="172" t="s">
        <v>3970</v>
      </c>
      <c r="S11" s="173" t="s">
        <v>3971</v>
      </c>
      <c r="T11" s="174" t="s">
        <v>3225</v>
      </c>
      <c r="U11" s="172" t="s">
        <v>3972</v>
      </c>
      <c r="V11" s="173" t="s">
        <v>854</v>
      </c>
      <c r="W11" s="173" t="s">
        <v>855</v>
      </c>
      <c r="X11" s="174" t="s">
        <v>4459</v>
      </c>
      <c r="Y11" s="174" t="s">
        <v>4460</v>
      </c>
      <c r="Z11" s="174" t="s">
        <v>4461</v>
      </c>
      <c r="AA11" s="174" t="s">
        <v>4462</v>
      </c>
      <c r="AB11" s="174"/>
      <c r="AE11" s="164"/>
      <c r="AF11" s="164"/>
    </row>
    <row r="12" spans="1:37" ht="24" customHeight="1">
      <c r="A12" s="138">
        <v>1</v>
      </c>
      <c r="B12" s="230"/>
      <c r="C12" s="94" t="str">
        <f>IF(ISBLANK(_A_1),"",INDEX(ProductCodes,_A_1,1))</f>
        <v/>
      </c>
      <c r="D12" s="198"/>
      <c r="E12" s="199"/>
      <c r="F12" s="200"/>
      <c r="G12" s="201"/>
      <c r="H12" s="176" t="s">
        <v>4740</v>
      </c>
      <c r="I12" s="176"/>
      <c r="J12" s="176"/>
      <c r="K12" s="202"/>
      <c r="L12" s="176"/>
      <c r="M12" s="176" t="s">
        <v>4740</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E12" s="165"/>
      <c r="AF12" s="165"/>
      <c r="AG12" s="146"/>
      <c r="AH12" s="146"/>
      <c r="AI12" s="146"/>
      <c r="AJ12" s="146"/>
      <c r="AK12" s="146"/>
    </row>
    <row r="13" spans="1:37" ht="24" customHeight="1">
      <c r="A13" s="138">
        <v>2</v>
      </c>
      <c r="B13" s="230"/>
      <c r="C13" s="94" t="str">
        <f>IF(ISBLANK(_A_2),"",INDEX(ProductCodes,_A_2,1))</f>
        <v/>
      </c>
      <c r="D13" s="198"/>
      <c r="E13" s="199"/>
      <c r="F13" s="200"/>
      <c r="G13" s="201"/>
      <c r="H13" s="176" t="s">
        <v>4740</v>
      </c>
      <c r="I13" s="176"/>
      <c r="J13" s="176"/>
      <c r="K13" s="202"/>
      <c r="L13" s="176"/>
      <c r="M13" s="176" t="s">
        <v>4740</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IF(AND(OR(B13=6,B13=50,B13=49),AND(ISBLANK(G13),ISBLANK(I13)),ISBLANK(J13)),1,0)</f>
        <v>0</v>
      </c>
      <c r="Y13" s="152">
        <f t="shared" ref="Y13:Y61" si="6">IF(AND(B13=6,ISBLANK(K13),ISBLANK(L13),ISBLANK(N13),ISBLANK(O13)),1,0)</f>
        <v>0</v>
      </c>
      <c r="Z13" s="152">
        <f t="shared" ref="Z13:Z61" si="7">IF(AND(B13&lt;&gt;6,B13&lt;&gt;50,B13&lt;&gt;51,OR(NOT(ISBLANK(G13)),NOT(ISBLANK(I13)),NOT(ISBLANK(J13)))),1,0)</f>
        <v>0</v>
      </c>
      <c r="AA13" s="152">
        <f t="shared" ref="AA13:AA61" si="8">IF(AND(B13&lt;&gt;6,OR(NOT(ISBLANK(K13)),NOT(ISBLANK(L13)),NOT(ISBLANK(N13)),NOT(ISBLANK(O13)))),1,0)</f>
        <v>0</v>
      </c>
      <c r="AE13" s="165"/>
      <c r="AF13" s="165"/>
    </row>
    <row r="14" spans="1:37" ht="24" customHeight="1">
      <c r="A14" s="138">
        <v>3</v>
      </c>
      <c r="B14" s="230"/>
      <c r="C14" s="94" t="str">
        <f>IF(ISBLANK(_A_3),"",INDEX(ProductCodes,_A_3,1))</f>
        <v/>
      </c>
      <c r="D14" s="198"/>
      <c r="E14" s="199"/>
      <c r="F14" s="200"/>
      <c r="G14" s="201"/>
      <c r="H14" s="176" t="s">
        <v>4740</v>
      </c>
      <c r="I14" s="176"/>
      <c r="J14" s="176"/>
      <c r="K14" s="202"/>
      <c r="L14" s="176"/>
      <c r="M14" s="176" t="s">
        <v>4740</v>
      </c>
      <c r="N14" s="176"/>
      <c r="O14" s="203"/>
      <c r="P14" s="204"/>
      <c r="Q14" s="205"/>
      <c r="R14" s="152">
        <f t="shared" si="0"/>
        <v>0</v>
      </c>
      <c r="S14" s="152">
        <f t="shared" si="1"/>
        <v>0</v>
      </c>
      <c r="T14" s="152">
        <f t="shared" si="2"/>
        <v>0</v>
      </c>
      <c r="U14" s="152">
        <f t="shared" si="3"/>
        <v>0</v>
      </c>
      <c r="V14" s="152">
        <f t="shared" si="4"/>
        <v>0</v>
      </c>
      <c r="W14" s="152">
        <f t="shared" si="5"/>
        <v>0</v>
      </c>
      <c r="X14" s="152">
        <f>IF(AND(OR(B14=6,B14=50,B14=49),AND(ISBLANK(G14),ISBLANK(I14)),ISBLANK(J14)),1,0)</f>
        <v>0</v>
      </c>
      <c r="Y14" s="152">
        <f t="shared" si="6"/>
        <v>0</v>
      </c>
      <c r="Z14" s="152">
        <f t="shared" si="7"/>
        <v>0</v>
      </c>
      <c r="AA14" s="152">
        <f t="shared" si="8"/>
        <v>0</v>
      </c>
      <c r="AE14" s="165"/>
      <c r="AF14" s="165"/>
    </row>
    <row r="15" spans="1:37" ht="24" customHeight="1">
      <c r="A15" s="138">
        <v>4</v>
      </c>
      <c r="B15" s="230"/>
      <c r="C15" s="94" t="str">
        <f>IF(ISBLANK(_A_4),"",INDEX(ProductCodes,_A_4,1))</f>
        <v/>
      </c>
      <c r="D15" s="198"/>
      <c r="E15" s="199"/>
      <c r="F15" s="200"/>
      <c r="G15" s="201"/>
      <c r="H15" s="176" t="s">
        <v>4740</v>
      </c>
      <c r="I15" s="176"/>
      <c r="J15" s="176"/>
      <c r="K15" s="202"/>
      <c r="L15" s="176"/>
      <c r="M15" s="176" t="s">
        <v>4740</v>
      </c>
      <c r="N15" s="176"/>
      <c r="O15" s="203"/>
      <c r="P15" s="204"/>
      <c r="Q15" s="205"/>
      <c r="R15" s="152">
        <f t="shared" si="0"/>
        <v>0</v>
      </c>
      <c r="S15" s="152">
        <f t="shared" si="1"/>
        <v>0</v>
      </c>
      <c r="T15" s="152">
        <f t="shared" si="2"/>
        <v>0</v>
      </c>
      <c r="U15" s="152">
        <f t="shared" si="3"/>
        <v>0</v>
      </c>
      <c r="V15" s="152">
        <f t="shared" si="4"/>
        <v>0</v>
      </c>
      <c r="W15" s="152">
        <f t="shared" si="5"/>
        <v>0</v>
      </c>
      <c r="X15" s="152">
        <f>IF(AND(OR(B15=6,B15=50,B15=49),AND(ISBLANK(G15),ISBLANK(I15)),ISBLANK(J15)),1,0)</f>
        <v>0</v>
      </c>
      <c r="Y15" s="152">
        <f t="shared" si="6"/>
        <v>0</v>
      </c>
      <c r="Z15" s="152">
        <f t="shared" si="7"/>
        <v>0</v>
      </c>
      <c r="AA15" s="152">
        <f t="shared" si="8"/>
        <v>0</v>
      </c>
      <c r="AE15" s="165"/>
      <c r="AF15" s="165"/>
    </row>
    <row r="16" spans="1:37" ht="24" customHeight="1">
      <c r="A16" s="138">
        <v>5</v>
      </c>
      <c r="B16" s="230"/>
      <c r="C16" s="94" t="str">
        <f>IF(ISBLANK(_A_5),"",INDEX(ProductCodes,_A_5,1))</f>
        <v/>
      </c>
      <c r="D16" s="198"/>
      <c r="E16" s="199"/>
      <c r="F16" s="200"/>
      <c r="G16" s="201"/>
      <c r="H16" s="176" t="s">
        <v>4740</v>
      </c>
      <c r="I16" s="176"/>
      <c r="J16" s="176"/>
      <c r="K16" s="202"/>
      <c r="L16" s="176"/>
      <c r="M16" s="176" t="s">
        <v>4740</v>
      </c>
      <c r="N16" s="176"/>
      <c r="O16" s="203"/>
      <c r="P16" s="204"/>
      <c r="Q16" s="205"/>
      <c r="R16" s="152">
        <f t="shared" si="0"/>
        <v>0</v>
      </c>
      <c r="S16" s="152">
        <f t="shared" si="1"/>
        <v>0</v>
      </c>
      <c r="T16" s="152">
        <f t="shared" si="2"/>
        <v>0</v>
      </c>
      <c r="U16" s="152">
        <f t="shared" si="3"/>
        <v>0</v>
      </c>
      <c r="V16" s="152">
        <f t="shared" si="4"/>
        <v>0</v>
      </c>
      <c r="W16" s="152">
        <f t="shared" si="5"/>
        <v>0</v>
      </c>
      <c r="X16" s="152">
        <f t="shared" ref="X16:X61" si="9">IF(AND(OR(B16=6,B16=50,B16=49),AND(ISBLANK(G16),ISBLANK(I16)),ISBLANK(J16)),1,0)</f>
        <v>0</v>
      </c>
      <c r="Y16" s="152">
        <f t="shared" si="6"/>
        <v>0</v>
      </c>
      <c r="Z16" s="152">
        <f t="shared" si="7"/>
        <v>0</v>
      </c>
      <c r="AA16" s="152">
        <f t="shared" si="8"/>
        <v>0</v>
      </c>
      <c r="AE16" s="165"/>
      <c r="AF16" s="165"/>
    </row>
    <row r="17" spans="1:32" ht="24" customHeight="1">
      <c r="A17" s="138">
        <v>6</v>
      </c>
      <c r="B17" s="230"/>
      <c r="C17" s="94" t="str">
        <f>IF(ISBLANK(_A_6),"",INDEX(ProductCodes,_A_6,1))</f>
        <v/>
      </c>
      <c r="D17" s="198"/>
      <c r="E17" s="199"/>
      <c r="F17" s="200"/>
      <c r="G17" s="201"/>
      <c r="H17" s="176" t="s">
        <v>4740</v>
      </c>
      <c r="I17" s="176"/>
      <c r="J17" s="176"/>
      <c r="K17" s="202"/>
      <c r="L17" s="176"/>
      <c r="M17" s="176" t="s">
        <v>4740</v>
      </c>
      <c r="N17" s="176"/>
      <c r="O17" s="203"/>
      <c r="P17" s="204"/>
      <c r="Q17" s="205"/>
      <c r="R17" s="152">
        <f t="shared" si="0"/>
        <v>0</v>
      </c>
      <c r="S17" s="152">
        <f t="shared" si="1"/>
        <v>0</v>
      </c>
      <c r="T17" s="152">
        <f t="shared" si="2"/>
        <v>0</v>
      </c>
      <c r="U17" s="152">
        <f t="shared" si="3"/>
        <v>0</v>
      </c>
      <c r="V17" s="152">
        <f t="shared" si="4"/>
        <v>0</v>
      </c>
      <c r="W17" s="152">
        <f t="shared" si="5"/>
        <v>0</v>
      </c>
      <c r="X17" s="152">
        <f t="shared" si="9"/>
        <v>0</v>
      </c>
      <c r="Y17" s="152">
        <f t="shared" si="6"/>
        <v>0</v>
      </c>
      <c r="Z17" s="152">
        <f t="shared" si="7"/>
        <v>0</v>
      </c>
      <c r="AA17" s="152">
        <f t="shared" si="8"/>
        <v>0</v>
      </c>
      <c r="AE17" s="165"/>
      <c r="AF17" s="165"/>
    </row>
    <row r="18" spans="1:32" ht="24" customHeight="1">
      <c r="A18" s="138">
        <v>7</v>
      </c>
      <c r="B18" s="230"/>
      <c r="C18" s="94" t="str">
        <f>IF(ISBLANK(_A_7),"",INDEX(ProductCodes,_A_7,1))</f>
        <v/>
      </c>
      <c r="D18" s="198"/>
      <c r="E18" s="199"/>
      <c r="F18" s="200"/>
      <c r="G18" s="201"/>
      <c r="H18" s="176" t="s">
        <v>4740</v>
      </c>
      <c r="I18" s="176"/>
      <c r="J18" s="176"/>
      <c r="K18" s="202"/>
      <c r="L18" s="176"/>
      <c r="M18" s="176" t="s">
        <v>4740</v>
      </c>
      <c r="N18" s="176"/>
      <c r="O18" s="203"/>
      <c r="P18" s="204"/>
      <c r="Q18" s="205"/>
      <c r="R18" s="152">
        <f t="shared" si="0"/>
        <v>0</v>
      </c>
      <c r="S18" s="152">
        <f t="shared" si="1"/>
        <v>0</v>
      </c>
      <c r="T18" s="152">
        <f t="shared" si="2"/>
        <v>0</v>
      </c>
      <c r="U18" s="152">
        <f t="shared" si="3"/>
        <v>0</v>
      </c>
      <c r="V18" s="152">
        <f t="shared" si="4"/>
        <v>0</v>
      </c>
      <c r="W18" s="152">
        <f t="shared" si="5"/>
        <v>0</v>
      </c>
      <c r="X18" s="152">
        <f t="shared" si="9"/>
        <v>0</v>
      </c>
      <c r="Y18" s="152">
        <f t="shared" si="6"/>
        <v>0</v>
      </c>
      <c r="Z18" s="152">
        <f t="shared" si="7"/>
        <v>0</v>
      </c>
      <c r="AA18" s="152">
        <f t="shared" si="8"/>
        <v>0</v>
      </c>
      <c r="AE18" s="165"/>
      <c r="AF18" s="165"/>
    </row>
    <row r="19" spans="1:32" ht="24" customHeight="1">
      <c r="A19" s="138">
        <v>8</v>
      </c>
      <c r="B19" s="230"/>
      <c r="C19" s="94" t="str">
        <f>IF(ISBLANK(_A_8),"",INDEX(ProductCodes,_A_8,1))</f>
        <v/>
      </c>
      <c r="D19" s="198"/>
      <c r="E19" s="199"/>
      <c r="F19" s="200"/>
      <c r="G19" s="201"/>
      <c r="H19" s="176" t="s">
        <v>4740</v>
      </c>
      <c r="I19" s="176"/>
      <c r="J19" s="176"/>
      <c r="K19" s="202"/>
      <c r="L19" s="176"/>
      <c r="M19" s="176" t="s">
        <v>4740</v>
      </c>
      <c r="N19" s="176"/>
      <c r="O19" s="203"/>
      <c r="P19" s="204"/>
      <c r="Q19" s="205"/>
      <c r="R19" s="152">
        <f t="shared" si="0"/>
        <v>0</v>
      </c>
      <c r="S19" s="152">
        <f t="shared" si="1"/>
        <v>0</v>
      </c>
      <c r="T19" s="152">
        <f t="shared" si="2"/>
        <v>0</v>
      </c>
      <c r="U19" s="152">
        <f t="shared" si="3"/>
        <v>0</v>
      </c>
      <c r="V19" s="152">
        <f t="shared" si="4"/>
        <v>0</v>
      </c>
      <c r="W19" s="152">
        <f t="shared" si="5"/>
        <v>0</v>
      </c>
      <c r="X19" s="152">
        <f t="shared" si="9"/>
        <v>0</v>
      </c>
      <c r="Y19" s="152">
        <f t="shared" si="6"/>
        <v>0</v>
      </c>
      <c r="Z19" s="152">
        <f t="shared" si="7"/>
        <v>0</v>
      </c>
      <c r="AA19" s="152">
        <f t="shared" si="8"/>
        <v>0</v>
      </c>
      <c r="AE19" s="165"/>
      <c r="AF19" s="165"/>
    </row>
    <row r="20" spans="1:32" ht="24" customHeight="1">
      <c r="A20" s="138">
        <v>9</v>
      </c>
      <c r="B20" s="230"/>
      <c r="C20" s="94" t="str">
        <f>IF(ISBLANK(_A_9),"",INDEX(ProductCodes,_A_9,1))</f>
        <v/>
      </c>
      <c r="D20" s="198"/>
      <c r="E20" s="199"/>
      <c r="F20" s="200"/>
      <c r="G20" s="201"/>
      <c r="H20" s="176" t="s">
        <v>4740</v>
      </c>
      <c r="I20" s="176"/>
      <c r="J20" s="176"/>
      <c r="K20" s="202"/>
      <c r="L20" s="176"/>
      <c r="M20" s="176" t="s">
        <v>4740</v>
      </c>
      <c r="N20" s="176"/>
      <c r="O20" s="203"/>
      <c r="P20" s="204"/>
      <c r="Q20" s="205"/>
      <c r="R20" s="152">
        <f t="shared" si="0"/>
        <v>0</v>
      </c>
      <c r="S20" s="152">
        <f t="shared" si="1"/>
        <v>0</v>
      </c>
      <c r="T20" s="152">
        <f t="shared" si="2"/>
        <v>0</v>
      </c>
      <c r="U20" s="152">
        <f t="shared" si="3"/>
        <v>0</v>
      </c>
      <c r="V20" s="152">
        <f t="shared" si="4"/>
        <v>0</v>
      </c>
      <c r="W20" s="152">
        <f t="shared" si="5"/>
        <v>0</v>
      </c>
      <c r="X20" s="152">
        <f t="shared" si="9"/>
        <v>0</v>
      </c>
      <c r="Y20" s="152">
        <f t="shared" si="6"/>
        <v>0</v>
      </c>
      <c r="Z20" s="152">
        <f t="shared" si="7"/>
        <v>0</v>
      </c>
      <c r="AA20" s="152">
        <f t="shared" si="8"/>
        <v>0</v>
      </c>
      <c r="AE20" s="165"/>
      <c r="AF20" s="165"/>
    </row>
    <row r="21" spans="1:32" ht="24" customHeight="1">
      <c r="A21" s="138">
        <v>10</v>
      </c>
      <c r="B21" s="230"/>
      <c r="C21" s="94" t="str">
        <f>IF(ISBLANK(_A_10),"",INDEX(ProductCodes,_A_10,1))</f>
        <v/>
      </c>
      <c r="D21" s="198"/>
      <c r="E21" s="199"/>
      <c r="F21" s="200"/>
      <c r="G21" s="201"/>
      <c r="H21" s="176" t="s">
        <v>4740</v>
      </c>
      <c r="I21" s="176"/>
      <c r="J21" s="176"/>
      <c r="K21" s="202"/>
      <c r="L21" s="176"/>
      <c r="M21" s="176" t="s">
        <v>4740</v>
      </c>
      <c r="N21" s="176"/>
      <c r="O21" s="203"/>
      <c r="P21" s="204"/>
      <c r="Q21" s="205"/>
      <c r="R21" s="152">
        <f t="shared" si="0"/>
        <v>0</v>
      </c>
      <c r="S21" s="152">
        <f t="shared" si="1"/>
        <v>0</v>
      </c>
      <c r="T21" s="152">
        <f t="shared" si="2"/>
        <v>0</v>
      </c>
      <c r="U21" s="152">
        <f t="shared" si="3"/>
        <v>0</v>
      </c>
      <c r="V21" s="152">
        <f t="shared" si="4"/>
        <v>0</v>
      </c>
      <c r="W21" s="152">
        <f t="shared" si="5"/>
        <v>0</v>
      </c>
      <c r="X21" s="152">
        <f t="shared" si="9"/>
        <v>0</v>
      </c>
      <c r="Y21" s="152">
        <f t="shared" si="6"/>
        <v>0</v>
      </c>
      <c r="Z21" s="152">
        <f t="shared" si="7"/>
        <v>0</v>
      </c>
      <c r="AA21" s="152">
        <f t="shared" si="8"/>
        <v>0</v>
      </c>
      <c r="AE21" s="165"/>
      <c r="AF21" s="165"/>
    </row>
    <row r="22" spans="1:32" ht="24" customHeight="1">
      <c r="A22" s="138">
        <v>11</v>
      </c>
      <c r="B22" s="230"/>
      <c r="C22" s="94" t="str">
        <f>IF(ISBLANK(_A_11),"",INDEX(ProductCodes,_A_11,1))</f>
        <v/>
      </c>
      <c r="D22" s="198"/>
      <c r="E22" s="199"/>
      <c r="F22" s="200"/>
      <c r="G22" s="201"/>
      <c r="H22" s="176" t="s">
        <v>4740</v>
      </c>
      <c r="I22" s="176"/>
      <c r="J22" s="176"/>
      <c r="K22" s="202"/>
      <c r="L22" s="176"/>
      <c r="M22" s="176" t="s">
        <v>4740</v>
      </c>
      <c r="N22" s="176"/>
      <c r="O22" s="203"/>
      <c r="P22" s="204"/>
      <c r="Q22" s="205"/>
      <c r="R22" s="152">
        <f t="shared" si="0"/>
        <v>0</v>
      </c>
      <c r="S22" s="152">
        <f t="shared" si="1"/>
        <v>0</v>
      </c>
      <c r="T22" s="152">
        <f t="shared" si="2"/>
        <v>0</v>
      </c>
      <c r="U22" s="152">
        <f t="shared" si="3"/>
        <v>0</v>
      </c>
      <c r="V22" s="152">
        <f t="shared" si="4"/>
        <v>0</v>
      </c>
      <c r="W22" s="152">
        <f t="shared" si="5"/>
        <v>0</v>
      </c>
      <c r="X22" s="152">
        <f t="shared" si="9"/>
        <v>0</v>
      </c>
      <c r="Y22" s="152">
        <f t="shared" si="6"/>
        <v>0</v>
      </c>
      <c r="Z22" s="152">
        <f t="shared" si="7"/>
        <v>0</v>
      </c>
      <c r="AA22" s="152">
        <f t="shared" si="8"/>
        <v>0</v>
      </c>
      <c r="AE22" s="165"/>
      <c r="AF22" s="165"/>
    </row>
    <row r="23" spans="1:32" ht="24" customHeight="1">
      <c r="A23" s="138">
        <v>12</v>
      </c>
      <c r="B23" s="230"/>
      <c r="C23" s="94" t="str">
        <f>IF(ISBLANK(_A_12),"",INDEX(ProductCodes,_A_12,1))</f>
        <v/>
      </c>
      <c r="D23" s="198"/>
      <c r="E23" s="199"/>
      <c r="F23" s="200"/>
      <c r="G23" s="201"/>
      <c r="H23" s="176" t="s">
        <v>4740</v>
      </c>
      <c r="I23" s="176"/>
      <c r="J23" s="176"/>
      <c r="K23" s="202"/>
      <c r="L23" s="176"/>
      <c r="M23" s="176" t="s">
        <v>4740</v>
      </c>
      <c r="N23" s="176"/>
      <c r="O23" s="203"/>
      <c r="P23" s="204"/>
      <c r="Q23" s="205"/>
      <c r="R23" s="152">
        <f t="shared" si="0"/>
        <v>0</v>
      </c>
      <c r="S23" s="152">
        <f t="shared" si="1"/>
        <v>0</v>
      </c>
      <c r="T23" s="152">
        <f t="shared" si="2"/>
        <v>0</v>
      </c>
      <c r="U23" s="152">
        <f t="shared" si="3"/>
        <v>0</v>
      </c>
      <c r="V23" s="152">
        <f t="shared" si="4"/>
        <v>0</v>
      </c>
      <c r="W23" s="152">
        <f t="shared" si="5"/>
        <v>0</v>
      </c>
      <c r="X23" s="152">
        <f t="shared" si="9"/>
        <v>0</v>
      </c>
      <c r="Y23" s="152">
        <f t="shared" si="6"/>
        <v>0</v>
      </c>
      <c r="Z23" s="152">
        <f t="shared" si="7"/>
        <v>0</v>
      </c>
      <c r="AA23" s="152">
        <f t="shared" si="8"/>
        <v>0</v>
      </c>
      <c r="AE23" s="165"/>
      <c r="AF23" s="165"/>
    </row>
    <row r="24" spans="1:32" ht="24" customHeight="1">
      <c r="A24" s="138">
        <v>13</v>
      </c>
      <c r="B24" s="230"/>
      <c r="C24" s="94" t="str">
        <f>IF(ISBLANK(_A_13),"",INDEX(ProductCodes,_A_13,1))</f>
        <v/>
      </c>
      <c r="D24" s="198"/>
      <c r="E24" s="199"/>
      <c r="F24" s="200"/>
      <c r="G24" s="201"/>
      <c r="H24" s="176" t="s">
        <v>4740</v>
      </c>
      <c r="I24" s="176"/>
      <c r="J24" s="176"/>
      <c r="K24" s="202"/>
      <c r="L24" s="176"/>
      <c r="M24" s="176" t="s">
        <v>4740</v>
      </c>
      <c r="N24" s="176"/>
      <c r="O24" s="203"/>
      <c r="P24" s="204"/>
      <c r="Q24" s="205"/>
      <c r="R24" s="152">
        <f t="shared" si="0"/>
        <v>0</v>
      </c>
      <c r="S24" s="152">
        <f t="shared" si="1"/>
        <v>0</v>
      </c>
      <c r="T24" s="152">
        <f t="shared" si="2"/>
        <v>0</v>
      </c>
      <c r="U24" s="152">
        <f t="shared" si="3"/>
        <v>0</v>
      </c>
      <c r="V24" s="152">
        <f t="shared" si="4"/>
        <v>0</v>
      </c>
      <c r="W24" s="152">
        <f t="shared" si="5"/>
        <v>0</v>
      </c>
      <c r="X24" s="152">
        <f t="shared" si="9"/>
        <v>0</v>
      </c>
      <c r="Y24" s="152">
        <f t="shared" si="6"/>
        <v>0</v>
      </c>
      <c r="Z24" s="152">
        <f t="shared" si="7"/>
        <v>0</v>
      </c>
      <c r="AA24" s="152">
        <f t="shared" si="8"/>
        <v>0</v>
      </c>
      <c r="AE24" s="165"/>
      <c r="AF24" s="165"/>
    </row>
    <row r="25" spans="1:32" ht="24" customHeight="1">
      <c r="A25" s="138">
        <v>14</v>
      </c>
      <c r="B25" s="230"/>
      <c r="C25" s="94" t="str">
        <f>IF(ISBLANK(_A_14),"",INDEX(ProductCodes,_A_14,1))</f>
        <v/>
      </c>
      <c r="D25" s="198"/>
      <c r="E25" s="199"/>
      <c r="F25" s="200"/>
      <c r="G25" s="201"/>
      <c r="H25" s="176" t="s">
        <v>4740</v>
      </c>
      <c r="I25" s="176"/>
      <c r="J25" s="176"/>
      <c r="K25" s="202"/>
      <c r="L25" s="176"/>
      <c r="M25" s="176" t="s">
        <v>4740</v>
      </c>
      <c r="N25" s="176"/>
      <c r="O25" s="203"/>
      <c r="P25" s="204"/>
      <c r="Q25" s="205"/>
      <c r="R25" s="152">
        <f t="shared" si="0"/>
        <v>0</v>
      </c>
      <c r="S25" s="152">
        <f t="shared" si="1"/>
        <v>0</v>
      </c>
      <c r="T25" s="152">
        <f t="shared" si="2"/>
        <v>0</v>
      </c>
      <c r="U25" s="152">
        <f t="shared" si="3"/>
        <v>0</v>
      </c>
      <c r="V25" s="152">
        <f t="shared" si="4"/>
        <v>0</v>
      </c>
      <c r="W25" s="152">
        <f t="shared" si="5"/>
        <v>0</v>
      </c>
      <c r="X25" s="152">
        <f t="shared" si="9"/>
        <v>0</v>
      </c>
      <c r="Y25" s="152">
        <f t="shared" si="6"/>
        <v>0</v>
      </c>
      <c r="Z25" s="152">
        <f t="shared" si="7"/>
        <v>0</v>
      </c>
      <c r="AA25" s="152">
        <f t="shared" si="8"/>
        <v>0</v>
      </c>
      <c r="AE25" s="165"/>
      <c r="AF25" s="165"/>
    </row>
    <row r="26" spans="1:32" ht="24" customHeight="1">
      <c r="A26" s="138">
        <v>15</v>
      </c>
      <c r="B26" s="230"/>
      <c r="C26" s="94" t="str">
        <f>IF(ISBLANK(_A_15),"",INDEX(ProductCodes,_A_15,1))</f>
        <v/>
      </c>
      <c r="D26" s="198"/>
      <c r="E26" s="199"/>
      <c r="F26" s="200"/>
      <c r="G26" s="201"/>
      <c r="H26" s="176" t="s">
        <v>4740</v>
      </c>
      <c r="I26" s="176"/>
      <c r="J26" s="176"/>
      <c r="K26" s="202"/>
      <c r="L26" s="176"/>
      <c r="M26" s="176" t="s">
        <v>4740</v>
      </c>
      <c r="N26" s="176"/>
      <c r="O26" s="203"/>
      <c r="P26" s="204"/>
      <c r="Q26" s="205"/>
      <c r="R26" s="152">
        <f t="shared" si="0"/>
        <v>0</v>
      </c>
      <c r="S26" s="152">
        <f t="shared" si="1"/>
        <v>0</v>
      </c>
      <c r="T26" s="152">
        <f t="shared" si="2"/>
        <v>0</v>
      </c>
      <c r="U26" s="152">
        <f t="shared" si="3"/>
        <v>0</v>
      </c>
      <c r="V26" s="152">
        <f t="shared" si="4"/>
        <v>0</v>
      </c>
      <c r="W26" s="152">
        <f t="shared" si="5"/>
        <v>0</v>
      </c>
      <c r="X26" s="152">
        <f t="shared" si="9"/>
        <v>0</v>
      </c>
      <c r="Y26" s="152">
        <f t="shared" si="6"/>
        <v>0</v>
      </c>
      <c r="Z26" s="152">
        <f t="shared" si="7"/>
        <v>0</v>
      </c>
      <c r="AA26" s="152">
        <f t="shared" si="8"/>
        <v>0</v>
      </c>
      <c r="AE26" s="165"/>
      <c r="AF26" s="165"/>
    </row>
    <row r="27" spans="1:32" ht="24" customHeight="1">
      <c r="A27" s="138">
        <v>16</v>
      </c>
      <c r="B27" s="230"/>
      <c r="C27" s="94" t="str">
        <f>IF(ISBLANK(_A_16),"",INDEX(ProductCodes,_A_16,1))</f>
        <v/>
      </c>
      <c r="D27" s="198"/>
      <c r="E27" s="199"/>
      <c r="F27" s="200"/>
      <c r="G27" s="201"/>
      <c r="H27" s="176" t="s">
        <v>4740</v>
      </c>
      <c r="I27" s="176"/>
      <c r="J27" s="176"/>
      <c r="K27" s="202"/>
      <c r="L27" s="176"/>
      <c r="M27" s="176" t="s">
        <v>4740</v>
      </c>
      <c r="N27" s="176"/>
      <c r="O27" s="203"/>
      <c r="P27" s="204"/>
      <c r="Q27" s="205"/>
      <c r="R27" s="152">
        <f t="shared" si="0"/>
        <v>0</v>
      </c>
      <c r="S27" s="152">
        <f t="shared" si="1"/>
        <v>0</v>
      </c>
      <c r="T27" s="152">
        <f t="shared" si="2"/>
        <v>0</v>
      </c>
      <c r="U27" s="152">
        <f t="shared" si="3"/>
        <v>0</v>
      </c>
      <c r="V27" s="152">
        <f t="shared" si="4"/>
        <v>0</v>
      </c>
      <c r="W27" s="152">
        <f t="shared" si="5"/>
        <v>0</v>
      </c>
      <c r="X27" s="152">
        <f t="shared" si="9"/>
        <v>0</v>
      </c>
      <c r="Y27" s="152">
        <f t="shared" si="6"/>
        <v>0</v>
      </c>
      <c r="Z27" s="152">
        <f t="shared" si="7"/>
        <v>0</v>
      </c>
      <c r="AA27" s="152">
        <f t="shared" si="8"/>
        <v>0</v>
      </c>
      <c r="AE27" s="165"/>
      <c r="AF27" s="165"/>
    </row>
    <row r="28" spans="1:32" ht="24" customHeight="1">
      <c r="A28" s="138">
        <v>17</v>
      </c>
      <c r="B28" s="230"/>
      <c r="C28" s="94" t="str">
        <f>IF(ISBLANK(_A_17),"",INDEX(ProductCodes,_A_17,1))</f>
        <v/>
      </c>
      <c r="D28" s="198"/>
      <c r="E28" s="199"/>
      <c r="F28" s="200"/>
      <c r="G28" s="201"/>
      <c r="H28" s="176" t="s">
        <v>4740</v>
      </c>
      <c r="I28" s="176"/>
      <c r="J28" s="176"/>
      <c r="K28" s="202"/>
      <c r="L28" s="176"/>
      <c r="M28" s="176" t="s">
        <v>4740</v>
      </c>
      <c r="N28" s="176"/>
      <c r="O28" s="203"/>
      <c r="P28" s="204"/>
      <c r="Q28" s="205"/>
      <c r="R28" s="152">
        <f t="shared" si="0"/>
        <v>0</v>
      </c>
      <c r="S28" s="152">
        <f t="shared" si="1"/>
        <v>0</v>
      </c>
      <c r="T28" s="152">
        <f t="shared" si="2"/>
        <v>0</v>
      </c>
      <c r="U28" s="152">
        <f t="shared" si="3"/>
        <v>0</v>
      </c>
      <c r="V28" s="152">
        <f t="shared" si="4"/>
        <v>0</v>
      </c>
      <c r="W28" s="152">
        <f t="shared" si="5"/>
        <v>0</v>
      </c>
      <c r="X28" s="152">
        <f t="shared" si="9"/>
        <v>0</v>
      </c>
      <c r="Y28" s="152">
        <f t="shared" si="6"/>
        <v>0</v>
      </c>
      <c r="Z28" s="152">
        <f t="shared" si="7"/>
        <v>0</v>
      </c>
      <c r="AA28" s="152">
        <f t="shared" si="8"/>
        <v>0</v>
      </c>
      <c r="AE28" s="165"/>
      <c r="AF28" s="165"/>
    </row>
    <row r="29" spans="1:32" ht="24" customHeight="1">
      <c r="A29" s="138">
        <v>18</v>
      </c>
      <c r="B29" s="230"/>
      <c r="C29" s="94" t="str">
        <f>IF(ISBLANK(_A_18),"",INDEX(ProductCodes,_A_18,1))</f>
        <v/>
      </c>
      <c r="D29" s="198"/>
      <c r="E29" s="199"/>
      <c r="F29" s="200"/>
      <c r="G29" s="201"/>
      <c r="H29" s="176" t="s">
        <v>4740</v>
      </c>
      <c r="I29" s="176"/>
      <c r="J29" s="176"/>
      <c r="K29" s="202"/>
      <c r="L29" s="176"/>
      <c r="M29" s="176" t="s">
        <v>4740</v>
      </c>
      <c r="N29" s="176"/>
      <c r="O29" s="203"/>
      <c r="P29" s="204"/>
      <c r="Q29" s="205"/>
      <c r="R29" s="152">
        <f t="shared" si="0"/>
        <v>0</v>
      </c>
      <c r="S29" s="152">
        <f t="shared" si="1"/>
        <v>0</v>
      </c>
      <c r="T29" s="152">
        <f t="shared" si="2"/>
        <v>0</v>
      </c>
      <c r="U29" s="152">
        <f t="shared" si="3"/>
        <v>0</v>
      </c>
      <c r="V29" s="152">
        <f t="shared" si="4"/>
        <v>0</v>
      </c>
      <c r="W29" s="152">
        <f t="shared" si="5"/>
        <v>0</v>
      </c>
      <c r="X29" s="152">
        <f t="shared" si="9"/>
        <v>0</v>
      </c>
      <c r="Y29" s="152">
        <f t="shared" si="6"/>
        <v>0</v>
      </c>
      <c r="Z29" s="152">
        <f t="shared" si="7"/>
        <v>0</v>
      </c>
      <c r="AA29" s="152">
        <f t="shared" si="8"/>
        <v>0</v>
      </c>
      <c r="AE29" s="165"/>
      <c r="AF29" s="165"/>
    </row>
    <row r="30" spans="1:32" ht="24" customHeight="1">
      <c r="A30" s="138">
        <v>19</v>
      </c>
      <c r="B30" s="230"/>
      <c r="C30" s="94" t="str">
        <f>IF(ISBLANK(_A_19),"",INDEX(ProductCodes,_A_19,1))</f>
        <v/>
      </c>
      <c r="D30" s="198"/>
      <c r="E30" s="199"/>
      <c r="F30" s="200"/>
      <c r="G30" s="201"/>
      <c r="H30" s="176" t="s">
        <v>4740</v>
      </c>
      <c r="I30" s="176"/>
      <c r="J30" s="176"/>
      <c r="K30" s="202"/>
      <c r="L30" s="176"/>
      <c r="M30" s="176" t="s">
        <v>4740</v>
      </c>
      <c r="N30" s="176"/>
      <c r="O30" s="203"/>
      <c r="P30" s="204"/>
      <c r="Q30" s="205"/>
      <c r="R30" s="152">
        <f t="shared" si="0"/>
        <v>0</v>
      </c>
      <c r="S30" s="152">
        <f t="shared" si="1"/>
        <v>0</v>
      </c>
      <c r="T30" s="152">
        <f t="shared" si="2"/>
        <v>0</v>
      </c>
      <c r="U30" s="152">
        <f t="shared" si="3"/>
        <v>0</v>
      </c>
      <c r="V30" s="152">
        <f t="shared" si="4"/>
        <v>0</v>
      </c>
      <c r="W30" s="152">
        <f t="shared" si="5"/>
        <v>0</v>
      </c>
      <c r="X30" s="152">
        <f t="shared" si="9"/>
        <v>0</v>
      </c>
      <c r="Y30" s="152">
        <f t="shared" si="6"/>
        <v>0</v>
      </c>
      <c r="Z30" s="152">
        <f t="shared" si="7"/>
        <v>0</v>
      </c>
      <c r="AA30" s="152">
        <f t="shared" si="8"/>
        <v>0</v>
      </c>
      <c r="AE30" s="165"/>
      <c r="AF30" s="165"/>
    </row>
    <row r="31" spans="1:32" ht="24" customHeight="1">
      <c r="A31" s="138">
        <v>20</v>
      </c>
      <c r="B31" s="230"/>
      <c r="C31" s="94" t="str">
        <f>IF(ISBLANK(_A_20),"",INDEX(ProductCodes,_A_20,1))</f>
        <v/>
      </c>
      <c r="D31" s="198"/>
      <c r="E31" s="199"/>
      <c r="F31" s="200"/>
      <c r="G31" s="201"/>
      <c r="H31" s="176" t="s">
        <v>4740</v>
      </c>
      <c r="I31" s="176"/>
      <c r="J31" s="176"/>
      <c r="K31" s="202"/>
      <c r="L31" s="176"/>
      <c r="M31" s="176" t="s">
        <v>4740</v>
      </c>
      <c r="N31" s="176"/>
      <c r="O31" s="203"/>
      <c r="P31" s="204"/>
      <c r="Q31" s="205"/>
      <c r="R31" s="152">
        <f t="shared" si="0"/>
        <v>0</v>
      </c>
      <c r="S31" s="152">
        <f t="shared" si="1"/>
        <v>0</v>
      </c>
      <c r="T31" s="152">
        <f t="shared" si="2"/>
        <v>0</v>
      </c>
      <c r="U31" s="152">
        <f t="shared" si="3"/>
        <v>0</v>
      </c>
      <c r="V31" s="152">
        <f t="shared" si="4"/>
        <v>0</v>
      </c>
      <c r="W31" s="152">
        <f t="shared" si="5"/>
        <v>0</v>
      </c>
      <c r="X31" s="152">
        <f t="shared" si="9"/>
        <v>0</v>
      </c>
      <c r="Y31" s="152">
        <f t="shared" si="6"/>
        <v>0</v>
      </c>
      <c r="Z31" s="152">
        <f t="shared" si="7"/>
        <v>0</v>
      </c>
      <c r="AA31" s="152">
        <f t="shared" si="8"/>
        <v>0</v>
      </c>
      <c r="AE31" s="165"/>
      <c r="AF31" s="165"/>
    </row>
    <row r="32" spans="1:32" ht="24" customHeight="1">
      <c r="A32" s="138">
        <v>21</v>
      </c>
      <c r="B32" s="230"/>
      <c r="C32" s="94" t="str">
        <f>IF(ISBLANK(_A_21),"",INDEX(ProductCodes,_A_21,1))</f>
        <v/>
      </c>
      <c r="D32" s="198"/>
      <c r="E32" s="199"/>
      <c r="F32" s="200"/>
      <c r="G32" s="201"/>
      <c r="H32" s="176" t="s">
        <v>4740</v>
      </c>
      <c r="I32" s="176"/>
      <c r="J32" s="176"/>
      <c r="K32" s="202"/>
      <c r="L32" s="176"/>
      <c r="M32" s="176" t="s">
        <v>4740</v>
      </c>
      <c r="N32" s="176"/>
      <c r="O32" s="203"/>
      <c r="P32" s="204"/>
      <c r="Q32" s="205"/>
      <c r="R32" s="152">
        <f t="shared" si="0"/>
        <v>0</v>
      </c>
      <c r="S32" s="152">
        <f t="shared" si="1"/>
        <v>0</v>
      </c>
      <c r="T32" s="152">
        <f t="shared" si="2"/>
        <v>0</v>
      </c>
      <c r="U32" s="152">
        <f t="shared" si="3"/>
        <v>0</v>
      </c>
      <c r="V32" s="152">
        <f t="shared" si="4"/>
        <v>0</v>
      </c>
      <c r="W32" s="152">
        <f t="shared" si="5"/>
        <v>0</v>
      </c>
      <c r="X32" s="152">
        <f t="shared" si="9"/>
        <v>0</v>
      </c>
      <c r="Y32" s="152">
        <f t="shared" si="6"/>
        <v>0</v>
      </c>
      <c r="Z32" s="152">
        <f t="shared" si="7"/>
        <v>0</v>
      </c>
      <c r="AA32" s="152">
        <f t="shared" si="8"/>
        <v>0</v>
      </c>
      <c r="AE32" s="165"/>
      <c r="AF32" s="165"/>
    </row>
    <row r="33" spans="1:32" ht="24" customHeight="1">
      <c r="A33" s="138">
        <v>22</v>
      </c>
      <c r="B33" s="230"/>
      <c r="C33" s="94" t="str">
        <f>IF(ISBLANK(_A_22),"",INDEX(ProductCodes,_A_22,1))</f>
        <v/>
      </c>
      <c r="D33" s="198"/>
      <c r="E33" s="199"/>
      <c r="F33" s="200"/>
      <c r="G33" s="201"/>
      <c r="H33" s="176" t="s">
        <v>4740</v>
      </c>
      <c r="I33" s="176"/>
      <c r="J33" s="176"/>
      <c r="K33" s="202"/>
      <c r="L33" s="176"/>
      <c r="M33" s="176" t="s">
        <v>4740</v>
      </c>
      <c r="N33" s="176"/>
      <c r="O33" s="203"/>
      <c r="P33" s="204"/>
      <c r="Q33" s="205"/>
      <c r="R33" s="152">
        <f t="shared" si="0"/>
        <v>0</v>
      </c>
      <c r="S33" s="152">
        <f t="shared" si="1"/>
        <v>0</v>
      </c>
      <c r="T33" s="152">
        <f t="shared" si="2"/>
        <v>0</v>
      </c>
      <c r="U33" s="152">
        <f t="shared" si="3"/>
        <v>0</v>
      </c>
      <c r="V33" s="152">
        <f t="shared" si="4"/>
        <v>0</v>
      </c>
      <c r="W33" s="152">
        <f t="shared" si="5"/>
        <v>0</v>
      </c>
      <c r="X33" s="152">
        <f t="shared" si="9"/>
        <v>0</v>
      </c>
      <c r="Y33" s="152">
        <f t="shared" si="6"/>
        <v>0</v>
      </c>
      <c r="Z33" s="152">
        <f t="shared" si="7"/>
        <v>0</v>
      </c>
      <c r="AA33" s="152">
        <f t="shared" si="8"/>
        <v>0</v>
      </c>
      <c r="AE33" s="165"/>
      <c r="AF33" s="165"/>
    </row>
    <row r="34" spans="1:32" ht="24" customHeight="1">
      <c r="A34" s="138">
        <v>23</v>
      </c>
      <c r="B34" s="230"/>
      <c r="C34" s="94" t="str">
        <f>IF(ISBLANK(_A_23),"",INDEX(ProductCodes,_A_23,1))</f>
        <v/>
      </c>
      <c r="D34" s="198"/>
      <c r="E34" s="199"/>
      <c r="F34" s="200"/>
      <c r="G34" s="201"/>
      <c r="H34" s="176" t="s">
        <v>4740</v>
      </c>
      <c r="I34" s="176"/>
      <c r="J34" s="176"/>
      <c r="K34" s="202"/>
      <c r="L34" s="176"/>
      <c r="M34" s="176" t="s">
        <v>4740</v>
      </c>
      <c r="N34" s="176"/>
      <c r="O34" s="203"/>
      <c r="P34" s="204"/>
      <c r="Q34" s="205"/>
      <c r="R34" s="152">
        <f t="shared" si="0"/>
        <v>0</v>
      </c>
      <c r="S34" s="152">
        <f t="shared" si="1"/>
        <v>0</v>
      </c>
      <c r="T34" s="152">
        <f t="shared" si="2"/>
        <v>0</v>
      </c>
      <c r="U34" s="152">
        <f t="shared" si="3"/>
        <v>0</v>
      </c>
      <c r="V34" s="152">
        <f t="shared" si="4"/>
        <v>0</v>
      </c>
      <c r="W34" s="152">
        <f t="shared" si="5"/>
        <v>0</v>
      </c>
      <c r="X34" s="152">
        <f t="shared" si="9"/>
        <v>0</v>
      </c>
      <c r="Y34" s="152">
        <f t="shared" si="6"/>
        <v>0</v>
      </c>
      <c r="Z34" s="152">
        <f t="shared" si="7"/>
        <v>0</v>
      </c>
      <c r="AA34" s="152">
        <f t="shared" si="8"/>
        <v>0</v>
      </c>
      <c r="AE34" s="165"/>
      <c r="AF34" s="165"/>
    </row>
    <row r="35" spans="1:32" ht="24" customHeight="1">
      <c r="A35" s="138">
        <v>24</v>
      </c>
      <c r="B35" s="230"/>
      <c r="C35" s="94" t="str">
        <f>IF(ISBLANK(_A_24),"",INDEX(ProductCodes,_A_24,1))</f>
        <v/>
      </c>
      <c r="D35" s="198"/>
      <c r="E35" s="199"/>
      <c r="F35" s="200"/>
      <c r="G35" s="201"/>
      <c r="H35" s="176" t="s">
        <v>4740</v>
      </c>
      <c r="I35" s="176"/>
      <c r="J35" s="176"/>
      <c r="K35" s="202"/>
      <c r="L35" s="176"/>
      <c r="M35" s="176" t="s">
        <v>4740</v>
      </c>
      <c r="N35" s="176"/>
      <c r="O35" s="203"/>
      <c r="P35" s="204"/>
      <c r="Q35" s="205"/>
      <c r="R35" s="152">
        <f t="shared" si="0"/>
        <v>0</v>
      </c>
      <c r="S35" s="152">
        <f t="shared" si="1"/>
        <v>0</v>
      </c>
      <c r="T35" s="152">
        <f t="shared" si="2"/>
        <v>0</v>
      </c>
      <c r="U35" s="152">
        <f t="shared" si="3"/>
        <v>0</v>
      </c>
      <c r="V35" s="152">
        <f t="shared" si="4"/>
        <v>0</v>
      </c>
      <c r="W35" s="152">
        <f t="shared" si="5"/>
        <v>0</v>
      </c>
      <c r="X35" s="152">
        <f t="shared" si="9"/>
        <v>0</v>
      </c>
      <c r="Y35" s="152">
        <f t="shared" si="6"/>
        <v>0</v>
      </c>
      <c r="Z35" s="152">
        <f t="shared" si="7"/>
        <v>0</v>
      </c>
      <c r="AA35" s="152">
        <f t="shared" si="8"/>
        <v>0</v>
      </c>
      <c r="AE35" s="165"/>
      <c r="AF35" s="165"/>
    </row>
    <row r="36" spans="1:32" s="22" customFormat="1" ht="24" customHeight="1">
      <c r="A36" s="138">
        <v>25</v>
      </c>
      <c r="B36" s="230"/>
      <c r="C36" s="95" t="str">
        <f>IF(ISBLANK(_A_25),"",INDEX(ProductCodes,_A_25,1))</f>
        <v/>
      </c>
      <c r="D36" s="198"/>
      <c r="E36" s="199"/>
      <c r="F36" s="200"/>
      <c r="G36" s="201"/>
      <c r="H36" s="176" t="s">
        <v>4740</v>
      </c>
      <c r="I36" s="176"/>
      <c r="J36" s="176"/>
      <c r="K36" s="202"/>
      <c r="L36" s="176"/>
      <c r="M36" s="176" t="s">
        <v>4740</v>
      </c>
      <c r="N36" s="176"/>
      <c r="O36" s="203"/>
      <c r="P36" s="204"/>
      <c r="Q36" s="205"/>
      <c r="R36" s="152">
        <f t="shared" si="0"/>
        <v>0</v>
      </c>
      <c r="S36" s="152">
        <f t="shared" si="1"/>
        <v>0</v>
      </c>
      <c r="T36" s="152">
        <f t="shared" si="2"/>
        <v>0</v>
      </c>
      <c r="U36" s="152">
        <f t="shared" si="3"/>
        <v>0</v>
      </c>
      <c r="V36" s="152">
        <f t="shared" si="4"/>
        <v>0</v>
      </c>
      <c r="W36" s="152">
        <f t="shared" si="5"/>
        <v>0</v>
      </c>
      <c r="X36" s="152">
        <f t="shared" si="9"/>
        <v>0</v>
      </c>
      <c r="Y36" s="152">
        <f t="shared" si="6"/>
        <v>0</v>
      </c>
      <c r="Z36" s="152">
        <f t="shared" si="7"/>
        <v>0</v>
      </c>
      <c r="AA36" s="152">
        <f t="shared" si="8"/>
        <v>0</v>
      </c>
      <c r="AB36" s="146"/>
      <c r="AC36" s="152"/>
      <c r="AD36" s="152"/>
      <c r="AE36" s="165"/>
      <c r="AF36" s="165"/>
    </row>
    <row r="37" spans="1:32" s="22" customFormat="1" ht="24" customHeight="1">
      <c r="A37" s="138">
        <v>26</v>
      </c>
      <c r="B37" s="230"/>
      <c r="C37" s="95" t="str">
        <f>IF(ISBLANK(_A_26),"",INDEX(ProductCodes,_A_26,1))</f>
        <v/>
      </c>
      <c r="D37" s="198"/>
      <c r="E37" s="199"/>
      <c r="F37" s="200"/>
      <c r="G37" s="201"/>
      <c r="H37" s="176" t="s">
        <v>4740</v>
      </c>
      <c r="I37" s="176"/>
      <c r="J37" s="176"/>
      <c r="K37" s="202"/>
      <c r="L37" s="176"/>
      <c r="M37" s="176" t="s">
        <v>4740</v>
      </c>
      <c r="N37" s="176"/>
      <c r="O37" s="203"/>
      <c r="P37" s="204"/>
      <c r="Q37" s="205"/>
      <c r="R37" s="152">
        <f t="shared" si="0"/>
        <v>0</v>
      </c>
      <c r="S37" s="152">
        <f t="shared" si="1"/>
        <v>0</v>
      </c>
      <c r="T37" s="152">
        <f t="shared" si="2"/>
        <v>0</v>
      </c>
      <c r="U37" s="152">
        <f t="shared" si="3"/>
        <v>0</v>
      </c>
      <c r="V37" s="152">
        <f t="shared" si="4"/>
        <v>0</v>
      </c>
      <c r="W37" s="152">
        <f t="shared" si="5"/>
        <v>0</v>
      </c>
      <c r="X37" s="152">
        <f t="shared" si="9"/>
        <v>0</v>
      </c>
      <c r="Y37" s="152">
        <f t="shared" si="6"/>
        <v>0</v>
      </c>
      <c r="Z37" s="152">
        <f t="shared" si="7"/>
        <v>0</v>
      </c>
      <c r="AA37" s="152">
        <f t="shared" si="8"/>
        <v>0</v>
      </c>
      <c r="AB37" s="146"/>
      <c r="AC37" s="152"/>
      <c r="AD37" s="152"/>
      <c r="AE37" s="165"/>
      <c r="AF37" s="165"/>
    </row>
    <row r="38" spans="1:32" s="22" customFormat="1" ht="24" customHeight="1">
      <c r="A38" s="138">
        <v>27</v>
      </c>
      <c r="B38" s="230"/>
      <c r="C38" s="95" t="str">
        <f>IF(ISBLANK(_A_27),"",INDEX(ProductCodes,_A_27,1))</f>
        <v/>
      </c>
      <c r="D38" s="198"/>
      <c r="E38" s="199"/>
      <c r="F38" s="200"/>
      <c r="G38" s="201"/>
      <c r="H38" s="176" t="s">
        <v>4740</v>
      </c>
      <c r="I38" s="176"/>
      <c r="J38" s="176"/>
      <c r="K38" s="202"/>
      <c r="L38" s="176"/>
      <c r="M38" s="176" t="s">
        <v>4740</v>
      </c>
      <c r="N38" s="176"/>
      <c r="O38" s="203"/>
      <c r="P38" s="204"/>
      <c r="Q38" s="205"/>
      <c r="R38" s="152">
        <f t="shared" si="0"/>
        <v>0</v>
      </c>
      <c r="S38" s="152">
        <f t="shared" si="1"/>
        <v>0</v>
      </c>
      <c r="T38" s="152">
        <f t="shared" si="2"/>
        <v>0</v>
      </c>
      <c r="U38" s="152">
        <f t="shared" si="3"/>
        <v>0</v>
      </c>
      <c r="V38" s="152">
        <f t="shared" si="4"/>
        <v>0</v>
      </c>
      <c r="W38" s="152">
        <f t="shared" si="5"/>
        <v>0</v>
      </c>
      <c r="X38" s="152">
        <f t="shared" si="9"/>
        <v>0</v>
      </c>
      <c r="Y38" s="152">
        <f t="shared" si="6"/>
        <v>0</v>
      </c>
      <c r="Z38" s="152">
        <f t="shared" si="7"/>
        <v>0</v>
      </c>
      <c r="AA38" s="152">
        <f t="shared" si="8"/>
        <v>0</v>
      </c>
      <c r="AB38" s="146"/>
      <c r="AC38" s="152"/>
      <c r="AD38" s="152"/>
      <c r="AE38" s="165"/>
      <c r="AF38" s="165"/>
    </row>
    <row r="39" spans="1:32" s="22" customFormat="1" ht="24" customHeight="1">
      <c r="A39" s="138">
        <v>28</v>
      </c>
      <c r="B39" s="230"/>
      <c r="C39" s="95" t="str">
        <f>IF(ISBLANK(_A_28),"",INDEX(ProductCodes,_A_28,1))</f>
        <v/>
      </c>
      <c r="D39" s="198"/>
      <c r="E39" s="199"/>
      <c r="F39" s="200"/>
      <c r="G39" s="201"/>
      <c r="H39" s="176" t="s">
        <v>4740</v>
      </c>
      <c r="I39" s="176"/>
      <c r="J39" s="176"/>
      <c r="K39" s="202"/>
      <c r="L39" s="176"/>
      <c r="M39" s="176" t="s">
        <v>4740</v>
      </c>
      <c r="N39" s="176"/>
      <c r="O39" s="203"/>
      <c r="P39" s="204"/>
      <c r="Q39" s="205"/>
      <c r="R39" s="152">
        <f t="shared" si="0"/>
        <v>0</v>
      </c>
      <c r="S39" s="152">
        <f t="shared" si="1"/>
        <v>0</v>
      </c>
      <c r="T39" s="152">
        <f t="shared" si="2"/>
        <v>0</v>
      </c>
      <c r="U39" s="152">
        <f t="shared" si="3"/>
        <v>0</v>
      </c>
      <c r="V39" s="152">
        <f t="shared" si="4"/>
        <v>0</v>
      </c>
      <c r="W39" s="152">
        <f t="shared" si="5"/>
        <v>0</v>
      </c>
      <c r="X39" s="152">
        <f t="shared" si="9"/>
        <v>0</v>
      </c>
      <c r="Y39" s="152">
        <f t="shared" si="6"/>
        <v>0</v>
      </c>
      <c r="Z39" s="152">
        <f t="shared" si="7"/>
        <v>0</v>
      </c>
      <c r="AA39" s="152">
        <f t="shared" si="8"/>
        <v>0</v>
      </c>
      <c r="AB39" s="146"/>
      <c r="AC39" s="152"/>
      <c r="AD39" s="152"/>
      <c r="AE39" s="165"/>
      <c r="AF39" s="165"/>
    </row>
    <row r="40" spans="1:32" s="22" customFormat="1" ht="24" customHeight="1">
      <c r="A40" s="138">
        <v>29</v>
      </c>
      <c r="B40" s="230"/>
      <c r="C40" s="95" t="str">
        <f>IF(ISBLANK(_A_29),"",INDEX(ProductCodes,_A_29,1))</f>
        <v/>
      </c>
      <c r="D40" s="198"/>
      <c r="E40" s="199"/>
      <c r="F40" s="200"/>
      <c r="G40" s="201"/>
      <c r="H40" s="176" t="s">
        <v>4740</v>
      </c>
      <c r="I40" s="176"/>
      <c r="J40" s="176"/>
      <c r="K40" s="202"/>
      <c r="L40" s="176"/>
      <c r="M40" s="176" t="s">
        <v>4740</v>
      </c>
      <c r="N40" s="176"/>
      <c r="O40" s="203"/>
      <c r="P40" s="204"/>
      <c r="Q40" s="205"/>
      <c r="R40" s="152">
        <f t="shared" si="0"/>
        <v>0</v>
      </c>
      <c r="S40" s="152">
        <f t="shared" si="1"/>
        <v>0</v>
      </c>
      <c r="T40" s="152">
        <f t="shared" si="2"/>
        <v>0</v>
      </c>
      <c r="U40" s="152">
        <f t="shared" si="3"/>
        <v>0</v>
      </c>
      <c r="V40" s="152">
        <f t="shared" si="4"/>
        <v>0</v>
      </c>
      <c r="W40" s="152">
        <f t="shared" si="5"/>
        <v>0</v>
      </c>
      <c r="X40" s="152">
        <f t="shared" si="9"/>
        <v>0</v>
      </c>
      <c r="Y40" s="152">
        <f t="shared" si="6"/>
        <v>0</v>
      </c>
      <c r="Z40" s="152">
        <f t="shared" si="7"/>
        <v>0</v>
      </c>
      <c r="AA40" s="152">
        <f t="shared" si="8"/>
        <v>0</v>
      </c>
      <c r="AB40" s="146"/>
      <c r="AC40" s="152"/>
      <c r="AD40" s="152"/>
      <c r="AE40" s="165"/>
      <c r="AF40" s="165"/>
    </row>
    <row r="41" spans="1:32" s="22" customFormat="1" ht="24" customHeight="1">
      <c r="A41" s="138">
        <v>30</v>
      </c>
      <c r="B41" s="230"/>
      <c r="C41" s="95" t="str">
        <f>IF(ISBLANK(_A_30),"",INDEX(ProductCodes,_A_30,1))</f>
        <v/>
      </c>
      <c r="D41" s="198"/>
      <c r="E41" s="199"/>
      <c r="F41" s="200"/>
      <c r="G41" s="201"/>
      <c r="H41" s="176" t="s">
        <v>4740</v>
      </c>
      <c r="I41" s="176"/>
      <c r="J41" s="176"/>
      <c r="K41" s="202"/>
      <c r="L41" s="176"/>
      <c r="M41" s="176" t="s">
        <v>4740</v>
      </c>
      <c r="N41" s="176"/>
      <c r="O41" s="203"/>
      <c r="P41" s="204"/>
      <c r="Q41" s="205"/>
      <c r="R41" s="152">
        <f t="shared" si="0"/>
        <v>0</v>
      </c>
      <c r="S41" s="152">
        <f t="shared" si="1"/>
        <v>0</v>
      </c>
      <c r="T41" s="152">
        <f t="shared" si="2"/>
        <v>0</v>
      </c>
      <c r="U41" s="152">
        <f t="shared" si="3"/>
        <v>0</v>
      </c>
      <c r="V41" s="152">
        <f t="shared" si="4"/>
        <v>0</v>
      </c>
      <c r="W41" s="152">
        <f t="shared" si="5"/>
        <v>0</v>
      </c>
      <c r="X41" s="152">
        <f t="shared" si="9"/>
        <v>0</v>
      </c>
      <c r="Y41" s="152">
        <f t="shared" si="6"/>
        <v>0</v>
      </c>
      <c r="Z41" s="152">
        <f t="shared" si="7"/>
        <v>0</v>
      </c>
      <c r="AA41" s="152">
        <f t="shared" si="8"/>
        <v>0</v>
      </c>
      <c r="AB41" s="146"/>
      <c r="AC41" s="152"/>
      <c r="AD41" s="152"/>
      <c r="AE41" s="165"/>
      <c r="AF41" s="165"/>
    </row>
    <row r="42" spans="1:32" s="22" customFormat="1" ht="24" customHeight="1">
      <c r="A42" s="138">
        <v>31</v>
      </c>
      <c r="B42" s="230"/>
      <c r="C42" s="95" t="str">
        <f>IF(ISBLANK(_A_31),"",INDEX(ProductCodes,_A_31,1))</f>
        <v/>
      </c>
      <c r="D42" s="198"/>
      <c r="E42" s="199"/>
      <c r="F42" s="200"/>
      <c r="G42" s="201"/>
      <c r="H42" s="176" t="s">
        <v>4740</v>
      </c>
      <c r="I42" s="176"/>
      <c r="J42" s="176"/>
      <c r="K42" s="202"/>
      <c r="L42" s="176"/>
      <c r="M42" s="176" t="s">
        <v>4740</v>
      </c>
      <c r="N42" s="176"/>
      <c r="O42" s="203"/>
      <c r="P42" s="204"/>
      <c r="Q42" s="205"/>
      <c r="R42" s="152">
        <f t="shared" si="0"/>
        <v>0</v>
      </c>
      <c r="S42" s="152">
        <f t="shared" si="1"/>
        <v>0</v>
      </c>
      <c r="T42" s="152">
        <f t="shared" si="2"/>
        <v>0</v>
      </c>
      <c r="U42" s="152">
        <f t="shared" si="3"/>
        <v>0</v>
      </c>
      <c r="V42" s="152">
        <f t="shared" si="4"/>
        <v>0</v>
      </c>
      <c r="W42" s="152">
        <f t="shared" si="5"/>
        <v>0</v>
      </c>
      <c r="X42" s="152">
        <f t="shared" si="9"/>
        <v>0</v>
      </c>
      <c r="Y42" s="152">
        <f t="shared" si="6"/>
        <v>0</v>
      </c>
      <c r="Z42" s="152">
        <f t="shared" si="7"/>
        <v>0</v>
      </c>
      <c r="AA42" s="152">
        <f t="shared" si="8"/>
        <v>0</v>
      </c>
      <c r="AB42" s="146"/>
      <c r="AC42" s="152"/>
      <c r="AD42" s="152"/>
      <c r="AE42" s="165"/>
      <c r="AF42" s="165"/>
    </row>
    <row r="43" spans="1:32" s="22" customFormat="1" ht="24" customHeight="1">
      <c r="A43" s="138">
        <v>32</v>
      </c>
      <c r="B43" s="230"/>
      <c r="C43" s="95" t="str">
        <f>IF(ISBLANK(_A_32),"",INDEX(ProductCodes,_A_32,1))</f>
        <v/>
      </c>
      <c r="D43" s="198"/>
      <c r="E43" s="199"/>
      <c r="F43" s="200"/>
      <c r="G43" s="201"/>
      <c r="H43" s="176" t="s">
        <v>4740</v>
      </c>
      <c r="I43" s="176"/>
      <c r="J43" s="176"/>
      <c r="K43" s="202"/>
      <c r="L43" s="176"/>
      <c r="M43" s="176" t="s">
        <v>4740</v>
      </c>
      <c r="N43" s="176"/>
      <c r="O43" s="203"/>
      <c r="P43" s="204"/>
      <c r="Q43" s="205"/>
      <c r="R43" s="152">
        <f t="shared" si="0"/>
        <v>0</v>
      </c>
      <c r="S43" s="152">
        <f t="shared" si="1"/>
        <v>0</v>
      </c>
      <c r="T43" s="152">
        <f t="shared" si="2"/>
        <v>0</v>
      </c>
      <c r="U43" s="152">
        <f t="shared" si="3"/>
        <v>0</v>
      </c>
      <c r="V43" s="152">
        <f t="shared" si="4"/>
        <v>0</v>
      </c>
      <c r="W43" s="152">
        <f t="shared" si="5"/>
        <v>0</v>
      </c>
      <c r="X43" s="152">
        <f t="shared" si="9"/>
        <v>0</v>
      </c>
      <c r="Y43" s="152">
        <f t="shared" si="6"/>
        <v>0</v>
      </c>
      <c r="Z43" s="152">
        <f t="shared" si="7"/>
        <v>0</v>
      </c>
      <c r="AA43" s="152">
        <f t="shared" si="8"/>
        <v>0</v>
      </c>
      <c r="AB43" s="146"/>
      <c r="AC43" s="152"/>
      <c r="AD43" s="152"/>
      <c r="AE43" s="165"/>
      <c r="AF43" s="165"/>
    </row>
    <row r="44" spans="1:32" s="22" customFormat="1" ht="24" customHeight="1">
      <c r="A44" s="138">
        <v>33</v>
      </c>
      <c r="B44" s="230"/>
      <c r="C44" s="95" t="str">
        <f>IF(ISBLANK(_A_33),"",INDEX(ProductCodes,_A_33,1))</f>
        <v/>
      </c>
      <c r="D44" s="198"/>
      <c r="E44" s="199"/>
      <c r="F44" s="200"/>
      <c r="G44" s="201"/>
      <c r="H44" s="176" t="s">
        <v>4740</v>
      </c>
      <c r="I44" s="176"/>
      <c r="J44" s="176"/>
      <c r="K44" s="202"/>
      <c r="L44" s="176"/>
      <c r="M44" s="176" t="s">
        <v>4740</v>
      </c>
      <c r="N44" s="176"/>
      <c r="O44" s="203"/>
      <c r="P44" s="204"/>
      <c r="Q44" s="205"/>
      <c r="R44" s="152">
        <f t="shared" si="0"/>
        <v>0</v>
      </c>
      <c r="S44" s="152">
        <f t="shared" si="1"/>
        <v>0</v>
      </c>
      <c r="T44" s="152">
        <f t="shared" si="2"/>
        <v>0</v>
      </c>
      <c r="U44" s="152">
        <f t="shared" si="3"/>
        <v>0</v>
      </c>
      <c r="V44" s="152">
        <f t="shared" si="4"/>
        <v>0</v>
      </c>
      <c r="W44" s="152">
        <f t="shared" si="5"/>
        <v>0</v>
      </c>
      <c r="X44" s="152">
        <f t="shared" si="9"/>
        <v>0</v>
      </c>
      <c r="Y44" s="152">
        <f t="shared" si="6"/>
        <v>0</v>
      </c>
      <c r="Z44" s="152">
        <f t="shared" si="7"/>
        <v>0</v>
      </c>
      <c r="AA44" s="152">
        <f t="shared" si="8"/>
        <v>0</v>
      </c>
      <c r="AB44" s="146"/>
      <c r="AC44" s="152"/>
      <c r="AD44" s="152"/>
      <c r="AE44" s="165"/>
      <c r="AF44" s="165"/>
    </row>
    <row r="45" spans="1:32" s="22" customFormat="1" ht="24" customHeight="1">
      <c r="A45" s="138">
        <v>34</v>
      </c>
      <c r="B45" s="230"/>
      <c r="C45" s="95" t="str">
        <f>IF(ISBLANK(_A_34),"",INDEX(ProductCodes,_A_34,1))</f>
        <v/>
      </c>
      <c r="D45" s="198"/>
      <c r="E45" s="199"/>
      <c r="F45" s="200"/>
      <c r="G45" s="201"/>
      <c r="H45" s="176" t="s">
        <v>4740</v>
      </c>
      <c r="I45" s="176"/>
      <c r="J45" s="176"/>
      <c r="K45" s="202"/>
      <c r="L45" s="176"/>
      <c r="M45" s="176" t="s">
        <v>4740</v>
      </c>
      <c r="N45" s="176"/>
      <c r="O45" s="203"/>
      <c r="P45" s="204"/>
      <c r="Q45" s="205"/>
      <c r="R45" s="152">
        <f t="shared" si="0"/>
        <v>0</v>
      </c>
      <c r="S45" s="152">
        <f t="shared" si="1"/>
        <v>0</v>
      </c>
      <c r="T45" s="152">
        <f t="shared" si="2"/>
        <v>0</v>
      </c>
      <c r="U45" s="152">
        <f t="shared" si="3"/>
        <v>0</v>
      </c>
      <c r="V45" s="152">
        <f t="shared" si="4"/>
        <v>0</v>
      </c>
      <c r="W45" s="152">
        <f t="shared" si="5"/>
        <v>0</v>
      </c>
      <c r="X45" s="152">
        <f t="shared" si="9"/>
        <v>0</v>
      </c>
      <c r="Y45" s="152">
        <f t="shared" si="6"/>
        <v>0</v>
      </c>
      <c r="Z45" s="152">
        <f t="shared" si="7"/>
        <v>0</v>
      </c>
      <c r="AA45" s="152">
        <f t="shared" si="8"/>
        <v>0</v>
      </c>
      <c r="AB45" s="146"/>
      <c r="AC45" s="152"/>
      <c r="AD45" s="152"/>
      <c r="AE45" s="165"/>
      <c r="AF45" s="165"/>
    </row>
    <row r="46" spans="1:32" s="22" customFormat="1" ht="24" customHeight="1">
      <c r="A46" s="138">
        <v>35</v>
      </c>
      <c r="B46" s="230"/>
      <c r="C46" s="95" t="str">
        <f>IF(ISBLANK(_A_35),"",INDEX(ProductCodes,_A_35,1))</f>
        <v/>
      </c>
      <c r="D46" s="198"/>
      <c r="E46" s="199"/>
      <c r="F46" s="200"/>
      <c r="G46" s="201"/>
      <c r="H46" s="176" t="s">
        <v>4740</v>
      </c>
      <c r="I46" s="176"/>
      <c r="J46" s="176"/>
      <c r="K46" s="202"/>
      <c r="L46" s="176"/>
      <c r="M46" s="176" t="s">
        <v>4740</v>
      </c>
      <c r="N46" s="176"/>
      <c r="O46" s="203"/>
      <c r="P46" s="204"/>
      <c r="Q46" s="205"/>
      <c r="R46" s="152">
        <f t="shared" si="0"/>
        <v>0</v>
      </c>
      <c r="S46" s="152">
        <f t="shared" si="1"/>
        <v>0</v>
      </c>
      <c r="T46" s="152">
        <f t="shared" si="2"/>
        <v>0</v>
      </c>
      <c r="U46" s="152">
        <f t="shared" si="3"/>
        <v>0</v>
      </c>
      <c r="V46" s="152">
        <f t="shared" si="4"/>
        <v>0</v>
      </c>
      <c r="W46" s="152">
        <f t="shared" si="5"/>
        <v>0</v>
      </c>
      <c r="X46" s="152">
        <f t="shared" si="9"/>
        <v>0</v>
      </c>
      <c r="Y46" s="152">
        <f t="shared" si="6"/>
        <v>0</v>
      </c>
      <c r="Z46" s="152">
        <f t="shared" si="7"/>
        <v>0</v>
      </c>
      <c r="AA46" s="152">
        <f t="shared" si="8"/>
        <v>0</v>
      </c>
      <c r="AB46" s="146"/>
      <c r="AC46" s="152"/>
      <c r="AD46" s="152"/>
      <c r="AE46" s="165"/>
      <c r="AF46" s="165"/>
    </row>
    <row r="47" spans="1:32" s="22" customFormat="1" ht="24" customHeight="1">
      <c r="A47" s="138">
        <v>36</v>
      </c>
      <c r="B47" s="230"/>
      <c r="C47" s="95" t="str">
        <f>IF(ISBLANK(_A_36),"",INDEX(ProductCodes,_A_36,1))</f>
        <v/>
      </c>
      <c r="D47" s="198"/>
      <c r="E47" s="199"/>
      <c r="F47" s="200"/>
      <c r="G47" s="201"/>
      <c r="H47" s="176" t="s">
        <v>4740</v>
      </c>
      <c r="I47" s="176"/>
      <c r="J47" s="176"/>
      <c r="K47" s="202"/>
      <c r="L47" s="176"/>
      <c r="M47" s="176" t="s">
        <v>4740</v>
      </c>
      <c r="N47" s="176"/>
      <c r="O47" s="203"/>
      <c r="P47" s="204"/>
      <c r="Q47" s="205"/>
      <c r="R47" s="152">
        <f t="shared" si="0"/>
        <v>0</v>
      </c>
      <c r="S47" s="152">
        <f t="shared" si="1"/>
        <v>0</v>
      </c>
      <c r="T47" s="152">
        <f t="shared" si="2"/>
        <v>0</v>
      </c>
      <c r="U47" s="152">
        <f t="shared" si="3"/>
        <v>0</v>
      </c>
      <c r="V47" s="152">
        <f t="shared" si="4"/>
        <v>0</v>
      </c>
      <c r="W47" s="152">
        <f t="shared" si="5"/>
        <v>0</v>
      </c>
      <c r="X47" s="152">
        <f t="shared" si="9"/>
        <v>0</v>
      </c>
      <c r="Y47" s="152">
        <f t="shared" si="6"/>
        <v>0</v>
      </c>
      <c r="Z47" s="152">
        <f t="shared" si="7"/>
        <v>0</v>
      </c>
      <c r="AA47" s="152">
        <f t="shared" si="8"/>
        <v>0</v>
      </c>
      <c r="AB47" s="146"/>
      <c r="AC47" s="152"/>
      <c r="AD47" s="152"/>
      <c r="AE47" s="165"/>
      <c r="AF47" s="165"/>
    </row>
    <row r="48" spans="1:32" s="22" customFormat="1" ht="24" customHeight="1">
      <c r="A48" s="138">
        <v>37</v>
      </c>
      <c r="B48" s="230"/>
      <c r="C48" s="95" t="str">
        <f>IF(ISBLANK(_A_37),"",INDEX(ProductCodes,_A_37,1))</f>
        <v/>
      </c>
      <c r="D48" s="198"/>
      <c r="E48" s="199"/>
      <c r="F48" s="200"/>
      <c r="G48" s="201"/>
      <c r="H48" s="176" t="s">
        <v>4740</v>
      </c>
      <c r="I48" s="176"/>
      <c r="J48" s="176"/>
      <c r="K48" s="202"/>
      <c r="L48" s="176"/>
      <c r="M48" s="176" t="s">
        <v>4740</v>
      </c>
      <c r="N48" s="176"/>
      <c r="O48" s="203"/>
      <c r="P48" s="204"/>
      <c r="Q48" s="205"/>
      <c r="R48" s="152">
        <f t="shared" si="0"/>
        <v>0</v>
      </c>
      <c r="S48" s="152">
        <f t="shared" si="1"/>
        <v>0</v>
      </c>
      <c r="T48" s="152">
        <f t="shared" si="2"/>
        <v>0</v>
      </c>
      <c r="U48" s="152">
        <f t="shared" si="3"/>
        <v>0</v>
      </c>
      <c r="V48" s="152">
        <f t="shared" si="4"/>
        <v>0</v>
      </c>
      <c r="W48" s="152">
        <f t="shared" si="5"/>
        <v>0</v>
      </c>
      <c r="X48" s="152">
        <f t="shared" si="9"/>
        <v>0</v>
      </c>
      <c r="Y48" s="152">
        <f t="shared" si="6"/>
        <v>0</v>
      </c>
      <c r="Z48" s="152">
        <f t="shared" si="7"/>
        <v>0</v>
      </c>
      <c r="AA48" s="152">
        <f t="shared" si="8"/>
        <v>0</v>
      </c>
      <c r="AB48" s="146"/>
      <c r="AC48" s="152"/>
      <c r="AD48" s="152"/>
      <c r="AE48" s="165"/>
      <c r="AF48" s="165"/>
    </row>
    <row r="49" spans="1:32" s="22" customFormat="1" ht="24" customHeight="1">
      <c r="A49" s="138">
        <v>38</v>
      </c>
      <c r="B49" s="230"/>
      <c r="C49" s="95" t="str">
        <f>IF(ISBLANK(_A_38),"",INDEX(ProductCodes,_A_38,1))</f>
        <v/>
      </c>
      <c r="D49" s="198"/>
      <c r="E49" s="199"/>
      <c r="F49" s="200"/>
      <c r="G49" s="201"/>
      <c r="H49" s="176" t="s">
        <v>4740</v>
      </c>
      <c r="I49" s="176"/>
      <c r="J49" s="176"/>
      <c r="K49" s="202"/>
      <c r="L49" s="176"/>
      <c r="M49" s="176" t="s">
        <v>4740</v>
      </c>
      <c r="N49" s="176"/>
      <c r="O49" s="203"/>
      <c r="P49" s="204"/>
      <c r="Q49" s="205"/>
      <c r="R49" s="152">
        <f t="shared" si="0"/>
        <v>0</v>
      </c>
      <c r="S49" s="152">
        <f t="shared" si="1"/>
        <v>0</v>
      </c>
      <c r="T49" s="152">
        <f t="shared" si="2"/>
        <v>0</v>
      </c>
      <c r="U49" s="152">
        <f t="shared" si="3"/>
        <v>0</v>
      </c>
      <c r="V49" s="152">
        <f t="shared" si="4"/>
        <v>0</v>
      </c>
      <c r="W49" s="152">
        <f t="shared" si="5"/>
        <v>0</v>
      </c>
      <c r="X49" s="152">
        <f t="shared" si="9"/>
        <v>0</v>
      </c>
      <c r="Y49" s="152">
        <f t="shared" si="6"/>
        <v>0</v>
      </c>
      <c r="Z49" s="152">
        <f t="shared" si="7"/>
        <v>0</v>
      </c>
      <c r="AA49" s="152">
        <f t="shared" si="8"/>
        <v>0</v>
      </c>
      <c r="AB49" s="146"/>
      <c r="AC49" s="152"/>
      <c r="AD49" s="152"/>
      <c r="AE49" s="165"/>
      <c r="AF49" s="165"/>
    </row>
    <row r="50" spans="1:32" s="22" customFormat="1" ht="24" customHeight="1">
      <c r="A50" s="138">
        <v>39</v>
      </c>
      <c r="B50" s="231"/>
      <c r="C50" s="96" t="str">
        <f>IF(ISBLANK(_A_39),"",INDEX(ProductCodes,_A_39,1))</f>
        <v/>
      </c>
      <c r="D50" s="198"/>
      <c r="E50" s="199"/>
      <c r="F50" s="200"/>
      <c r="G50" s="201"/>
      <c r="H50" s="176" t="s">
        <v>4740</v>
      </c>
      <c r="I50" s="176"/>
      <c r="J50" s="176"/>
      <c r="K50" s="202"/>
      <c r="L50" s="176"/>
      <c r="M50" s="176" t="s">
        <v>4740</v>
      </c>
      <c r="N50" s="176"/>
      <c r="O50" s="203"/>
      <c r="P50" s="204"/>
      <c r="Q50" s="205"/>
      <c r="R50" s="152">
        <f t="shared" si="0"/>
        <v>0</v>
      </c>
      <c r="S50" s="152">
        <f t="shared" si="1"/>
        <v>0</v>
      </c>
      <c r="T50" s="152">
        <f t="shared" si="2"/>
        <v>0</v>
      </c>
      <c r="U50" s="152">
        <f t="shared" si="3"/>
        <v>0</v>
      </c>
      <c r="V50" s="152">
        <f t="shared" si="4"/>
        <v>0</v>
      </c>
      <c r="W50" s="152">
        <f t="shared" si="5"/>
        <v>0</v>
      </c>
      <c r="X50" s="152">
        <f t="shared" si="9"/>
        <v>0</v>
      </c>
      <c r="Y50" s="152">
        <f t="shared" si="6"/>
        <v>0</v>
      </c>
      <c r="Z50" s="152">
        <f t="shared" si="7"/>
        <v>0</v>
      </c>
      <c r="AA50" s="152">
        <f t="shared" si="8"/>
        <v>0</v>
      </c>
      <c r="AB50" s="146"/>
      <c r="AC50" s="152"/>
      <c r="AD50" s="152"/>
      <c r="AE50" s="165"/>
      <c r="AF50" s="165"/>
    </row>
    <row r="51" spans="1:32" s="22" customFormat="1" ht="24" customHeight="1">
      <c r="A51" s="138">
        <v>40</v>
      </c>
      <c r="B51" s="230"/>
      <c r="C51" s="94" t="str">
        <f>IF(ISBLANK(_A_40),"",INDEX(ProductCodes,_A_40,1))</f>
        <v/>
      </c>
      <c r="D51" s="198"/>
      <c r="E51" s="199"/>
      <c r="F51" s="200"/>
      <c r="G51" s="201"/>
      <c r="H51" s="176" t="s">
        <v>4740</v>
      </c>
      <c r="I51" s="176"/>
      <c r="J51" s="176"/>
      <c r="K51" s="202"/>
      <c r="L51" s="176"/>
      <c r="M51" s="176" t="s">
        <v>4740</v>
      </c>
      <c r="N51" s="176"/>
      <c r="O51" s="203"/>
      <c r="P51" s="204"/>
      <c r="Q51" s="205"/>
      <c r="R51" s="152">
        <f t="shared" si="0"/>
        <v>0</v>
      </c>
      <c r="S51" s="152">
        <f t="shared" si="1"/>
        <v>0</v>
      </c>
      <c r="T51" s="152">
        <f t="shared" si="2"/>
        <v>0</v>
      </c>
      <c r="U51" s="152">
        <f t="shared" si="3"/>
        <v>0</v>
      </c>
      <c r="V51" s="152">
        <f t="shared" si="4"/>
        <v>0</v>
      </c>
      <c r="W51" s="152">
        <f t="shared" si="5"/>
        <v>0</v>
      </c>
      <c r="X51" s="152">
        <f t="shared" si="9"/>
        <v>0</v>
      </c>
      <c r="Y51" s="152">
        <f t="shared" si="6"/>
        <v>0</v>
      </c>
      <c r="Z51" s="152">
        <f t="shared" si="7"/>
        <v>0</v>
      </c>
      <c r="AA51" s="152">
        <f t="shared" si="8"/>
        <v>0</v>
      </c>
      <c r="AB51" s="146"/>
      <c r="AC51" s="152"/>
      <c r="AD51" s="152"/>
      <c r="AE51" s="165"/>
      <c r="AF51" s="165"/>
    </row>
    <row r="52" spans="1:32" s="22" customFormat="1" ht="24" customHeight="1">
      <c r="A52" s="138">
        <v>41</v>
      </c>
      <c r="B52" s="232"/>
      <c r="C52" s="97" t="str">
        <f>IF(ISBLANK(_A_41),"",INDEX(ProductCodes,_A_41,1))</f>
        <v/>
      </c>
      <c r="D52" s="198"/>
      <c r="E52" s="199"/>
      <c r="F52" s="200"/>
      <c r="G52" s="201"/>
      <c r="H52" s="176" t="s">
        <v>4740</v>
      </c>
      <c r="I52" s="176"/>
      <c r="J52" s="176"/>
      <c r="K52" s="202"/>
      <c r="L52" s="176"/>
      <c r="M52" s="176" t="s">
        <v>4740</v>
      </c>
      <c r="N52" s="176"/>
      <c r="O52" s="203"/>
      <c r="P52" s="204"/>
      <c r="Q52" s="205"/>
      <c r="R52" s="152">
        <f t="shared" si="0"/>
        <v>0</v>
      </c>
      <c r="S52" s="152">
        <f t="shared" si="1"/>
        <v>0</v>
      </c>
      <c r="T52" s="152">
        <f t="shared" si="2"/>
        <v>0</v>
      </c>
      <c r="U52" s="152">
        <f t="shared" si="3"/>
        <v>0</v>
      </c>
      <c r="V52" s="152">
        <f t="shared" si="4"/>
        <v>0</v>
      </c>
      <c r="W52" s="152">
        <f t="shared" si="5"/>
        <v>0</v>
      </c>
      <c r="X52" s="152">
        <f t="shared" si="9"/>
        <v>0</v>
      </c>
      <c r="Y52" s="152">
        <f t="shared" si="6"/>
        <v>0</v>
      </c>
      <c r="Z52" s="152">
        <f t="shared" si="7"/>
        <v>0</v>
      </c>
      <c r="AA52" s="152">
        <f t="shared" si="8"/>
        <v>0</v>
      </c>
      <c r="AB52" s="146"/>
      <c r="AC52" s="152"/>
      <c r="AD52" s="152"/>
      <c r="AE52" s="165"/>
      <c r="AF52" s="165"/>
    </row>
    <row r="53" spans="1:32" s="22" customFormat="1" ht="24" customHeight="1">
      <c r="A53" s="138">
        <v>42</v>
      </c>
      <c r="B53" s="230"/>
      <c r="C53" s="95" t="str">
        <f>IF(ISBLANK(_A_42),"",INDEX(ProductCodes,_A_42,1))</f>
        <v/>
      </c>
      <c r="D53" s="198"/>
      <c r="E53" s="199"/>
      <c r="F53" s="200"/>
      <c r="G53" s="201"/>
      <c r="H53" s="176" t="s">
        <v>4740</v>
      </c>
      <c r="I53" s="176"/>
      <c r="J53" s="176"/>
      <c r="K53" s="202"/>
      <c r="L53" s="176"/>
      <c r="M53" s="176" t="s">
        <v>4740</v>
      </c>
      <c r="N53" s="176"/>
      <c r="O53" s="203"/>
      <c r="P53" s="204"/>
      <c r="Q53" s="205"/>
      <c r="R53" s="152">
        <f t="shared" si="0"/>
        <v>0</v>
      </c>
      <c r="S53" s="152">
        <f t="shared" si="1"/>
        <v>0</v>
      </c>
      <c r="T53" s="152">
        <f t="shared" si="2"/>
        <v>0</v>
      </c>
      <c r="U53" s="152">
        <f t="shared" si="3"/>
        <v>0</v>
      </c>
      <c r="V53" s="152">
        <f t="shared" si="4"/>
        <v>0</v>
      </c>
      <c r="W53" s="152">
        <f t="shared" si="5"/>
        <v>0</v>
      </c>
      <c r="X53" s="152">
        <f t="shared" si="9"/>
        <v>0</v>
      </c>
      <c r="Y53" s="152">
        <f t="shared" si="6"/>
        <v>0</v>
      </c>
      <c r="Z53" s="152">
        <f t="shared" si="7"/>
        <v>0</v>
      </c>
      <c r="AA53" s="152">
        <f t="shared" si="8"/>
        <v>0</v>
      </c>
      <c r="AB53" s="146"/>
      <c r="AC53" s="152"/>
      <c r="AD53" s="152"/>
      <c r="AE53" s="165"/>
      <c r="AF53" s="165"/>
    </row>
    <row r="54" spans="1:32" s="22" customFormat="1" ht="24" customHeight="1">
      <c r="A54" s="138">
        <v>43</v>
      </c>
      <c r="B54" s="230"/>
      <c r="C54" s="95" t="str">
        <f>IF(ISBLANK(_A_43),"",INDEX(ProductCodes,_A_43,1))</f>
        <v/>
      </c>
      <c r="D54" s="198"/>
      <c r="E54" s="199"/>
      <c r="F54" s="200"/>
      <c r="G54" s="201"/>
      <c r="H54" s="176" t="s">
        <v>4740</v>
      </c>
      <c r="I54" s="176"/>
      <c r="J54" s="176"/>
      <c r="K54" s="202"/>
      <c r="L54" s="176"/>
      <c r="M54" s="176" t="s">
        <v>4740</v>
      </c>
      <c r="N54" s="176"/>
      <c r="O54" s="203"/>
      <c r="P54" s="204"/>
      <c r="Q54" s="205"/>
      <c r="R54" s="152">
        <f t="shared" si="0"/>
        <v>0</v>
      </c>
      <c r="S54" s="152">
        <f t="shared" si="1"/>
        <v>0</v>
      </c>
      <c r="T54" s="152">
        <f t="shared" si="2"/>
        <v>0</v>
      </c>
      <c r="U54" s="152">
        <f t="shared" si="3"/>
        <v>0</v>
      </c>
      <c r="V54" s="152">
        <f t="shared" si="4"/>
        <v>0</v>
      </c>
      <c r="W54" s="152">
        <f t="shared" si="5"/>
        <v>0</v>
      </c>
      <c r="X54" s="152">
        <f t="shared" si="9"/>
        <v>0</v>
      </c>
      <c r="Y54" s="152">
        <f t="shared" si="6"/>
        <v>0</v>
      </c>
      <c r="Z54" s="152">
        <f t="shared" si="7"/>
        <v>0</v>
      </c>
      <c r="AA54" s="152">
        <f t="shared" si="8"/>
        <v>0</v>
      </c>
      <c r="AB54" s="146"/>
      <c r="AC54" s="152"/>
      <c r="AD54" s="152"/>
      <c r="AE54" s="165"/>
      <c r="AF54" s="165"/>
    </row>
    <row r="55" spans="1:32" s="22" customFormat="1" ht="24" customHeight="1">
      <c r="A55" s="138">
        <v>44</v>
      </c>
      <c r="B55" s="230"/>
      <c r="C55" s="95" t="str">
        <f>IF(ISBLANK(_A_44),"",INDEX(ProductCodes,_A_44,1))</f>
        <v/>
      </c>
      <c r="D55" s="198"/>
      <c r="E55" s="199"/>
      <c r="F55" s="200"/>
      <c r="G55" s="201"/>
      <c r="H55" s="176" t="s">
        <v>4740</v>
      </c>
      <c r="I55" s="176"/>
      <c r="J55" s="176"/>
      <c r="K55" s="202"/>
      <c r="L55" s="176"/>
      <c r="M55" s="176" t="s">
        <v>4740</v>
      </c>
      <c r="N55" s="176"/>
      <c r="O55" s="203"/>
      <c r="P55" s="204"/>
      <c r="Q55" s="205"/>
      <c r="R55" s="152">
        <f t="shared" si="0"/>
        <v>0</v>
      </c>
      <c r="S55" s="152">
        <f t="shared" si="1"/>
        <v>0</v>
      </c>
      <c r="T55" s="152">
        <f t="shared" si="2"/>
        <v>0</v>
      </c>
      <c r="U55" s="152">
        <f t="shared" si="3"/>
        <v>0</v>
      </c>
      <c r="V55" s="152">
        <f t="shared" si="4"/>
        <v>0</v>
      </c>
      <c r="W55" s="152">
        <f t="shared" si="5"/>
        <v>0</v>
      </c>
      <c r="X55" s="152">
        <f t="shared" si="9"/>
        <v>0</v>
      </c>
      <c r="Y55" s="152">
        <f t="shared" si="6"/>
        <v>0</v>
      </c>
      <c r="Z55" s="152">
        <f t="shared" si="7"/>
        <v>0</v>
      </c>
      <c r="AA55" s="152">
        <f t="shared" si="8"/>
        <v>0</v>
      </c>
      <c r="AB55" s="146"/>
      <c r="AC55" s="152"/>
      <c r="AD55" s="152"/>
      <c r="AE55" s="165"/>
      <c r="AF55" s="165"/>
    </row>
    <row r="56" spans="1:32" s="22" customFormat="1" ht="24" customHeight="1">
      <c r="A56" s="138">
        <v>45</v>
      </c>
      <c r="B56" s="230"/>
      <c r="C56" s="95" t="str">
        <f>IF(ISBLANK(_A_45),"",INDEX(ProductCodes,_A_45,1))</f>
        <v/>
      </c>
      <c r="D56" s="198"/>
      <c r="E56" s="199"/>
      <c r="F56" s="200"/>
      <c r="G56" s="201"/>
      <c r="H56" s="176" t="s">
        <v>4740</v>
      </c>
      <c r="I56" s="176"/>
      <c r="J56" s="176"/>
      <c r="K56" s="202"/>
      <c r="L56" s="176"/>
      <c r="M56" s="176" t="s">
        <v>4740</v>
      </c>
      <c r="N56" s="176"/>
      <c r="O56" s="203"/>
      <c r="P56" s="204"/>
      <c r="Q56" s="205"/>
      <c r="R56" s="152">
        <f t="shared" si="0"/>
        <v>0</v>
      </c>
      <c r="S56" s="152">
        <f t="shared" si="1"/>
        <v>0</v>
      </c>
      <c r="T56" s="152">
        <f t="shared" si="2"/>
        <v>0</v>
      </c>
      <c r="U56" s="152">
        <f t="shared" si="3"/>
        <v>0</v>
      </c>
      <c r="V56" s="152">
        <f t="shared" si="4"/>
        <v>0</v>
      </c>
      <c r="W56" s="152">
        <f t="shared" si="5"/>
        <v>0</v>
      </c>
      <c r="X56" s="152">
        <f t="shared" si="9"/>
        <v>0</v>
      </c>
      <c r="Y56" s="152">
        <f t="shared" si="6"/>
        <v>0</v>
      </c>
      <c r="Z56" s="152">
        <f t="shared" si="7"/>
        <v>0</v>
      </c>
      <c r="AA56" s="152">
        <f t="shared" si="8"/>
        <v>0</v>
      </c>
      <c r="AB56" s="146"/>
      <c r="AC56" s="152"/>
      <c r="AD56" s="152"/>
      <c r="AE56" s="165"/>
      <c r="AF56" s="165"/>
    </row>
    <row r="57" spans="1:32" s="22" customFormat="1" ht="24" customHeight="1">
      <c r="A57" s="138">
        <v>46</v>
      </c>
      <c r="B57" s="230"/>
      <c r="C57" s="95" t="str">
        <f>IF(ISBLANK(_A_46),"",INDEX(ProductCodes,_A_46,1))</f>
        <v/>
      </c>
      <c r="D57" s="198"/>
      <c r="E57" s="199"/>
      <c r="F57" s="200"/>
      <c r="G57" s="201"/>
      <c r="H57" s="176" t="s">
        <v>4740</v>
      </c>
      <c r="I57" s="176"/>
      <c r="J57" s="176"/>
      <c r="K57" s="202"/>
      <c r="L57" s="176"/>
      <c r="M57" s="176" t="s">
        <v>4740</v>
      </c>
      <c r="N57" s="176"/>
      <c r="O57" s="203"/>
      <c r="P57" s="204"/>
      <c r="Q57" s="205"/>
      <c r="R57" s="152">
        <f t="shared" si="0"/>
        <v>0</v>
      </c>
      <c r="S57" s="152">
        <f t="shared" si="1"/>
        <v>0</v>
      </c>
      <c r="T57" s="152">
        <f t="shared" si="2"/>
        <v>0</v>
      </c>
      <c r="U57" s="152">
        <f t="shared" si="3"/>
        <v>0</v>
      </c>
      <c r="V57" s="152">
        <f t="shared" si="4"/>
        <v>0</v>
      </c>
      <c r="W57" s="152">
        <f t="shared" si="5"/>
        <v>0</v>
      </c>
      <c r="X57" s="152">
        <f t="shared" si="9"/>
        <v>0</v>
      </c>
      <c r="Y57" s="152">
        <f t="shared" si="6"/>
        <v>0</v>
      </c>
      <c r="Z57" s="152">
        <f t="shared" si="7"/>
        <v>0</v>
      </c>
      <c r="AA57" s="152">
        <f t="shared" si="8"/>
        <v>0</v>
      </c>
      <c r="AB57" s="146"/>
      <c r="AC57" s="152"/>
      <c r="AD57" s="152"/>
      <c r="AE57" s="165"/>
      <c r="AF57" s="165"/>
    </row>
    <row r="58" spans="1:32" s="22" customFormat="1" ht="24" customHeight="1">
      <c r="A58" s="138">
        <v>47</v>
      </c>
      <c r="B58" s="230"/>
      <c r="C58" s="95" t="str">
        <f>IF(ISBLANK(_A_47),"",INDEX(ProductCodes,_A_47,1))</f>
        <v/>
      </c>
      <c r="D58" s="198"/>
      <c r="E58" s="199"/>
      <c r="F58" s="200"/>
      <c r="G58" s="201"/>
      <c r="H58" s="176" t="s">
        <v>4740</v>
      </c>
      <c r="I58" s="176"/>
      <c r="J58" s="176"/>
      <c r="K58" s="202"/>
      <c r="L58" s="176"/>
      <c r="M58" s="176" t="s">
        <v>4740</v>
      </c>
      <c r="N58" s="176"/>
      <c r="O58" s="203"/>
      <c r="P58" s="204"/>
      <c r="Q58" s="205"/>
      <c r="R58" s="152">
        <f t="shared" si="0"/>
        <v>0</v>
      </c>
      <c r="S58" s="152">
        <f t="shared" si="1"/>
        <v>0</v>
      </c>
      <c r="T58" s="152">
        <f t="shared" si="2"/>
        <v>0</v>
      </c>
      <c r="U58" s="152">
        <f t="shared" si="3"/>
        <v>0</v>
      </c>
      <c r="V58" s="152">
        <f t="shared" si="4"/>
        <v>0</v>
      </c>
      <c r="W58" s="152">
        <f t="shared" si="5"/>
        <v>0</v>
      </c>
      <c r="X58" s="152">
        <f t="shared" si="9"/>
        <v>0</v>
      </c>
      <c r="Y58" s="152">
        <f t="shared" si="6"/>
        <v>0</v>
      </c>
      <c r="Z58" s="152">
        <f t="shared" si="7"/>
        <v>0</v>
      </c>
      <c r="AA58" s="152">
        <f t="shared" si="8"/>
        <v>0</v>
      </c>
      <c r="AB58" s="146"/>
      <c r="AC58" s="152"/>
      <c r="AD58" s="152"/>
      <c r="AE58" s="165"/>
      <c r="AF58" s="165"/>
    </row>
    <row r="59" spans="1:32" s="22" customFormat="1" ht="24" customHeight="1">
      <c r="A59" s="138">
        <v>48</v>
      </c>
      <c r="B59" s="230"/>
      <c r="C59" s="95" t="str">
        <f>IF(ISBLANK(_A_48),"",INDEX(ProductCodes,_A_48,1))</f>
        <v/>
      </c>
      <c r="D59" s="198"/>
      <c r="E59" s="199"/>
      <c r="F59" s="200"/>
      <c r="G59" s="201"/>
      <c r="H59" s="176" t="s">
        <v>4740</v>
      </c>
      <c r="I59" s="176"/>
      <c r="J59" s="176"/>
      <c r="K59" s="202"/>
      <c r="L59" s="176"/>
      <c r="M59" s="176" t="s">
        <v>4740</v>
      </c>
      <c r="N59" s="176"/>
      <c r="O59" s="203"/>
      <c r="P59" s="204"/>
      <c r="Q59" s="205"/>
      <c r="R59" s="152">
        <f t="shared" si="0"/>
        <v>0</v>
      </c>
      <c r="S59" s="152">
        <f t="shared" si="1"/>
        <v>0</v>
      </c>
      <c r="T59" s="152">
        <f t="shared" si="2"/>
        <v>0</v>
      </c>
      <c r="U59" s="152">
        <f t="shared" si="3"/>
        <v>0</v>
      </c>
      <c r="V59" s="152">
        <f t="shared" si="4"/>
        <v>0</v>
      </c>
      <c r="W59" s="152">
        <f t="shared" si="5"/>
        <v>0</v>
      </c>
      <c r="X59" s="152">
        <f t="shared" si="9"/>
        <v>0</v>
      </c>
      <c r="Y59" s="152">
        <f t="shared" si="6"/>
        <v>0</v>
      </c>
      <c r="Z59" s="152">
        <f t="shared" si="7"/>
        <v>0</v>
      </c>
      <c r="AA59" s="152">
        <f t="shared" si="8"/>
        <v>0</v>
      </c>
      <c r="AB59" s="146"/>
      <c r="AC59" s="152"/>
      <c r="AD59" s="152"/>
      <c r="AE59" s="165"/>
      <c r="AF59" s="165"/>
    </row>
    <row r="60" spans="1:32" s="22" customFormat="1" ht="24" customHeight="1">
      <c r="A60" s="138">
        <v>49</v>
      </c>
      <c r="B60" s="230"/>
      <c r="C60" s="95" t="str">
        <f>IF(ISBLANK(_A_49),"",INDEX(ProductCodes,_A_49,1))</f>
        <v/>
      </c>
      <c r="D60" s="198"/>
      <c r="E60" s="199"/>
      <c r="F60" s="200"/>
      <c r="G60" s="201"/>
      <c r="H60" s="176" t="s">
        <v>4740</v>
      </c>
      <c r="I60" s="176"/>
      <c r="J60" s="176"/>
      <c r="K60" s="202"/>
      <c r="L60" s="176"/>
      <c r="M60" s="176" t="s">
        <v>4740</v>
      </c>
      <c r="N60" s="176"/>
      <c r="O60" s="203"/>
      <c r="P60" s="204"/>
      <c r="Q60" s="205"/>
      <c r="R60" s="152">
        <f t="shared" si="0"/>
        <v>0</v>
      </c>
      <c r="S60" s="152">
        <f t="shared" si="1"/>
        <v>0</v>
      </c>
      <c r="T60" s="152">
        <f t="shared" si="2"/>
        <v>0</v>
      </c>
      <c r="U60" s="152">
        <f t="shared" si="3"/>
        <v>0</v>
      </c>
      <c r="V60" s="152">
        <f t="shared" si="4"/>
        <v>0</v>
      </c>
      <c r="W60" s="152">
        <f t="shared" si="5"/>
        <v>0</v>
      </c>
      <c r="X60" s="152">
        <f t="shared" si="9"/>
        <v>0</v>
      </c>
      <c r="Y60" s="152">
        <f t="shared" si="6"/>
        <v>0</v>
      </c>
      <c r="Z60" s="152">
        <f t="shared" si="7"/>
        <v>0</v>
      </c>
      <c r="AA60" s="152">
        <f t="shared" si="8"/>
        <v>0</v>
      </c>
      <c r="AB60" s="146"/>
      <c r="AC60" s="152"/>
      <c r="AD60" s="152"/>
      <c r="AE60" s="165"/>
      <c r="AF60" s="165"/>
    </row>
    <row r="61" spans="1:32" s="22" customFormat="1" ht="25.9" customHeight="1" thickBot="1">
      <c r="A61" s="138">
        <v>50</v>
      </c>
      <c r="B61" s="233"/>
      <c r="C61" s="101" t="str">
        <f>IF(ISBLANK(_A_50),"",INDEX(ProductCodes,_A_50,1))</f>
        <v/>
      </c>
      <c r="D61" s="206"/>
      <c r="E61" s="207"/>
      <c r="F61" s="208"/>
      <c r="G61" s="209"/>
      <c r="H61" s="177" t="s">
        <v>4740</v>
      </c>
      <c r="I61" s="177"/>
      <c r="J61" s="177"/>
      <c r="K61" s="210"/>
      <c r="L61" s="177"/>
      <c r="M61" s="177" t="s">
        <v>4740</v>
      </c>
      <c r="N61" s="177"/>
      <c r="O61" s="211"/>
      <c r="P61" s="212"/>
      <c r="Q61" s="213"/>
      <c r="R61" s="152">
        <f t="shared" si="0"/>
        <v>0</v>
      </c>
      <c r="S61" s="152">
        <f t="shared" si="1"/>
        <v>0</v>
      </c>
      <c r="T61" s="152">
        <f t="shared" si="2"/>
        <v>0</v>
      </c>
      <c r="U61" s="152">
        <f t="shared" si="3"/>
        <v>0</v>
      </c>
      <c r="V61" s="152">
        <f t="shared" si="4"/>
        <v>0</v>
      </c>
      <c r="W61" s="152">
        <f t="shared" si="5"/>
        <v>0</v>
      </c>
      <c r="X61" s="152">
        <f t="shared" si="9"/>
        <v>0</v>
      </c>
      <c r="Y61" s="152">
        <f t="shared" si="6"/>
        <v>0</v>
      </c>
      <c r="Z61" s="152">
        <f t="shared" si="7"/>
        <v>0</v>
      </c>
      <c r="AA61" s="152">
        <f t="shared" si="8"/>
        <v>0</v>
      </c>
      <c r="AB61" s="146"/>
      <c r="AC61" s="152"/>
      <c r="AD61" s="152"/>
      <c r="AE61" s="165"/>
      <c r="AF61" s="165"/>
    </row>
    <row r="62" spans="1:32">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E62" s="164"/>
      <c r="AF62" s="164"/>
    </row>
    <row r="63" spans="1:32">
      <c r="AE63" s="164"/>
      <c r="AF63" s="164"/>
    </row>
    <row r="64" spans="1:32">
      <c r="AE64" s="164"/>
      <c r="AF64" s="164"/>
    </row>
    <row r="65" spans="31:32">
      <c r="AE65" s="164"/>
      <c r="AF65" s="164"/>
    </row>
    <row r="66" spans="31:32">
      <c r="AE66" s="164"/>
      <c r="AF66" s="164"/>
    </row>
    <row r="67" spans="31:32">
      <c r="AE67" s="164"/>
      <c r="AF67" s="164"/>
    </row>
    <row r="68" spans="31:32">
      <c r="AE68" s="164"/>
      <c r="AF68" s="164"/>
    </row>
    <row r="69" spans="31:32">
      <c r="AE69" s="164"/>
      <c r="AF69" s="164"/>
    </row>
    <row r="70" spans="31:32">
      <c r="AE70" s="164"/>
      <c r="AF70" s="164"/>
    </row>
    <row r="71" spans="31:32">
      <c r="AE71" s="164"/>
      <c r="AF71" s="164"/>
    </row>
    <row r="72" spans="31:32">
      <c r="AE72" s="164"/>
      <c r="AF72" s="164"/>
    </row>
    <row r="73" spans="31:32">
      <c r="AE73" s="164"/>
      <c r="AF73" s="164"/>
    </row>
    <row r="74" spans="31:32">
      <c r="AE74" s="164"/>
      <c r="AF74" s="164"/>
    </row>
    <row r="75" spans="31:32">
      <c r="AE75" s="164"/>
      <c r="AF75" s="164"/>
    </row>
    <row r="76" spans="31:32">
      <c r="AE76" s="164"/>
      <c r="AF76" s="164"/>
    </row>
    <row r="77" spans="31:32">
      <c r="AE77" s="164"/>
      <c r="AF77" s="164"/>
    </row>
    <row r="78" spans="31:32">
      <c r="AE78" s="164"/>
      <c r="AF78" s="164"/>
    </row>
    <row r="79" spans="31:32">
      <c r="AE79" s="164"/>
      <c r="AF79" s="164"/>
    </row>
    <row r="80" spans="31:32">
      <c r="AE80" s="164"/>
      <c r="AF80" s="164"/>
    </row>
    <row r="81" spans="31:32">
      <c r="AE81" s="164"/>
      <c r="AF81" s="164"/>
    </row>
    <row r="82" spans="31:32">
      <c r="AE82" s="164"/>
      <c r="AF82" s="164"/>
    </row>
    <row r="83" spans="31:32">
      <c r="AE83" s="164"/>
      <c r="AF83" s="164"/>
    </row>
    <row r="84" spans="31:32">
      <c r="AE84" s="164"/>
      <c r="AF84" s="164"/>
    </row>
    <row r="85" spans="31:32">
      <c r="AE85" s="164"/>
      <c r="AF85" s="164"/>
    </row>
    <row r="86" spans="31:32">
      <c r="AE86" s="164"/>
      <c r="AF86" s="164"/>
    </row>
    <row r="87" spans="31:32">
      <c r="AE87" s="164"/>
      <c r="AF87" s="164"/>
    </row>
    <row r="88" spans="31:32">
      <c r="AE88" s="164"/>
      <c r="AF88" s="164"/>
    </row>
    <row r="89" spans="31:32">
      <c r="AE89" s="164"/>
      <c r="AF89" s="164"/>
    </row>
    <row r="90" spans="31:32">
      <c r="AE90" s="164"/>
      <c r="AF90" s="164"/>
    </row>
    <row r="91" spans="31:32">
      <c r="AE91" s="164"/>
      <c r="AF91" s="164"/>
    </row>
    <row r="92" spans="31:32">
      <c r="AE92" s="164"/>
      <c r="AF92" s="164"/>
    </row>
    <row r="93" spans="31:32">
      <c r="AE93" s="164"/>
      <c r="AF93" s="164"/>
    </row>
    <row r="94" spans="31:32">
      <c r="AE94" s="164"/>
      <c r="AF94" s="164"/>
    </row>
    <row r="95" spans="31:32">
      <c r="AE95" s="164"/>
      <c r="AF95" s="164"/>
    </row>
    <row r="96" spans="31:32">
      <c r="AE96" s="164"/>
      <c r="AF96" s="164"/>
    </row>
    <row r="97" spans="31:32">
      <c r="AE97" s="164"/>
      <c r="AF97" s="164"/>
    </row>
    <row r="98" spans="31:32">
      <c r="AE98" s="164"/>
      <c r="AF98" s="164"/>
    </row>
    <row r="99" spans="31:32">
      <c r="AE99" s="164"/>
      <c r="AF99" s="164"/>
    </row>
    <row r="100" spans="31:32">
      <c r="AE100" s="164"/>
      <c r="AF100" s="164"/>
    </row>
    <row r="101" spans="31:32">
      <c r="AE101" s="164"/>
      <c r="AF101" s="164"/>
    </row>
    <row r="102" spans="31:32">
      <c r="AE102" s="164"/>
      <c r="AF102" s="164"/>
    </row>
    <row r="103" spans="31:32">
      <c r="AE103" s="164"/>
      <c r="AF103" s="164"/>
    </row>
    <row r="104" spans="31:32">
      <c r="AE104" s="164"/>
      <c r="AF104" s="164"/>
    </row>
    <row r="105" spans="31:32">
      <c r="AE105" s="164"/>
      <c r="AF105" s="164"/>
    </row>
    <row r="106" spans="31:32">
      <c r="AE106" s="164"/>
      <c r="AF106" s="164"/>
    </row>
    <row r="107" spans="31:32">
      <c r="AE107" s="164"/>
      <c r="AF107" s="164"/>
    </row>
    <row r="108" spans="31:32">
      <c r="AE108" s="164"/>
      <c r="AF108" s="164"/>
    </row>
    <row r="109" spans="31:32">
      <c r="AE109" s="164"/>
      <c r="AF109" s="164"/>
    </row>
    <row r="110" spans="31:32">
      <c r="AE110" s="164"/>
      <c r="AF110" s="164"/>
    </row>
    <row r="111" spans="31:32">
      <c r="AE111" s="164"/>
      <c r="AF111" s="164"/>
    </row>
    <row r="112" spans="31:32">
      <c r="AE112" s="164"/>
      <c r="AF112" s="164"/>
    </row>
    <row r="113" spans="31:32">
      <c r="AE113" s="164"/>
      <c r="AF113" s="164"/>
    </row>
    <row r="114" spans="31:32">
      <c r="AE114" s="164"/>
      <c r="AF114" s="164"/>
    </row>
    <row r="115" spans="31:32">
      <c r="AE115" s="164"/>
      <c r="AF115" s="164"/>
    </row>
    <row r="116" spans="31:32">
      <c r="AE116" s="164"/>
      <c r="AF116" s="164"/>
    </row>
    <row r="117" spans="31:32">
      <c r="AE117" s="164"/>
      <c r="AF117" s="164"/>
    </row>
    <row r="118" spans="31:32">
      <c r="AE118" s="164"/>
      <c r="AF118" s="164"/>
    </row>
    <row r="119" spans="31:32">
      <c r="AE119" s="164"/>
      <c r="AF119" s="164"/>
    </row>
    <row r="120" spans="31:32">
      <c r="AE120" s="164"/>
      <c r="AF120" s="164"/>
    </row>
    <row r="121" spans="31:32">
      <c r="AE121" s="164"/>
      <c r="AF121" s="164"/>
    </row>
    <row r="122" spans="31:32">
      <c r="AE122" s="164"/>
      <c r="AF122" s="164"/>
    </row>
    <row r="123" spans="31:32">
      <c r="AE123" s="164"/>
      <c r="AF123" s="164"/>
    </row>
    <row r="124" spans="31:32">
      <c r="AE124" s="164"/>
      <c r="AF124" s="164"/>
    </row>
    <row r="125" spans="31:32">
      <c r="AE125" s="164"/>
      <c r="AF125" s="164"/>
    </row>
    <row r="126" spans="31:32">
      <c r="AE126" s="164"/>
      <c r="AF126" s="164"/>
    </row>
    <row r="127" spans="31:32">
      <c r="AE127" s="164"/>
      <c r="AF127" s="164"/>
    </row>
    <row r="128" spans="31:32">
      <c r="AE128" s="164"/>
      <c r="AF128" s="164"/>
    </row>
    <row r="129" spans="31:32">
      <c r="AE129" s="164"/>
      <c r="AF129" s="164"/>
    </row>
    <row r="130" spans="31:32">
      <c r="AE130" s="164"/>
      <c r="AF130" s="164"/>
    </row>
    <row r="131" spans="31:32">
      <c r="AE131" s="164"/>
      <c r="AF131" s="164"/>
    </row>
    <row r="132" spans="31:32">
      <c r="AE132" s="164"/>
      <c r="AF132" s="164"/>
    </row>
    <row r="133" spans="31:32">
      <c r="AE133" s="164"/>
      <c r="AF133" s="164"/>
    </row>
    <row r="134" spans="31:32">
      <c r="AE134" s="164"/>
      <c r="AF134" s="164"/>
    </row>
    <row r="135" spans="31:32">
      <c r="AE135" s="164"/>
      <c r="AF135" s="164"/>
    </row>
    <row r="136" spans="31:32">
      <c r="AE136" s="164"/>
      <c r="AF136" s="164"/>
    </row>
    <row r="137" spans="31:32">
      <c r="AE137" s="164"/>
      <c r="AF137" s="164"/>
    </row>
    <row r="138" spans="31:32">
      <c r="AE138" s="164"/>
      <c r="AF138" s="164"/>
    </row>
    <row r="139" spans="31:32">
      <c r="AE139" s="164"/>
      <c r="AF139" s="164"/>
    </row>
    <row r="140" spans="31:32">
      <c r="AE140" s="164"/>
      <c r="AF140" s="164"/>
    </row>
    <row r="141" spans="31:32">
      <c r="AE141" s="164"/>
      <c r="AF141" s="164"/>
    </row>
    <row r="142" spans="31:32">
      <c r="AE142" s="164"/>
      <c r="AF142" s="164"/>
    </row>
    <row r="143" spans="31:32">
      <c r="AE143" s="164"/>
      <c r="AF143" s="164"/>
    </row>
    <row r="144" spans="31:32">
      <c r="AE144" s="164"/>
      <c r="AF144" s="164"/>
    </row>
    <row r="145" spans="31:32">
      <c r="AE145" s="164"/>
      <c r="AF145" s="164"/>
    </row>
    <row r="146" spans="31:32">
      <c r="AE146" s="164"/>
      <c r="AF146" s="164"/>
    </row>
    <row r="147" spans="31:32">
      <c r="AE147" s="164"/>
      <c r="AF147" s="164"/>
    </row>
    <row r="148" spans="31:32">
      <c r="AE148" s="164"/>
      <c r="AF148" s="164"/>
    </row>
    <row r="149" spans="31:32">
      <c r="AE149" s="164"/>
      <c r="AF149" s="164"/>
    </row>
    <row r="150" spans="31:32">
      <c r="AE150" s="164"/>
      <c r="AF150" s="164"/>
    </row>
    <row r="151" spans="31:32">
      <c r="AE151" s="164"/>
      <c r="AF151" s="164"/>
    </row>
    <row r="152" spans="31:32">
      <c r="AE152" s="164"/>
      <c r="AF152" s="164"/>
    </row>
    <row r="153" spans="31:32">
      <c r="AE153" s="164"/>
      <c r="AF153" s="164"/>
    </row>
    <row r="154" spans="31:32">
      <c r="AE154" s="164"/>
      <c r="AF154" s="164"/>
    </row>
    <row r="155" spans="31:32">
      <c r="AE155" s="164"/>
      <c r="AF155" s="164"/>
    </row>
    <row r="156" spans="31:32">
      <c r="AE156" s="164"/>
      <c r="AF156" s="164"/>
    </row>
    <row r="157" spans="31:32">
      <c r="AE157" s="164"/>
      <c r="AF157" s="164"/>
    </row>
    <row r="158" spans="31:32">
      <c r="AE158" s="164"/>
      <c r="AF158" s="164"/>
    </row>
    <row r="159" spans="31:32">
      <c r="AE159" s="164"/>
      <c r="AF159" s="164"/>
    </row>
    <row r="160" spans="31:32">
      <c r="AE160" s="164"/>
      <c r="AF160" s="164"/>
    </row>
    <row r="161" spans="31:32">
      <c r="AE161" s="164"/>
      <c r="AF161" s="164"/>
    </row>
    <row r="162" spans="31:32">
      <c r="AE162" s="164"/>
      <c r="AF162" s="164"/>
    </row>
    <row r="163" spans="31:32">
      <c r="AE163" s="164"/>
      <c r="AF163" s="164"/>
    </row>
    <row r="164" spans="31:32">
      <c r="AE164" s="164"/>
      <c r="AF164" s="164"/>
    </row>
    <row r="165" spans="31:32">
      <c r="AE165" s="164"/>
      <c r="AF165" s="164"/>
    </row>
    <row r="166" spans="31:32">
      <c r="AE166" s="164"/>
      <c r="AF166" s="164"/>
    </row>
    <row r="167" spans="31:32">
      <c r="AE167" s="164"/>
      <c r="AF167" s="164"/>
    </row>
    <row r="168" spans="31:32">
      <c r="AE168" s="164"/>
      <c r="AF168" s="164"/>
    </row>
    <row r="169" spans="31:32">
      <c r="AE169" s="164"/>
      <c r="AF169" s="164"/>
    </row>
    <row r="170" spans="31:32">
      <c r="AE170" s="164"/>
      <c r="AF170" s="164"/>
    </row>
    <row r="171" spans="31:32">
      <c r="AE171" s="164"/>
      <c r="AF171" s="164"/>
    </row>
    <row r="172" spans="31:32">
      <c r="AE172" s="164"/>
      <c r="AF172" s="164"/>
    </row>
    <row r="173" spans="31:32">
      <c r="AE173" s="164"/>
      <c r="AF173" s="164"/>
    </row>
    <row r="174" spans="31:32">
      <c r="AE174" s="164"/>
      <c r="AF174" s="164"/>
    </row>
    <row r="175" spans="31:32">
      <c r="AE175" s="164"/>
      <c r="AF175" s="164"/>
    </row>
    <row r="176" spans="31:32">
      <c r="AE176" s="164"/>
      <c r="AF176" s="164"/>
    </row>
    <row r="177" spans="31:32">
      <c r="AE177" s="164"/>
      <c r="AF177" s="164"/>
    </row>
    <row r="178" spans="31:32">
      <c r="AE178" s="164"/>
      <c r="AF178" s="164"/>
    </row>
    <row r="179" spans="31:32">
      <c r="AE179" s="164"/>
      <c r="AF179" s="164"/>
    </row>
    <row r="180" spans="31:32">
      <c r="AE180" s="164"/>
      <c r="AF180" s="164"/>
    </row>
    <row r="181" spans="31:32">
      <c r="AE181" s="164"/>
      <c r="AF181" s="164"/>
    </row>
    <row r="182" spans="31:32">
      <c r="AE182" s="164"/>
      <c r="AF182" s="164"/>
    </row>
    <row r="183" spans="31:32">
      <c r="AE183" s="164"/>
      <c r="AF183" s="164"/>
    </row>
    <row r="184" spans="31:32">
      <c r="AE184" s="164"/>
      <c r="AF184" s="164"/>
    </row>
    <row r="185" spans="31:32">
      <c r="AE185" s="164"/>
      <c r="AF185" s="164"/>
    </row>
    <row r="186" spans="31:32">
      <c r="AE186" s="164"/>
      <c r="AF186" s="164"/>
    </row>
    <row r="187" spans="31:32">
      <c r="AE187" s="164"/>
      <c r="AF187" s="164"/>
    </row>
    <row r="188" spans="31:32">
      <c r="AE188" s="164"/>
      <c r="AF188" s="164"/>
    </row>
    <row r="189" spans="31:32">
      <c r="AE189" s="164"/>
      <c r="AF189" s="164"/>
    </row>
    <row r="190" spans="31:32">
      <c r="AE190" s="164"/>
      <c r="AF190" s="164"/>
    </row>
    <row r="191" spans="31:32">
      <c r="AE191" s="164"/>
      <c r="AF191" s="164"/>
    </row>
    <row r="192" spans="31:32">
      <c r="AE192" s="164"/>
      <c r="AF192" s="164"/>
    </row>
    <row r="193" spans="31:32">
      <c r="AE193" s="164"/>
      <c r="AF193" s="164"/>
    </row>
    <row r="194" spans="31:32">
      <c r="AE194" s="164"/>
      <c r="AF194" s="164"/>
    </row>
    <row r="195" spans="31:32">
      <c r="AE195" s="164"/>
      <c r="AF195" s="164"/>
    </row>
    <row r="196" spans="31:32">
      <c r="AE196" s="164"/>
      <c r="AF196" s="164"/>
    </row>
    <row r="197" spans="31:32">
      <c r="AE197" s="164"/>
      <c r="AF197" s="164"/>
    </row>
    <row r="198" spans="31:32">
      <c r="AE198" s="164"/>
      <c r="AF198" s="164"/>
    </row>
    <row r="199" spans="31:32">
      <c r="AE199" s="164"/>
      <c r="AF199" s="164"/>
    </row>
    <row r="200" spans="31:32">
      <c r="AE200" s="164"/>
      <c r="AF200" s="164"/>
    </row>
    <row r="201" spans="31:32">
      <c r="AE201" s="164"/>
      <c r="AF201" s="164"/>
    </row>
    <row r="202" spans="31:32">
      <c r="AE202" s="164"/>
      <c r="AF202" s="164"/>
    </row>
    <row r="203" spans="31:32">
      <c r="AE203" s="164"/>
      <c r="AF203" s="164"/>
    </row>
    <row r="204" spans="31:32">
      <c r="AE204" s="164"/>
      <c r="AF204" s="164"/>
    </row>
    <row r="205" spans="31:32">
      <c r="AE205" s="164"/>
      <c r="AF205" s="164"/>
    </row>
    <row r="206" spans="31:32">
      <c r="AE206" s="164"/>
      <c r="AF206" s="164"/>
    </row>
    <row r="207" spans="31:32">
      <c r="AE207" s="164"/>
      <c r="AF207" s="164"/>
    </row>
    <row r="208" spans="31:32">
      <c r="AE208" s="164"/>
      <c r="AF208" s="164"/>
    </row>
    <row r="209" spans="31:32">
      <c r="AE209" s="164"/>
      <c r="AF209" s="164"/>
    </row>
    <row r="210" spans="31:32">
      <c r="AE210" s="164"/>
      <c r="AF210" s="164"/>
    </row>
    <row r="211" spans="31:32">
      <c r="AE211" s="164"/>
      <c r="AF211" s="164"/>
    </row>
    <row r="212" spans="31:32">
      <c r="AE212" s="164"/>
      <c r="AF212" s="164"/>
    </row>
    <row r="213" spans="31:32">
      <c r="AE213" s="164"/>
      <c r="AF213" s="164"/>
    </row>
    <row r="214" spans="31:32">
      <c r="AE214" s="164"/>
      <c r="AF214" s="164"/>
    </row>
    <row r="215" spans="31:32">
      <c r="AE215" s="164"/>
      <c r="AF215" s="164"/>
    </row>
    <row r="216" spans="31:32">
      <c r="AE216" s="164"/>
      <c r="AF216" s="164"/>
    </row>
    <row r="217" spans="31:32">
      <c r="AE217" s="164"/>
      <c r="AF217" s="164"/>
    </row>
    <row r="218" spans="31:32">
      <c r="AE218" s="164"/>
      <c r="AF218" s="164"/>
    </row>
    <row r="219" spans="31:32">
      <c r="AE219" s="164"/>
      <c r="AF219" s="164"/>
    </row>
    <row r="220" spans="31:32">
      <c r="AE220" s="164"/>
      <c r="AF220" s="164"/>
    </row>
    <row r="221" spans="31:32">
      <c r="AE221" s="164"/>
      <c r="AF221" s="164"/>
    </row>
    <row r="222" spans="31:32">
      <c r="AE222" s="164"/>
      <c r="AF222" s="164"/>
    </row>
    <row r="223" spans="31:32">
      <c r="AE223" s="164"/>
      <c r="AF223" s="164"/>
    </row>
    <row r="224" spans="31:32">
      <c r="AE224" s="164"/>
      <c r="AF224" s="164"/>
    </row>
    <row r="225" spans="31:32">
      <c r="AE225" s="164"/>
      <c r="AF225" s="164"/>
    </row>
    <row r="226" spans="31:32">
      <c r="AE226" s="164"/>
      <c r="AF226" s="164"/>
    </row>
    <row r="227" spans="31:32">
      <c r="AE227" s="164"/>
      <c r="AF227" s="164"/>
    </row>
    <row r="228" spans="31:32">
      <c r="AE228" s="164"/>
      <c r="AF228" s="164"/>
    </row>
    <row r="229" spans="31:32">
      <c r="AE229" s="164"/>
      <c r="AF229" s="164"/>
    </row>
    <row r="230" spans="31:32">
      <c r="AE230" s="164"/>
      <c r="AF230" s="164"/>
    </row>
    <row r="231" spans="31:32">
      <c r="AE231" s="164"/>
      <c r="AF231" s="164"/>
    </row>
    <row r="232" spans="31:32">
      <c r="AE232" s="164"/>
      <c r="AF232" s="164"/>
    </row>
    <row r="233" spans="31:32">
      <c r="AE233" s="164"/>
      <c r="AF233" s="164"/>
    </row>
    <row r="234" spans="31:32">
      <c r="AE234" s="164"/>
      <c r="AF234" s="164"/>
    </row>
    <row r="235" spans="31:32">
      <c r="AE235" s="164"/>
      <c r="AF235" s="164"/>
    </row>
    <row r="236" spans="31:32">
      <c r="AE236" s="164"/>
      <c r="AF236" s="164"/>
    </row>
    <row r="237" spans="31:32">
      <c r="AE237" s="164"/>
      <c r="AF237" s="164"/>
    </row>
    <row r="238" spans="31:32">
      <c r="AE238" s="164"/>
      <c r="AF238" s="164"/>
    </row>
    <row r="239" spans="31:32">
      <c r="AE239" s="164"/>
      <c r="AF239" s="164"/>
    </row>
    <row r="240" spans="31:32">
      <c r="AE240" s="164"/>
      <c r="AF240" s="164"/>
    </row>
    <row r="241" spans="31:32">
      <c r="AE241" s="164"/>
      <c r="AF241" s="164"/>
    </row>
    <row r="242" spans="31:32">
      <c r="AE242" s="164"/>
      <c r="AF242" s="164"/>
    </row>
    <row r="243" spans="31:32">
      <c r="AE243" s="164"/>
      <c r="AF243" s="164"/>
    </row>
    <row r="244" spans="31:32">
      <c r="AE244" s="164"/>
      <c r="AF244" s="164"/>
    </row>
    <row r="245" spans="31:32">
      <c r="AE245" s="164"/>
      <c r="AF245" s="164"/>
    </row>
    <row r="246" spans="31:32">
      <c r="AE246" s="164"/>
      <c r="AF246" s="164"/>
    </row>
    <row r="247" spans="31:32">
      <c r="AE247" s="164"/>
      <c r="AF247" s="164"/>
    </row>
    <row r="248" spans="31:32">
      <c r="AE248" s="164"/>
      <c r="AF248" s="164"/>
    </row>
    <row r="249" spans="31:32">
      <c r="AE249" s="164"/>
      <c r="AF249" s="164"/>
    </row>
    <row r="250" spans="31:32">
      <c r="AE250" s="164"/>
      <c r="AF250" s="164"/>
    </row>
    <row r="251" spans="31:32">
      <c r="AE251" s="164"/>
      <c r="AF251" s="164"/>
    </row>
    <row r="252" spans="31:32">
      <c r="AE252" s="164"/>
      <c r="AF252" s="164"/>
    </row>
    <row r="253" spans="31:32">
      <c r="AE253" s="164"/>
      <c r="AF253" s="164"/>
    </row>
    <row r="254" spans="31:32">
      <c r="AE254" s="164"/>
      <c r="AF254" s="164"/>
    </row>
    <row r="255" spans="31:32">
      <c r="AE255" s="164"/>
      <c r="AF255" s="164"/>
    </row>
    <row r="256" spans="31:32">
      <c r="AE256" s="164"/>
      <c r="AF256" s="164"/>
    </row>
    <row r="257" spans="31:32">
      <c r="AE257" s="164"/>
      <c r="AF257" s="164"/>
    </row>
    <row r="258" spans="31:32">
      <c r="AE258" s="164"/>
      <c r="AF258" s="164"/>
    </row>
    <row r="259" spans="31:32">
      <c r="AE259" s="164"/>
      <c r="AF259" s="164"/>
    </row>
    <row r="260" spans="31:32">
      <c r="AE260" s="164"/>
      <c r="AF260" s="164"/>
    </row>
    <row r="261" spans="31:32">
      <c r="AE261" s="164"/>
      <c r="AF261" s="164"/>
    </row>
    <row r="262" spans="31:32">
      <c r="AE262" s="164"/>
      <c r="AF262" s="164"/>
    </row>
    <row r="263" spans="31:32">
      <c r="AE263" s="164"/>
      <c r="AF263" s="164"/>
    </row>
    <row r="264" spans="31:32">
      <c r="AE264" s="164"/>
      <c r="AF264" s="164"/>
    </row>
    <row r="265" spans="31:32">
      <c r="AE265" s="164"/>
      <c r="AF265" s="164"/>
    </row>
    <row r="266" spans="31:32">
      <c r="AE266" s="164"/>
      <c r="AF266" s="164"/>
    </row>
    <row r="267" spans="31:32">
      <c r="AE267" s="164"/>
      <c r="AF267" s="164"/>
    </row>
    <row r="268" spans="31:32">
      <c r="AE268" s="164"/>
      <c r="AF268" s="164"/>
    </row>
    <row r="269" spans="31:32">
      <c r="AE269" s="164"/>
      <c r="AF269" s="164"/>
    </row>
    <row r="270" spans="31:32">
      <c r="AE270" s="164"/>
      <c r="AF270" s="164"/>
    </row>
    <row r="271" spans="31:32">
      <c r="AE271" s="164"/>
      <c r="AF271" s="164"/>
    </row>
    <row r="272" spans="31:32">
      <c r="AE272" s="164"/>
      <c r="AF272" s="164"/>
    </row>
    <row r="273" spans="31:32">
      <c r="AE273" s="164"/>
      <c r="AF273" s="164"/>
    </row>
    <row r="274" spans="31:32">
      <c r="AE274" s="164"/>
      <c r="AF274" s="164"/>
    </row>
    <row r="275" spans="31:32">
      <c r="AE275" s="164"/>
      <c r="AF275" s="164"/>
    </row>
    <row r="276" spans="31:32">
      <c r="AE276" s="164"/>
      <c r="AF276" s="164"/>
    </row>
    <row r="277" spans="31:32">
      <c r="AE277" s="164"/>
      <c r="AF277" s="164"/>
    </row>
    <row r="278" spans="31:32">
      <c r="AE278" s="164"/>
      <c r="AF278" s="164"/>
    </row>
    <row r="279" spans="31:32">
      <c r="AE279" s="164"/>
      <c r="AF279" s="164"/>
    </row>
    <row r="280" spans="31:32">
      <c r="AE280" s="164"/>
      <c r="AF280" s="164"/>
    </row>
    <row r="281" spans="31:32">
      <c r="AE281" s="164"/>
      <c r="AF281" s="164"/>
    </row>
    <row r="282" spans="31:32">
      <c r="AE282" s="164"/>
      <c r="AF282" s="164"/>
    </row>
    <row r="283" spans="31:32">
      <c r="AE283" s="164"/>
      <c r="AF283" s="164"/>
    </row>
    <row r="284" spans="31:32">
      <c r="AE284" s="164"/>
      <c r="AF284" s="164"/>
    </row>
    <row r="285" spans="31:32">
      <c r="AE285" s="164"/>
      <c r="AF285" s="164"/>
    </row>
    <row r="286" spans="31:32">
      <c r="AE286" s="164"/>
      <c r="AF286" s="164"/>
    </row>
    <row r="287" spans="31:32">
      <c r="AE287" s="164"/>
      <c r="AF287" s="164"/>
    </row>
    <row r="288" spans="31:32">
      <c r="AE288" s="164"/>
      <c r="AF288" s="164"/>
    </row>
    <row r="289" spans="31:32">
      <c r="AE289" s="164"/>
      <c r="AF289" s="164"/>
    </row>
    <row r="290" spans="31:32">
      <c r="AE290" s="164"/>
      <c r="AF290" s="164"/>
    </row>
    <row r="291" spans="31:32">
      <c r="AE291" s="164"/>
      <c r="AF291" s="164"/>
    </row>
    <row r="292" spans="31:32">
      <c r="AE292" s="164"/>
      <c r="AF292" s="164"/>
    </row>
    <row r="293" spans="31:32">
      <c r="AE293" s="164"/>
      <c r="AF293" s="164"/>
    </row>
    <row r="294" spans="31:32">
      <c r="AE294" s="164"/>
      <c r="AF294" s="164"/>
    </row>
    <row r="295" spans="31:32">
      <c r="AE295" s="164"/>
      <c r="AF295" s="164"/>
    </row>
    <row r="296" spans="31:32">
      <c r="AE296" s="164"/>
      <c r="AF296" s="164"/>
    </row>
    <row r="297" spans="31:32">
      <c r="AE297" s="164"/>
      <c r="AF297" s="164"/>
    </row>
    <row r="298" spans="31:32">
      <c r="AE298" s="164"/>
      <c r="AF298" s="164"/>
    </row>
    <row r="299" spans="31:32">
      <c r="AE299" s="164"/>
      <c r="AF299" s="164"/>
    </row>
    <row r="300" spans="31:32">
      <c r="AE300" s="164"/>
      <c r="AF300" s="164"/>
    </row>
    <row r="301" spans="31:32">
      <c r="AE301" s="164"/>
      <c r="AF301" s="164"/>
    </row>
    <row r="302" spans="31:32">
      <c r="AE302" s="164"/>
      <c r="AF302" s="164"/>
    </row>
    <row r="303" spans="31:32">
      <c r="AE303" s="164"/>
      <c r="AF303" s="164"/>
    </row>
    <row r="304" spans="31:32">
      <c r="AE304" s="164"/>
      <c r="AF304" s="164"/>
    </row>
    <row r="305" spans="31:32">
      <c r="AE305" s="164"/>
      <c r="AF305" s="164"/>
    </row>
    <row r="306" spans="31:32">
      <c r="AE306" s="164"/>
      <c r="AF306" s="164"/>
    </row>
    <row r="307" spans="31:32">
      <c r="AE307" s="164"/>
      <c r="AF307" s="164"/>
    </row>
    <row r="308" spans="31:32">
      <c r="AE308" s="164"/>
      <c r="AF308" s="164"/>
    </row>
    <row r="309" spans="31:32">
      <c r="AE309" s="164"/>
      <c r="AF309" s="164"/>
    </row>
    <row r="310" spans="31:32">
      <c r="AE310" s="164"/>
      <c r="AF310" s="164"/>
    </row>
    <row r="311" spans="31:32">
      <c r="AE311" s="164"/>
      <c r="AF311" s="164"/>
    </row>
    <row r="312" spans="31:32">
      <c r="AE312" s="164"/>
      <c r="AF312" s="164"/>
    </row>
    <row r="313" spans="31:32">
      <c r="AE313" s="164"/>
      <c r="AF313" s="164"/>
    </row>
    <row r="314" spans="31:32">
      <c r="AE314" s="164"/>
      <c r="AF314" s="164"/>
    </row>
    <row r="315" spans="31:32">
      <c r="AE315" s="164"/>
      <c r="AF315" s="164"/>
    </row>
    <row r="316" spans="31:32">
      <c r="AE316" s="164"/>
      <c r="AF316" s="164"/>
    </row>
    <row r="317" spans="31:32">
      <c r="AE317" s="164"/>
      <c r="AF317" s="164"/>
    </row>
    <row r="318" spans="31:32">
      <c r="AE318" s="164"/>
      <c r="AF318" s="164"/>
    </row>
    <row r="319" spans="31:32">
      <c r="AE319" s="164"/>
      <c r="AF319" s="164"/>
    </row>
    <row r="320" spans="31:32">
      <c r="AE320" s="164"/>
      <c r="AF320" s="164"/>
    </row>
    <row r="321" spans="31:32">
      <c r="AE321" s="164"/>
      <c r="AF321" s="164"/>
    </row>
    <row r="322" spans="31:32">
      <c r="AE322" s="164"/>
      <c r="AF322" s="164"/>
    </row>
    <row r="323" spans="31:32">
      <c r="AE323" s="164"/>
      <c r="AF323" s="164"/>
    </row>
    <row r="324" spans="31:32">
      <c r="AE324" s="164"/>
      <c r="AF324" s="164"/>
    </row>
    <row r="325" spans="31:32">
      <c r="AE325" s="164"/>
      <c r="AF325" s="164"/>
    </row>
    <row r="326" spans="31:32">
      <c r="AE326" s="164"/>
      <c r="AF326" s="164"/>
    </row>
    <row r="327" spans="31:32">
      <c r="AE327" s="164"/>
      <c r="AF327" s="164"/>
    </row>
    <row r="328" spans="31:32">
      <c r="AE328" s="164"/>
      <c r="AF328" s="164"/>
    </row>
    <row r="329" spans="31:32">
      <c r="AE329" s="164"/>
      <c r="AF329" s="164"/>
    </row>
    <row r="330" spans="31:32">
      <c r="AE330" s="164"/>
      <c r="AF330" s="164"/>
    </row>
    <row r="331" spans="31:32">
      <c r="AE331" s="164"/>
      <c r="AF331" s="164"/>
    </row>
    <row r="332" spans="31:32">
      <c r="AE332" s="164"/>
      <c r="AF332" s="164"/>
    </row>
    <row r="333" spans="31:32">
      <c r="AE333" s="164"/>
      <c r="AF333" s="164"/>
    </row>
    <row r="334" spans="31:32">
      <c r="AE334" s="164"/>
      <c r="AF334" s="164"/>
    </row>
    <row r="335" spans="31:32">
      <c r="AE335" s="164"/>
      <c r="AF335" s="164"/>
    </row>
    <row r="336" spans="31:32">
      <c r="AE336" s="164"/>
      <c r="AF336" s="164"/>
    </row>
    <row r="337" spans="31:32">
      <c r="AE337" s="164"/>
      <c r="AF337" s="164"/>
    </row>
    <row r="338" spans="31:32">
      <c r="AE338" s="164"/>
      <c r="AF338" s="164"/>
    </row>
    <row r="339" spans="31:32">
      <c r="AE339" s="164"/>
      <c r="AF339" s="164"/>
    </row>
    <row r="340" spans="31:32">
      <c r="AE340" s="164"/>
      <c r="AF340" s="164"/>
    </row>
    <row r="341" spans="31:32">
      <c r="AE341" s="164"/>
      <c r="AF341" s="164"/>
    </row>
    <row r="342" spans="31:32">
      <c r="AE342" s="164"/>
      <c r="AF342" s="164"/>
    </row>
    <row r="343" spans="31:32">
      <c r="AE343" s="164"/>
      <c r="AF343" s="164"/>
    </row>
    <row r="344" spans="31:32">
      <c r="AE344" s="164"/>
      <c r="AF344" s="164"/>
    </row>
    <row r="345" spans="31:32">
      <c r="AE345" s="164"/>
      <c r="AF345" s="164"/>
    </row>
    <row r="346" spans="31:32">
      <c r="AE346" s="164"/>
      <c r="AF346" s="164"/>
    </row>
    <row r="347" spans="31:32">
      <c r="AE347" s="164"/>
      <c r="AF347" s="164"/>
    </row>
    <row r="348" spans="31:32">
      <c r="AE348" s="164"/>
      <c r="AF348" s="164"/>
    </row>
    <row r="349" spans="31:32">
      <c r="AE349" s="164"/>
      <c r="AF349" s="164"/>
    </row>
    <row r="350" spans="31:32">
      <c r="AE350" s="164"/>
      <c r="AF350" s="164"/>
    </row>
    <row r="351" spans="31:32">
      <c r="AE351" s="164"/>
      <c r="AF351" s="164"/>
    </row>
    <row r="352" spans="31:32">
      <c r="AE352" s="164"/>
      <c r="AF352" s="164"/>
    </row>
    <row r="353" spans="31:32">
      <c r="AE353" s="164"/>
      <c r="AF353" s="164"/>
    </row>
    <row r="354" spans="31:32">
      <c r="AE354" s="164"/>
      <c r="AF354" s="164"/>
    </row>
    <row r="355" spans="31:32">
      <c r="AE355" s="164"/>
      <c r="AF355" s="164"/>
    </row>
    <row r="356" spans="31:32">
      <c r="AE356" s="164"/>
      <c r="AF356" s="164"/>
    </row>
    <row r="357" spans="31:32">
      <c r="AE357" s="164"/>
      <c r="AF357" s="164"/>
    </row>
    <row r="358" spans="31:32">
      <c r="AE358" s="164"/>
      <c r="AF358" s="164"/>
    </row>
    <row r="359" spans="31:32">
      <c r="AE359" s="164"/>
      <c r="AF359" s="164"/>
    </row>
    <row r="360" spans="31:32">
      <c r="AE360" s="164"/>
      <c r="AF360" s="164"/>
    </row>
    <row r="361" spans="31:32">
      <c r="AE361" s="164"/>
      <c r="AF361" s="164"/>
    </row>
    <row r="362" spans="31:32">
      <c r="AE362" s="164"/>
      <c r="AF362" s="164"/>
    </row>
    <row r="363" spans="31:32">
      <c r="AE363" s="164"/>
      <c r="AF363" s="164"/>
    </row>
    <row r="364" spans="31:32">
      <c r="AE364" s="164"/>
      <c r="AF364" s="164"/>
    </row>
    <row r="365" spans="31:32">
      <c r="AE365" s="164"/>
      <c r="AF365" s="164"/>
    </row>
    <row r="366" spans="31:32">
      <c r="AE366" s="164"/>
      <c r="AF366" s="164"/>
    </row>
    <row r="367" spans="31:32">
      <c r="AE367" s="164"/>
      <c r="AF367" s="164"/>
    </row>
    <row r="368" spans="31:32">
      <c r="AE368" s="164"/>
      <c r="AF368" s="164"/>
    </row>
    <row r="369" spans="31:32">
      <c r="AE369" s="164"/>
      <c r="AF369" s="164"/>
    </row>
    <row r="370" spans="31:32">
      <c r="AE370" s="164"/>
      <c r="AF370" s="164"/>
    </row>
    <row r="371" spans="31:32">
      <c r="AE371" s="164"/>
      <c r="AF371" s="164"/>
    </row>
    <row r="372" spans="31:32">
      <c r="AE372" s="164"/>
      <c r="AF372" s="164"/>
    </row>
    <row r="373" spans="31:32">
      <c r="AE373" s="164"/>
      <c r="AF373" s="164"/>
    </row>
    <row r="374" spans="31:32">
      <c r="AE374" s="164"/>
      <c r="AF374" s="164"/>
    </row>
    <row r="375" spans="31:32">
      <c r="AE375" s="164"/>
      <c r="AF375" s="164"/>
    </row>
    <row r="376" spans="31:32">
      <c r="AE376" s="164"/>
      <c r="AF376" s="164"/>
    </row>
    <row r="377" spans="31:32">
      <c r="AE377" s="164"/>
      <c r="AF377" s="164"/>
    </row>
    <row r="378" spans="31:32">
      <c r="AE378" s="164"/>
      <c r="AF378" s="164"/>
    </row>
    <row r="379" spans="31:32">
      <c r="AE379" s="164"/>
      <c r="AF379" s="164"/>
    </row>
    <row r="380" spans="31:32">
      <c r="AE380" s="164"/>
      <c r="AF380" s="164"/>
    </row>
    <row r="381" spans="31:32">
      <c r="AE381" s="164"/>
      <c r="AF381" s="164"/>
    </row>
    <row r="382" spans="31:32">
      <c r="AE382" s="164"/>
      <c r="AF382" s="164"/>
    </row>
    <row r="383" spans="31:32">
      <c r="AE383" s="164"/>
      <c r="AF383" s="164"/>
    </row>
    <row r="384" spans="31:32">
      <c r="AE384" s="164"/>
      <c r="AF384" s="164"/>
    </row>
    <row r="385" spans="31:32">
      <c r="AE385" s="164"/>
      <c r="AF385" s="164"/>
    </row>
    <row r="386" spans="31:32">
      <c r="AE386" s="164"/>
      <c r="AF386" s="164"/>
    </row>
    <row r="387" spans="31:32">
      <c r="AE387" s="164"/>
      <c r="AF387" s="164"/>
    </row>
    <row r="388" spans="31:32">
      <c r="AE388" s="164"/>
      <c r="AF388" s="164"/>
    </row>
    <row r="389" spans="31:32">
      <c r="AE389" s="164"/>
      <c r="AF389" s="164"/>
    </row>
    <row r="390" spans="31:32">
      <c r="AE390" s="164"/>
      <c r="AF390" s="164"/>
    </row>
    <row r="391" spans="31:32">
      <c r="AE391" s="164"/>
      <c r="AF391" s="164"/>
    </row>
    <row r="392" spans="31:32">
      <c r="AE392" s="164"/>
      <c r="AF392" s="164"/>
    </row>
    <row r="393" spans="31:32">
      <c r="AE393" s="164"/>
      <c r="AF393" s="164"/>
    </row>
    <row r="394" spans="31:32">
      <c r="AE394" s="164"/>
      <c r="AF394" s="164"/>
    </row>
    <row r="395" spans="31:32">
      <c r="AE395" s="164"/>
      <c r="AF395" s="164"/>
    </row>
    <row r="396" spans="31:32">
      <c r="AE396" s="164"/>
      <c r="AF396" s="164"/>
    </row>
    <row r="397" spans="31:32">
      <c r="AE397" s="164"/>
      <c r="AF397" s="164"/>
    </row>
    <row r="398" spans="31:32">
      <c r="AE398" s="164"/>
      <c r="AF398" s="164"/>
    </row>
    <row r="399" spans="31:32">
      <c r="AE399" s="164"/>
      <c r="AF399" s="164"/>
    </row>
    <row r="400" spans="31:32">
      <c r="AE400" s="164"/>
      <c r="AF400" s="164"/>
    </row>
    <row r="401" spans="31:32">
      <c r="AE401" s="164"/>
      <c r="AF401" s="164"/>
    </row>
    <row r="402" spans="31:32">
      <c r="AE402" s="164"/>
      <c r="AF402" s="164"/>
    </row>
    <row r="403" spans="31:32">
      <c r="AE403" s="164"/>
      <c r="AF403" s="164"/>
    </row>
    <row r="404" spans="31:32">
      <c r="AE404" s="164"/>
      <c r="AF404" s="164"/>
    </row>
    <row r="405" spans="31:32">
      <c r="AE405" s="164"/>
      <c r="AF405" s="164"/>
    </row>
    <row r="406" spans="31:32">
      <c r="AE406" s="164"/>
      <c r="AF406" s="164"/>
    </row>
    <row r="407" spans="31:32">
      <c r="AE407" s="164"/>
      <c r="AF407" s="164"/>
    </row>
    <row r="408" spans="31:32">
      <c r="AE408" s="164"/>
      <c r="AF408" s="164"/>
    </row>
    <row r="409" spans="31:32">
      <c r="AE409" s="164"/>
      <c r="AF409" s="164"/>
    </row>
    <row r="410" spans="31:32">
      <c r="AE410" s="164"/>
      <c r="AF410" s="164"/>
    </row>
    <row r="411" spans="31:32">
      <c r="AE411" s="164"/>
      <c r="AF411" s="164"/>
    </row>
    <row r="412" spans="31:32">
      <c r="AE412" s="164"/>
      <c r="AF412" s="164"/>
    </row>
    <row r="413" spans="31:32">
      <c r="AE413" s="164"/>
      <c r="AF413" s="164"/>
    </row>
    <row r="414" spans="31:32">
      <c r="AE414" s="164"/>
      <c r="AF414" s="164"/>
    </row>
    <row r="415" spans="31:32">
      <c r="AE415" s="164"/>
      <c r="AF415" s="164"/>
    </row>
    <row r="416" spans="31:32">
      <c r="AE416" s="164"/>
      <c r="AF416" s="164"/>
    </row>
    <row r="417" spans="31:32">
      <c r="AE417" s="164"/>
      <c r="AF417" s="164"/>
    </row>
    <row r="418" spans="31:32">
      <c r="AE418" s="164"/>
      <c r="AF418" s="164"/>
    </row>
    <row r="419" spans="31:32">
      <c r="AE419" s="164"/>
      <c r="AF419" s="164"/>
    </row>
    <row r="420" spans="31:32">
      <c r="AE420" s="164"/>
      <c r="AF420" s="164"/>
    </row>
    <row r="421" spans="31:32">
      <c r="AE421" s="164"/>
      <c r="AF421" s="164"/>
    </row>
    <row r="422" spans="31:32">
      <c r="AE422" s="164"/>
      <c r="AF422" s="164"/>
    </row>
    <row r="423" spans="31:32">
      <c r="AE423" s="164"/>
      <c r="AF423" s="164"/>
    </row>
    <row r="424" spans="31:32">
      <c r="AE424" s="164"/>
      <c r="AF424" s="164"/>
    </row>
    <row r="425" spans="31:32">
      <c r="AE425" s="164"/>
      <c r="AF425" s="164"/>
    </row>
    <row r="426" spans="31:32">
      <c r="AE426" s="164"/>
      <c r="AF426" s="164"/>
    </row>
    <row r="427" spans="31:32">
      <c r="AE427" s="164"/>
      <c r="AF427" s="164"/>
    </row>
    <row r="428" spans="31:32">
      <c r="AE428" s="164"/>
      <c r="AF428" s="164"/>
    </row>
    <row r="429" spans="31:32">
      <c r="AE429" s="164"/>
      <c r="AF429" s="164"/>
    </row>
    <row r="430" spans="31:32">
      <c r="AE430" s="164"/>
      <c r="AF430" s="164"/>
    </row>
    <row r="431" spans="31:32">
      <c r="AE431" s="164"/>
      <c r="AF431" s="164"/>
    </row>
    <row r="432" spans="31:32">
      <c r="AE432" s="164"/>
      <c r="AF432" s="164"/>
    </row>
    <row r="433" spans="31:32">
      <c r="AE433" s="164"/>
      <c r="AF433" s="164"/>
    </row>
    <row r="434" spans="31:32">
      <c r="AE434" s="164"/>
      <c r="AF434" s="164"/>
    </row>
    <row r="435" spans="31:32">
      <c r="AE435" s="164"/>
      <c r="AF435" s="164"/>
    </row>
    <row r="436" spans="31:32">
      <c r="AE436" s="164"/>
      <c r="AF436" s="164"/>
    </row>
    <row r="437" spans="31:32">
      <c r="AE437" s="164"/>
      <c r="AF437" s="164"/>
    </row>
    <row r="438" spans="31:32">
      <c r="AE438" s="164"/>
      <c r="AF438" s="164"/>
    </row>
    <row r="439" spans="31:32">
      <c r="AE439" s="164"/>
      <c r="AF439" s="164"/>
    </row>
    <row r="440" spans="31:32">
      <c r="AE440" s="164"/>
      <c r="AF440" s="164"/>
    </row>
    <row r="441" spans="31:32">
      <c r="AE441" s="164"/>
      <c r="AF441" s="164"/>
    </row>
    <row r="442" spans="31:32">
      <c r="AE442" s="164"/>
      <c r="AF442" s="164"/>
    </row>
    <row r="443" spans="31:32">
      <c r="AE443" s="164"/>
      <c r="AF443" s="164"/>
    </row>
    <row r="444" spans="31:32">
      <c r="AE444" s="164"/>
      <c r="AF444" s="164"/>
    </row>
    <row r="445" spans="31:32">
      <c r="AE445" s="164"/>
      <c r="AF445" s="164"/>
    </row>
    <row r="446" spans="31:32">
      <c r="AE446" s="164"/>
      <c r="AF446" s="164"/>
    </row>
    <row r="447" spans="31:32">
      <c r="AE447" s="164"/>
      <c r="AF447" s="164"/>
    </row>
    <row r="448" spans="31:32">
      <c r="AE448" s="164"/>
      <c r="AF448" s="164"/>
    </row>
    <row r="449" spans="31:32">
      <c r="AE449" s="164"/>
      <c r="AF449" s="164"/>
    </row>
    <row r="450" spans="31:32">
      <c r="AE450" s="164"/>
      <c r="AF450" s="164"/>
    </row>
    <row r="451" spans="31:32">
      <c r="AE451" s="164"/>
      <c r="AF451" s="164"/>
    </row>
    <row r="452" spans="31:32">
      <c r="AE452" s="164"/>
      <c r="AF452" s="164"/>
    </row>
    <row r="453" spans="31:32">
      <c r="AE453" s="164"/>
      <c r="AF453" s="164"/>
    </row>
    <row r="454" spans="31:32">
      <c r="AE454" s="164"/>
      <c r="AF454" s="164"/>
    </row>
    <row r="455" spans="31:32">
      <c r="AE455" s="164"/>
      <c r="AF455" s="164"/>
    </row>
    <row r="456" spans="31:32">
      <c r="AE456" s="164"/>
      <c r="AF456" s="164"/>
    </row>
    <row r="457" spans="31:32">
      <c r="AE457" s="164"/>
      <c r="AF457" s="164"/>
    </row>
    <row r="458" spans="31:32">
      <c r="AE458" s="164"/>
      <c r="AF458" s="164"/>
    </row>
    <row r="459" spans="31:32">
      <c r="AE459" s="164"/>
      <c r="AF459" s="164"/>
    </row>
    <row r="460" spans="31:32">
      <c r="AE460" s="164"/>
      <c r="AF460" s="164"/>
    </row>
    <row r="461" spans="31:32">
      <c r="AE461" s="164"/>
      <c r="AF461" s="164"/>
    </row>
    <row r="462" spans="31:32">
      <c r="AE462" s="164"/>
      <c r="AF462" s="164"/>
    </row>
    <row r="463" spans="31:32">
      <c r="AE463" s="164"/>
      <c r="AF463" s="164"/>
    </row>
    <row r="464" spans="31:32">
      <c r="AE464" s="164"/>
      <c r="AF464" s="164"/>
    </row>
    <row r="465" spans="31:32">
      <c r="AE465" s="164"/>
      <c r="AF465" s="164"/>
    </row>
    <row r="466" spans="31:32">
      <c r="AE466" s="164"/>
      <c r="AF466" s="164"/>
    </row>
    <row r="467" spans="31:32">
      <c r="AE467" s="164"/>
      <c r="AF467" s="164"/>
    </row>
    <row r="468" spans="31:32">
      <c r="AE468" s="164"/>
      <c r="AF468" s="164"/>
    </row>
    <row r="469" spans="31:32">
      <c r="AE469" s="164"/>
      <c r="AF469" s="164"/>
    </row>
    <row r="470" spans="31:32">
      <c r="AE470" s="164"/>
      <c r="AF470" s="164"/>
    </row>
    <row r="471" spans="31:32">
      <c r="AE471" s="164"/>
      <c r="AF471" s="164"/>
    </row>
    <row r="472" spans="31:32">
      <c r="AE472" s="164"/>
      <c r="AF472" s="164"/>
    </row>
    <row r="473" spans="31:32">
      <c r="AE473" s="164"/>
      <c r="AF473" s="164"/>
    </row>
    <row r="474" spans="31:32">
      <c r="AE474" s="164"/>
      <c r="AF474" s="164"/>
    </row>
    <row r="475" spans="31:32">
      <c r="AE475" s="164"/>
      <c r="AF475" s="164"/>
    </row>
    <row r="476" spans="31:32">
      <c r="AE476" s="164"/>
      <c r="AF476" s="164"/>
    </row>
    <row r="477" spans="31:32">
      <c r="AE477" s="164"/>
      <c r="AF477" s="164"/>
    </row>
    <row r="478" spans="31:32">
      <c r="AE478" s="164"/>
      <c r="AF478" s="164"/>
    </row>
    <row r="479" spans="31:32">
      <c r="AE479" s="164"/>
      <c r="AF479" s="164"/>
    </row>
    <row r="480" spans="31:32">
      <c r="AE480" s="164"/>
      <c r="AF480" s="164"/>
    </row>
    <row r="481" spans="31:32">
      <c r="AE481" s="164"/>
      <c r="AF481" s="164"/>
    </row>
    <row r="482" spans="31:32">
      <c r="AE482" s="164"/>
      <c r="AF482" s="164"/>
    </row>
    <row r="483" spans="31:32">
      <c r="AE483" s="164"/>
      <c r="AF483" s="164"/>
    </row>
    <row r="484" spans="31:32">
      <c r="AE484" s="164"/>
      <c r="AF484" s="164"/>
    </row>
    <row r="485" spans="31:32">
      <c r="AE485" s="164"/>
      <c r="AF485" s="164"/>
    </row>
    <row r="486" spans="31:32">
      <c r="AE486" s="164"/>
      <c r="AF486" s="164"/>
    </row>
    <row r="487" spans="31:32">
      <c r="AE487" s="164"/>
      <c r="AF487" s="164"/>
    </row>
    <row r="488" spans="31:32">
      <c r="AE488" s="164"/>
      <c r="AF488" s="164"/>
    </row>
    <row r="489" spans="31:32">
      <c r="AE489" s="164"/>
      <c r="AF489" s="164"/>
    </row>
    <row r="490" spans="31:32">
      <c r="AE490" s="164"/>
      <c r="AF490" s="164"/>
    </row>
    <row r="491" spans="31:32">
      <c r="AE491" s="164"/>
      <c r="AF491" s="164"/>
    </row>
    <row r="492" spans="31:32">
      <c r="AE492" s="164"/>
      <c r="AF492" s="164"/>
    </row>
    <row r="493" spans="31:32">
      <c r="AE493" s="164"/>
      <c r="AF493" s="164"/>
    </row>
    <row r="494" spans="31:32">
      <c r="AE494" s="164"/>
      <c r="AF494" s="164"/>
    </row>
    <row r="495" spans="31:32">
      <c r="AE495" s="164"/>
      <c r="AF495" s="164"/>
    </row>
    <row r="496" spans="31:32">
      <c r="AE496" s="164"/>
      <c r="AF496" s="164"/>
    </row>
    <row r="497" spans="31:32">
      <c r="AE497" s="164"/>
      <c r="AF497" s="164"/>
    </row>
    <row r="498" spans="31:32">
      <c r="AE498" s="164"/>
      <c r="AF498" s="164"/>
    </row>
    <row r="499" spans="31:32">
      <c r="AE499" s="164"/>
      <c r="AF499" s="164"/>
    </row>
    <row r="500" spans="31:32">
      <c r="AE500" s="164"/>
      <c r="AF500" s="164"/>
    </row>
    <row r="501" spans="31:32">
      <c r="AE501" s="164"/>
      <c r="AF501" s="164"/>
    </row>
    <row r="502" spans="31:32">
      <c r="AE502" s="164"/>
      <c r="AF502" s="164"/>
    </row>
    <row r="503" spans="31:32">
      <c r="AE503" s="164"/>
      <c r="AF503" s="164"/>
    </row>
    <row r="504" spans="31:32">
      <c r="AE504" s="164"/>
      <c r="AF504" s="164"/>
    </row>
    <row r="505" spans="31:32">
      <c r="AE505" s="164"/>
      <c r="AF505" s="164"/>
    </row>
    <row r="506" spans="31:32">
      <c r="AE506" s="164"/>
      <c r="AF506" s="164"/>
    </row>
    <row r="507" spans="31:32">
      <c r="AE507" s="164"/>
      <c r="AF507" s="164"/>
    </row>
    <row r="508" spans="31:32">
      <c r="AE508" s="164"/>
      <c r="AF508" s="164"/>
    </row>
    <row r="509" spans="31:32">
      <c r="AE509" s="164"/>
      <c r="AF509" s="164"/>
    </row>
    <row r="510" spans="31:32">
      <c r="AE510" s="164"/>
      <c r="AF510" s="164"/>
    </row>
    <row r="511" spans="31:32">
      <c r="AE511" s="164"/>
      <c r="AF511" s="164"/>
    </row>
    <row r="512" spans="31:32">
      <c r="AE512" s="164"/>
      <c r="AF512" s="164"/>
    </row>
    <row r="513" spans="31:32">
      <c r="AE513" s="164"/>
      <c r="AF513" s="164"/>
    </row>
    <row r="514" spans="31:32">
      <c r="AE514" s="164"/>
      <c r="AF514" s="164"/>
    </row>
    <row r="515" spans="31:32">
      <c r="AE515" s="164"/>
      <c r="AF515" s="164"/>
    </row>
    <row r="516" spans="31:32">
      <c r="AE516" s="164"/>
      <c r="AF516" s="164"/>
    </row>
    <row r="517" spans="31:32">
      <c r="AE517" s="164"/>
      <c r="AF517" s="164"/>
    </row>
    <row r="518" spans="31:32">
      <c r="AE518" s="164"/>
      <c r="AF518" s="164"/>
    </row>
    <row r="519" spans="31:32">
      <c r="AE519" s="164"/>
      <c r="AF519" s="164"/>
    </row>
    <row r="520" spans="31:32">
      <c r="AE520" s="164"/>
      <c r="AF520" s="164"/>
    </row>
    <row r="521" spans="31:32">
      <c r="AE521" s="164"/>
      <c r="AF521" s="164"/>
    </row>
    <row r="522" spans="31:32">
      <c r="AE522" s="164"/>
      <c r="AF522" s="164"/>
    </row>
    <row r="523" spans="31:32">
      <c r="AE523" s="164"/>
      <c r="AF523" s="164"/>
    </row>
    <row r="524" spans="31:32">
      <c r="AE524" s="164"/>
      <c r="AF524" s="164"/>
    </row>
    <row r="525" spans="31:32">
      <c r="AE525" s="164"/>
      <c r="AF525" s="164"/>
    </row>
    <row r="526" spans="31:32">
      <c r="AE526" s="164"/>
      <c r="AF526" s="164"/>
    </row>
    <row r="527" spans="31:32">
      <c r="AE527" s="164"/>
      <c r="AF527" s="164"/>
    </row>
    <row r="528" spans="31:32">
      <c r="AE528" s="164"/>
      <c r="AF528" s="164"/>
    </row>
    <row r="529" spans="31:32">
      <c r="AE529" s="164"/>
      <c r="AF529" s="164"/>
    </row>
    <row r="530" spans="31:32">
      <c r="AE530" s="164"/>
      <c r="AF530" s="164"/>
    </row>
    <row r="531" spans="31:32">
      <c r="AE531" s="164"/>
      <c r="AF531" s="164"/>
    </row>
    <row r="532" spans="31:32">
      <c r="AE532" s="164"/>
      <c r="AF532" s="164"/>
    </row>
    <row r="533" spans="31:32">
      <c r="AE533" s="164"/>
      <c r="AF533" s="164"/>
    </row>
    <row r="534" spans="31:32">
      <c r="AE534" s="164"/>
      <c r="AF534" s="164"/>
    </row>
    <row r="535" spans="31:32">
      <c r="AE535" s="164"/>
      <c r="AF535" s="164"/>
    </row>
    <row r="536" spans="31:32">
      <c r="AE536" s="164"/>
      <c r="AF536" s="164"/>
    </row>
    <row r="537" spans="31:32">
      <c r="AE537" s="164"/>
      <c r="AF537" s="164"/>
    </row>
    <row r="538" spans="31:32">
      <c r="AE538" s="164"/>
      <c r="AF538" s="164"/>
    </row>
    <row r="539" spans="31:32">
      <c r="AE539" s="164"/>
      <c r="AF539" s="164"/>
    </row>
    <row r="540" spans="31:32">
      <c r="AE540" s="164"/>
      <c r="AF540" s="164"/>
    </row>
    <row r="541" spans="31:32">
      <c r="AE541" s="164"/>
      <c r="AF541" s="164"/>
    </row>
    <row r="542" spans="31:32">
      <c r="AE542" s="164"/>
      <c r="AF542" s="164"/>
    </row>
    <row r="543" spans="31:32">
      <c r="AE543" s="164"/>
      <c r="AF543" s="164"/>
    </row>
    <row r="544" spans="31:32">
      <c r="AE544" s="164"/>
      <c r="AF544" s="164"/>
    </row>
    <row r="545" spans="31:32">
      <c r="AE545" s="164"/>
      <c r="AF545" s="164"/>
    </row>
    <row r="546" spans="31:32">
      <c r="AE546" s="164"/>
      <c r="AF546" s="164"/>
    </row>
    <row r="547" spans="31:32">
      <c r="AE547" s="164"/>
      <c r="AF547" s="164"/>
    </row>
    <row r="548" spans="31:32">
      <c r="AE548" s="164"/>
      <c r="AF548" s="164"/>
    </row>
    <row r="549" spans="31:32">
      <c r="AE549" s="164"/>
      <c r="AF549" s="164"/>
    </row>
    <row r="550" spans="31:32">
      <c r="AE550" s="164"/>
      <c r="AF550" s="164"/>
    </row>
    <row r="551" spans="31:32">
      <c r="AE551" s="164"/>
      <c r="AF551" s="164"/>
    </row>
    <row r="552" spans="31:32">
      <c r="AE552" s="164"/>
      <c r="AF552" s="164"/>
    </row>
    <row r="553" spans="31:32">
      <c r="AE553" s="164"/>
      <c r="AF553" s="164"/>
    </row>
    <row r="554" spans="31:32">
      <c r="AE554" s="164"/>
      <c r="AF554" s="164"/>
    </row>
    <row r="555" spans="31:32">
      <c r="AE555" s="164"/>
      <c r="AF555" s="164"/>
    </row>
    <row r="556" spans="31:32">
      <c r="AE556" s="164"/>
      <c r="AF556" s="164"/>
    </row>
    <row r="557" spans="31:32">
      <c r="AE557" s="164"/>
      <c r="AF557" s="164"/>
    </row>
    <row r="558" spans="31:32">
      <c r="AE558" s="164"/>
      <c r="AF558" s="164"/>
    </row>
    <row r="559" spans="31:32">
      <c r="AE559" s="164"/>
      <c r="AF559" s="164"/>
    </row>
    <row r="560" spans="31:32">
      <c r="AE560" s="164"/>
      <c r="AF560" s="164"/>
    </row>
    <row r="561" spans="31:32">
      <c r="AE561" s="164"/>
      <c r="AF561" s="164"/>
    </row>
    <row r="562" spans="31:32">
      <c r="AE562" s="164"/>
      <c r="AF562" s="164"/>
    </row>
    <row r="563" spans="31:32">
      <c r="AE563" s="164"/>
      <c r="AF563" s="164"/>
    </row>
    <row r="564" spans="31:32">
      <c r="AE564" s="164"/>
      <c r="AF564" s="164"/>
    </row>
    <row r="565" spans="31:32">
      <c r="AE565" s="164"/>
      <c r="AF565" s="164"/>
    </row>
    <row r="566" spans="31:32">
      <c r="AE566" s="164"/>
      <c r="AF566" s="164"/>
    </row>
    <row r="567" spans="31:32">
      <c r="AE567" s="164"/>
      <c r="AF567" s="164"/>
    </row>
    <row r="568" spans="31:32">
      <c r="AE568" s="164"/>
      <c r="AF568" s="164"/>
    </row>
    <row r="569" spans="31:32">
      <c r="AE569" s="164"/>
      <c r="AF569" s="164"/>
    </row>
    <row r="570" spans="31:32">
      <c r="AE570" s="164"/>
      <c r="AF570" s="164"/>
    </row>
    <row r="571" spans="31:32">
      <c r="AE571" s="164"/>
      <c r="AF571" s="164"/>
    </row>
    <row r="572" spans="31:32">
      <c r="AE572" s="164"/>
      <c r="AF572" s="164"/>
    </row>
    <row r="573" spans="31:32">
      <c r="AE573" s="164"/>
      <c r="AF573" s="164"/>
    </row>
    <row r="574" spans="31:32">
      <c r="AE574" s="164"/>
      <c r="AF574" s="164"/>
    </row>
    <row r="575" spans="31:32">
      <c r="AE575" s="164"/>
      <c r="AF575" s="164"/>
    </row>
    <row r="576" spans="31:32">
      <c r="AE576" s="164"/>
      <c r="AF576" s="164"/>
    </row>
    <row r="577" spans="31:32">
      <c r="AE577" s="164"/>
      <c r="AF577" s="164"/>
    </row>
    <row r="578" spans="31:32">
      <c r="AE578" s="164"/>
      <c r="AF578" s="164"/>
    </row>
    <row r="579" spans="31:32">
      <c r="AE579" s="164"/>
      <c r="AF579" s="164"/>
    </row>
    <row r="580" spans="31:32">
      <c r="AE580" s="164"/>
      <c r="AF580" s="164"/>
    </row>
    <row r="581" spans="31:32">
      <c r="AE581" s="164"/>
      <c r="AF581" s="164"/>
    </row>
    <row r="582" spans="31:32">
      <c r="AE582" s="164"/>
      <c r="AF582" s="164"/>
    </row>
    <row r="583" spans="31:32">
      <c r="AE583" s="164"/>
      <c r="AF583" s="164"/>
    </row>
    <row r="584" spans="31:32">
      <c r="AE584" s="164"/>
      <c r="AF584" s="164"/>
    </row>
    <row r="585" spans="31:32">
      <c r="AE585" s="164"/>
      <c r="AF585" s="164"/>
    </row>
    <row r="586" spans="31:32">
      <c r="AE586" s="164"/>
      <c r="AF586" s="164"/>
    </row>
    <row r="587" spans="31:32">
      <c r="AE587" s="164"/>
      <c r="AF587" s="164"/>
    </row>
    <row r="588" spans="31:32">
      <c r="AE588" s="164"/>
      <c r="AF588" s="164"/>
    </row>
    <row r="589" spans="31:32">
      <c r="AE589" s="164"/>
      <c r="AF589" s="164"/>
    </row>
    <row r="590" spans="31:32">
      <c r="AE590" s="164"/>
      <c r="AF590" s="164"/>
    </row>
    <row r="591" spans="31:32">
      <c r="AE591" s="164"/>
      <c r="AF591" s="164"/>
    </row>
    <row r="592" spans="31:32">
      <c r="AE592" s="164"/>
      <c r="AF592" s="164"/>
    </row>
    <row r="593" spans="31:32">
      <c r="AE593" s="164"/>
      <c r="AF593" s="164"/>
    </row>
    <row r="594" spans="31:32">
      <c r="AE594" s="164"/>
      <c r="AF594" s="164"/>
    </row>
    <row r="595" spans="31:32">
      <c r="AE595" s="164"/>
      <c r="AF595" s="164"/>
    </row>
    <row r="596" spans="31:32">
      <c r="AE596" s="164"/>
      <c r="AF596" s="164"/>
    </row>
    <row r="597" spans="31:32">
      <c r="AE597" s="164"/>
      <c r="AF597" s="164"/>
    </row>
    <row r="598" spans="31:32">
      <c r="AE598" s="164"/>
      <c r="AF598" s="164"/>
    </row>
    <row r="599" spans="31:32">
      <c r="AE599" s="164"/>
      <c r="AF599" s="164"/>
    </row>
    <row r="600" spans="31:32">
      <c r="AE600" s="164"/>
      <c r="AF600" s="164"/>
    </row>
    <row r="601" spans="31:32">
      <c r="AE601" s="164"/>
      <c r="AF601" s="164"/>
    </row>
    <row r="602" spans="31:32">
      <c r="AE602" s="164"/>
      <c r="AF602" s="164"/>
    </row>
    <row r="603" spans="31:32">
      <c r="AE603" s="164"/>
      <c r="AF603" s="164"/>
    </row>
    <row r="604" spans="31:32">
      <c r="AE604" s="164"/>
      <c r="AF604" s="164"/>
    </row>
    <row r="605" spans="31:32">
      <c r="AE605" s="164"/>
      <c r="AF605" s="164"/>
    </row>
    <row r="606" spans="31:32">
      <c r="AE606" s="164"/>
      <c r="AF606" s="164"/>
    </row>
    <row r="607" spans="31:32">
      <c r="AE607" s="164"/>
      <c r="AF607" s="164"/>
    </row>
    <row r="608" spans="31:32">
      <c r="AE608" s="164"/>
      <c r="AF608" s="164"/>
    </row>
    <row r="609" spans="31:32">
      <c r="AE609" s="164"/>
      <c r="AF609" s="164"/>
    </row>
    <row r="610" spans="31:32">
      <c r="AE610" s="164"/>
      <c r="AF610" s="164"/>
    </row>
    <row r="611" spans="31:32">
      <c r="AE611" s="164"/>
      <c r="AF611" s="164"/>
    </row>
    <row r="612" spans="31:32">
      <c r="AE612" s="164"/>
      <c r="AF612" s="164"/>
    </row>
    <row r="613" spans="31:32">
      <c r="AE613" s="164"/>
      <c r="AF613" s="164"/>
    </row>
    <row r="614" spans="31:32">
      <c r="AE614" s="164"/>
      <c r="AF614" s="164"/>
    </row>
    <row r="615" spans="31:32">
      <c r="AE615" s="164"/>
      <c r="AF615" s="164"/>
    </row>
    <row r="616" spans="31:32">
      <c r="AE616" s="164"/>
      <c r="AF616" s="164"/>
    </row>
    <row r="617" spans="31:32">
      <c r="AE617" s="164"/>
      <c r="AF617" s="164"/>
    </row>
    <row r="618" spans="31:32">
      <c r="AE618" s="164"/>
      <c r="AF618" s="164"/>
    </row>
    <row r="619" spans="31:32">
      <c r="AE619" s="164"/>
      <c r="AF619" s="164"/>
    </row>
    <row r="620" spans="31:32">
      <c r="AE620" s="164"/>
      <c r="AF620" s="164"/>
    </row>
    <row r="621" spans="31:32">
      <c r="AE621" s="164"/>
      <c r="AF621" s="164"/>
    </row>
    <row r="622" spans="31:32">
      <c r="AE622" s="164"/>
      <c r="AF622" s="164"/>
    </row>
    <row r="623" spans="31:32">
      <c r="AE623" s="164"/>
      <c r="AF623" s="164"/>
    </row>
    <row r="624" spans="31:32">
      <c r="AE624" s="164"/>
      <c r="AF624" s="164"/>
    </row>
    <row r="625" spans="31:32">
      <c r="AE625" s="164"/>
      <c r="AF625" s="164"/>
    </row>
    <row r="626" spans="31:32">
      <c r="AE626" s="164"/>
      <c r="AF626" s="164"/>
    </row>
    <row r="627" spans="31:32">
      <c r="AE627" s="164"/>
      <c r="AF627" s="164"/>
    </row>
    <row r="628" spans="31:32">
      <c r="AE628" s="164"/>
      <c r="AF628" s="164"/>
    </row>
    <row r="629" spans="31:32">
      <c r="AE629" s="164"/>
      <c r="AF629" s="164"/>
    </row>
    <row r="630" spans="31:32">
      <c r="AE630" s="164"/>
      <c r="AF630" s="164"/>
    </row>
    <row r="631" spans="31:32">
      <c r="AE631" s="164"/>
      <c r="AF631" s="164"/>
    </row>
    <row r="632" spans="31:32">
      <c r="AE632" s="164"/>
      <c r="AF632" s="164"/>
    </row>
    <row r="633" spans="31:32">
      <c r="AE633" s="164"/>
      <c r="AF633" s="164"/>
    </row>
    <row r="634" spans="31:32">
      <c r="AE634" s="164"/>
      <c r="AF634" s="164"/>
    </row>
    <row r="635" spans="31:32">
      <c r="AE635" s="164"/>
      <c r="AF635" s="164"/>
    </row>
    <row r="636" spans="31:32">
      <c r="AE636" s="164"/>
      <c r="AF636" s="164"/>
    </row>
    <row r="637" spans="31:32">
      <c r="AE637" s="164"/>
      <c r="AF637" s="164"/>
    </row>
    <row r="638" spans="31:32">
      <c r="AE638" s="164"/>
      <c r="AF638" s="164"/>
    </row>
    <row r="639" spans="31:32">
      <c r="AE639" s="164"/>
      <c r="AF639" s="164"/>
    </row>
    <row r="640" spans="31:32">
      <c r="AE640" s="164"/>
      <c r="AF640" s="164"/>
    </row>
    <row r="641" spans="31:32">
      <c r="AE641" s="164"/>
      <c r="AF641" s="164"/>
    </row>
    <row r="642" spans="31:32">
      <c r="AE642" s="164"/>
      <c r="AF642" s="164"/>
    </row>
    <row r="643" spans="31:32">
      <c r="AE643" s="164"/>
      <c r="AF643" s="164"/>
    </row>
    <row r="644" spans="31:32">
      <c r="AE644" s="164"/>
      <c r="AF644" s="164"/>
    </row>
    <row r="645" spans="31:32">
      <c r="AE645" s="164"/>
      <c r="AF645" s="164"/>
    </row>
    <row r="646" spans="31:32">
      <c r="AE646" s="164"/>
      <c r="AF646" s="164"/>
    </row>
    <row r="647" spans="31:32">
      <c r="AE647" s="164"/>
      <c r="AF647" s="164"/>
    </row>
    <row r="648" spans="31:32">
      <c r="AE648" s="164"/>
      <c r="AF648" s="164"/>
    </row>
    <row r="649" spans="31:32">
      <c r="AE649" s="164"/>
      <c r="AF649" s="164"/>
    </row>
    <row r="650" spans="31:32">
      <c r="AE650" s="164"/>
      <c r="AF650" s="164"/>
    </row>
    <row r="651" spans="31:32">
      <c r="AE651" s="164"/>
      <c r="AF651" s="164"/>
    </row>
    <row r="652" spans="31:32">
      <c r="AE652" s="164"/>
      <c r="AF652" s="164"/>
    </row>
    <row r="653" spans="31:32">
      <c r="AE653" s="164"/>
      <c r="AF653" s="164"/>
    </row>
    <row r="654" spans="31:32">
      <c r="AE654" s="164"/>
      <c r="AF654" s="164"/>
    </row>
    <row r="655" spans="31:32">
      <c r="AE655" s="164"/>
      <c r="AF655" s="164"/>
    </row>
    <row r="656" spans="31:32">
      <c r="AE656" s="164"/>
      <c r="AF656" s="164"/>
    </row>
    <row r="657" spans="31:32">
      <c r="AE657" s="164"/>
      <c r="AF657" s="164"/>
    </row>
    <row r="658" spans="31:32">
      <c r="AE658" s="164"/>
      <c r="AF658" s="164"/>
    </row>
    <row r="659" spans="31:32">
      <c r="AE659" s="164"/>
      <c r="AF659" s="164"/>
    </row>
    <row r="660" spans="31:32">
      <c r="AE660" s="164"/>
      <c r="AF660" s="164"/>
    </row>
    <row r="661" spans="31:32">
      <c r="AE661" s="164"/>
      <c r="AF661" s="164"/>
    </row>
    <row r="662" spans="31:32">
      <c r="AE662" s="164"/>
      <c r="AF662" s="164"/>
    </row>
    <row r="663" spans="31:32">
      <c r="AE663" s="164"/>
      <c r="AF663" s="164"/>
    </row>
    <row r="664" spans="31:32">
      <c r="AE664" s="164"/>
      <c r="AF664" s="164"/>
    </row>
    <row r="665" spans="31:32">
      <c r="AE665" s="164"/>
      <c r="AF665" s="164"/>
    </row>
    <row r="666" spans="31:32">
      <c r="AE666" s="164"/>
      <c r="AF666" s="164"/>
    </row>
    <row r="667" spans="31:32">
      <c r="AE667" s="164"/>
      <c r="AF667" s="164"/>
    </row>
    <row r="668" spans="31:32">
      <c r="AE668" s="164"/>
      <c r="AF668" s="164"/>
    </row>
    <row r="669" spans="31:32">
      <c r="AE669" s="164"/>
      <c r="AF669" s="164"/>
    </row>
    <row r="670" spans="31:32">
      <c r="AE670" s="164"/>
      <c r="AF670" s="164"/>
    </row>
    <row r="671" spans="31:32">
      <c r="AE671" s="164"/>
      <c r="AF671" s="164"/>
    </row>
    <row r="672" spans="31:32">
      <c r="AE672" s="164"/>
      <c r="AF672" s="164"/>
    </row>
    <row r="673" spans="31:32">
      <c r="AE673" s="164"/>
      <c r="AF673" s="164"/>
    </row>
    <row r="674" spans="31:32">
      <c r="AE674" s="164"/>
      <c r="AF674" s="164"/>
    </row>
    <row r="675" spans="31:32">
      <c r="AE675" s="164"/>
      <c r="AF675" s="164"/>
    </row>
    <row r="676" spans="31:32">
      <c r="AE676" s="164"/>
      <c r="AF676" s="164"/>
    </row>
    <row r="677" spans="31:32">
      <c r="AE677" s="164"/>
      <c r="AF677" s="164"/>
    </row>
    <row r="678" spans="31:32">
      <c r="AE678" s="164"/>
      <c r="AF678" s="164"/>
    </row>
    <row r="679" spans="31:32">
      <c r="AE679" s="164"/>
      <c r="AF679" s="164"/>
    </row>
    <row r="680" spans="31:32">
      <c r="AE680" s="164"/>
      <c r="AF680" s="164"/>
    </row>
    <row r="681" spans="31:32">
      <c r="AE681" s="164"/>
      <c r="AF681" s="164"/>
    </row>
    <row r="682" spans="31:32">
      <c r="AE682" s="164"/>
      <c r="AF682" s="164"/>
    </row>
    <row r="683" spans="31:32">
      <c r="AE683" s="164"/>
      <c r="AF683" s="164"/>
    </row>
    <row r="684" spans="31:32">
      <c r="AE684" s="164"/>
      <c r="AF684" s="164"/>
    </row>
    <row r="685" spans="31:32">
      <c r="AE685" s="164"/>
      <c r="AF685" s="164"/>
    </row>
    <row r="686" spans="31:32">
      <c r="AE686" s="164"/>
      <c r="AF686" s="164"/>
    </row>
    <row r="687" spans="31:32">
      <c r="AE687" s="164"/>
      <c r="AF687" s="164"/>
    </row>
    <row r="688" spans="31:32">
      <c r="AE688" s="164"/>
      <c r="AF688" s="164"/>
    </row>
    <row r="689" spans="31:32">
      <c r="AE689" s="164"/>
      <c r="AF689" s="164"/>
    </row>
    <row r="690" spans="31:32">
      <c r="AE690" s="164"/>
      <c r="AF690" s="164"/>
    </row>
    <row r="691" spans="31:32">
      <c r="AE691" s="164"/>
      <c r="AF691" s="164"/>
    </row>
    <row r="692" spans="31:32">
      <c r="AE692" s="164"/>
      <c r="AF692" s="164"/>
    </row>
    <row r="693" spans="31:32">
      <c r="AE693" s="164"/>
      <c r="AF693" s="164"/>
    </row>
    <row r="694" spans="31:32">
      <c r="AE694" s="164"/>
      <c r="AF694" s="164"/>
    </row>
    <row r="695" spans="31:32">
      <c r="AE695" s="164"/>
      <c r="AF695" s="164"/>
    </row>
    <row r="696" spans="31:32">
      <c r="AE696" s="164"/>
      <c r="AF696" s="164"/>
    </row>
    <row r="697" spans="31:32">
      <c r="AE697" s="164"/>
      <c r="AF697" s="164"/>
    </row>
    <row r="698" spans="31:32">
      <c r="AE698" s="164"/>
      <c r="AF698" s="164"/>
    </row>
    <row r="699" spans="31:32">
      <c r="AE699" s="164"/>
      <c r="AF699" s="164"/>
    </row>
    <row r="700" spans="31:32">
      <c r="AE700" s="164"/>
      <c r="AF700" s="164"/>
    </row>
    <row r="701" spans="31:32">
      <c r="AE701" s="164"/>
      <c r="AF701" s="164"/>
    </row>
    <row r="702" spans="31:32">
      <c r="AE702" s="164"/>
      <c r="AF702" s="164"/>
    </row>
    <row r="703" spans="31:32">
      <c r="AE703" s="164"/>
      <c r="AF703" s="164"/>
    </row>
    <row r="704" spans="31:32">
      <c r="AE704" s="164"/>
      <c r="AF704" s="164"/>
    </row>
    <row r="705" spans="31:32">
      <c r="AE705" s="164"/>
      <c r="AF705" s="164"/>
    </row>
    <row r="706" spans="31:32">
      <c r="AE706" s="164"/>
      <c r="AF706" s="164"/>
    </row>
    <row r="707" spans="31:32">
      <c r="AE707" s="164"/>
      <c r="AF707" s="164"/>
    </row>
    <row r="708" spans="31:32">
      <c r="AE708" s="164"/>
      <c r="AF708" s="164"/>
    </row>
    <row r="709" spans="31:32">
      <c r="AE709" s="164"/>
      <c r="AF709" s="164"/>
    </row>
    <row r="710" spans="31:32">
      <c r="AE710" s="164"/>
      <c r="AF710" s="164"/>
    </row>
    <row r="711" spans="31:32">
      <c r="AE711" s="164"/>
      <c r="AF711" s="164"/>
    </row>
    <row r="712" spans="31:32">
      <c r="AE712" s="164"/>
      <c r="AF712" s="164"/>
    </row>
    <row r="713" spans="31:32">
      <c r="AE713" s="164"/>
      <c r="AF713" s="164"/>
    </row>
    <row r="714" spans="31:32">
      <c r="AE714" s="164"/>
      <c r="AF714" s="164"/>
    </row>
    <row r="715" spans="31:32">
      <c r="AE715" s="164"/>
      <c r="AF715" s="164"/>
    </row>
    <row r="716" spans="31:32">
      <c r="AE716" s="164"/>
      <c r="AF716" s="164"/>
    </row>
    <row r="717" spans="31:32">
      <c r="AE717" s="164"/>
      <c r="AF717" s="164"/>
    </row>
    <row r="718" spans="31:32">
      <c r="AE718" s="164"/>
      <c r="AF718" s="164"/>
    </row>
    <row r="719" spans="31:32">
      <c r="AE719" s="164"/>
      <c r="AF719" s="164"/>
    </row>
    <row r="720" spans="31:32">
      <c r="AE720" s="164"/>
      <c r="AF720" s="164"/>
    </row>
    <row r="721" spans="31:32">
      <c r="AE721" s="164"/>
      <c r="AF721" s="164"/>
    </row>
    <row r="722" spans="31:32">
      <c r="AE722" s="164"/>
      <c r="AF722" s="164"/>
    </row>
    <row r="723" spans="31:32">
      <c r="AE723" s="164"/>
      <c r="AF723" s="164"/>
    </row>
    <row r="724" spans="31:32">
      <c r="AE724" s="164"/>
      <c r="AF724" s="164"/>
    </row>
    <row r="725" spans="31:32">
      <c r="AE725" s="164"/>
      <c r="AF725" s="164"/>
    </row>
    <row r="726" spans="31:32">
      <c r="AE726" s="164"/>
      <c r="AF726" s="164"/>
    </row>
    <row r="727" spans="31:32">
      <c r="AE727" s="164"/>
      <c r="AF727" s="164"/>
    </row>
    <row r="728" spans="31:32">
      <c r="AE728" s="164"/>
      <c r="AF728" s="164"/>
    </row>
    <row r="729" spans="31:32">
      <c r="AE729" s="164"/>
      <c r="AF729" s="164"/>
    </row>
    <row r="730" spans="31:32">
      <c r="AE730" s="164"/>
      <c r="AF730" s="164"/>
    </row>
    <row r="731" spans="31:32">
      <c r="AE731" s="164"/>
      <c r="AF731" s="164"/>
    </row>
    <row r="732" spans="31:32">
      <c r="AE732" s="164"/>
      <c r="AF732" s="164"/>
    </row>
    <row r="733" spans="31:32">
      <c r="AE733" s="164"/>
      <c r="AF733" s="164"/>
    </row>
    <row r="734" spans="31:32">
      <c r="AE734" s="164"/>
      <c r="AF734" s="164"/>
    </row>
    <row r="735" spans="31:32">
      <c r="AE735" s="164"/>
      <c r="AF735" s="164"/>
    </row>
    <row r="736" spans="31:32">
      <c r="AE736" s="164"/>
      <c r="AF736" s="164"/>
    </row>
    <row r="737" spans="31:32">
      <c r="AE737" s="164"/>
      <c r="AF737" s="164"/>
    </row>
    <row r="738" spans="31:32">
      <c r="AE738" s="164"/>
      <c r="AF738" s="164"/>
    </row>
    <row r="739" spans="31:32">
      <c r="AE739" s="164"/>
      <c r="AF739" s="164"/>
    </row>
    <row r="740" spans="31:32">
      <c r="AE740" s="164"/>
      <c r="AF740" s="164"/>
    </row>
    <row r="741" spans="31:32">
      <c r="AE741" s="164"/>
      <c r="AF741" s="164"/>
    </row>
    <row r="742" spans="31:32">
      <c r="AE742" s="164"/>
      <c r="AF742" s="164"/>
    </row>
    <row r="743" spans="31:32">
      <c r="AE743" s="164"/>
      <c r="AF743" s="164"/>
    </row>
    <row r="744" spans="31:32">
      <c r="AE744" s="164"/>
      <c r="AF744" s="164"/>
    </row>
    <row r="745" spans="31:32">
      <c r="AE745" s="164"/>
      <c r="AF745" s="164"/>
    </row>
    <row r="746" spans="31:32">
      <c r="AE746" s="164"/>
      <c r="AF746" s="164"/>
    </row>
    <row r="747" spans="31:32">
      <c r="AE747" s="164"/>
      <c r="AF747" s="164"/>
    </row>
    <row r="748" spans="31:32">
      <c r="AE748" s="164"/>
      <c r="AF748" s="164"/>
    </row>
    <row r="749" spans="31:32">
      <c r="AE749" s="164"/>
      <c r="AF749" s="164"/>
    </row>
    <row r="750" spans="31:32">
      <c r="AE750" s="164"/>
      <c r="AF750" s="164"/>
    </row>
    <row r="751" spans="31:32">
      <c r="AE751" s="164"/>
      <c r="AF751" s="164"/>
    </row>
    <row r="752" spans="31:32">
      <c r="AE752" s="164"/>
      <c r="AF752" s="164"/>
    </row>
    <row r="753" spans="31:32">
      <c r="AE753" s="164"/>
      <c r="AF753" s="164"/>
    </row>
    <row r="754" spans="31:32">
      <c r="AE754" s="164"/>
      <c r="AF754" s="164"/>
    </row>
    <row r="755" spans="31:32">
      <c r="AE755" s="164"/>
      <c r="AF755" s="164"/>
    </row>
    <row r="756" spans="31:32">
      <c r="AE756" s="164"/>
      <c r="AF756" s="164"/>
    </row>
    <row r="757" spans="31:32">
      <c r="AE757" s="164"/>
      <c r="AF757" s="164"/>
    </row>
    <row r="758" spans="31:32">
      <c r="AE758" s="164"/>
      <c r="AF758" s="164"/>
    </row>
    <row r="759" spans="31:32">
      <c r="AE759" s="164"/>
      <c r="AF759" s="164"/>
    </row>
    <row r="760" spans="31:32">
      <c r="AE760" s="164"/>
      <c r="AF760" s="164"/>
    </row>
    <row r="761" spans="31:32">
      <c r="AE761" s="164"/>
      <c r="AF761" s="164"/>
    </row>
    <row r="762" spans="31:32">
      <c r="AE762" s="164"/>
      <c r="AF762" s="164"/>
    </row>
    <row r="763" spans="31:32">
      <c r="AE763" s="164"/>
      <c r="AF763" s="164"/>
    </row>
    <row r="764" spans="31:32">
      <c r="AE764" s="164"/>
      <c r="AF764" s="164"/>
    </row>
    <row r="765" spans="31:32">
      <c r="AE765" s="164"/>
      <c r="AF765" s="164"/>
    </row>
    <row r="766" spans="31:32">
      <c r="AE766" s="164"/>
      <c r="AF766" s="164"/>
    </row>
    <row r="767" spans="31:32">
      <c r="AE767" s="164"/>
      <c r="AF767" s="164"/>
    </row>
    <row r="768" spans="31:32">
      <c r="AE768" s="164"/>
      <c r="AF768" s="164"/>
    </row>
    <row r="769" spans="31:32">
      <c r="AE769" s="164"/>
      <c r="AF769" s="164"/>
    </row>
    <row r="770" spans="31:32">
      <c r="AE770" s="164"/>
      <c r="AF770" s="164"/>
    </row>
    <row r="771" spans="31:32">
      <c r="AE771" s="164"/>
      <c r="AF771" s="164"/>
    </row>
    <row r="772" spans="31:32">
      <c r="AE772" s="164"/>
      <c r="AF772" s="164"/>
    </row>
    <row r="773" spans="31:32">
      <c r="AE773" s="164"/>
      <c r="AF773" s="164"/>
    </row>
    <row r="774" spans="31:32">
      <c r="AE774" s="164"/>
      <c r="AF774" s="164"/>
    </row>
    <row r="775" spans="31:32">
      <c r="AE775" s="164"/>
      <c r="AF775" s="164"/>
    </row>
    <row r="776" spans="31:32">
      <c r="AE776" s="164"/>
      <c r="AF776" s="164"/>
    </row>
    <row r="777" spans="31:32">
      <c r="AE777" s="164"/>
      <c r="AF777" s="164"/>
    </row>
    <row r="778" spans="31:32">
      <c r="AE778" s="164"/>
      <c r="AF778" s="164"/>
    </row>
    <row r="779" spans="31:32">
      <c r="AE779" s="164"/>
      <c r="AF779" s="164"/>
    </row>
    <row r="780" spans="31:32">
      <c r="AE780" s="164"/>
      <c r="AF780" s="164"/>
    </row>
    <row r="781" spans="31:32">
      <c r="AE781" s="164"/>
      <c r="AF781" s="164"/>
    </row>
    <row r="782" spans="31:32">
      <c r="AE782" s="164"/>
      <c r="AF782" s="164"/>
    </row>
    <row r="783" spans="31:32">
      <c r="AE783" s="164"/>
      <c r="AF783" s="164"/>
    </row>
    <row r="784" spans="31:32">
      <c r="AE784" s="164"/>
      <c r="AF784" s="164"/>
    </row>
    <row r="785" spans="31:32">
      <c r="AE785" s="164"/>
      <c r="AF785" s="164"/>
    </row>
    <row r="786" spans="31:32">
      <c r="AE786" s="164"/>
      <c r="AF786" s="164"/>
    </row>
    <row r="787" spans="31:32">
      <c r="AE787" s="164"/>
      <c r="AF787" s="164"/>
    </row>
    <row r="788" spans="31:32">
      <c r="AE788" s="164"/>
      <c r="AF788" s="164"/>
    </row>
    <row r="789" spans="31:32">
      <c r="AE789" s="164"/>
      <c r="AF789" s="164"/>
    </row>
    <row r="790" spans="31:32">
      <c r="AE790" s="164"/>
      <c r="AF790" s="164"/>
    </row>
    <row r="791" spans="31:32">
      <c r="AE791" s="164"/>
      <c r="AF791" s="164"/>
    </row>
    <row r="792" spans="31:32">
      <c r="AE792" s="164"/>
      <c r="AF792" s="164"/>
    </row>
    <row r="793" spans="31:32">
      <c r="AE793" s="164"/>
      <c r="AF793" s="164"/>
    </row>
    <row r="794" spans="31:32">
      <c r="AE794" s="164"/>
      <c r="AF794" s="164"/>
    </row>
    <row r="795" spans="31:32">
      <c r="AE795" s="164"/>
      <c r="AF795" s="164"/>
    </row>
    <row r="796" spans="31:32">
      <c r="AE796" s="164"/>
      <c r="AF796" s="164"/>
    </row>
    <row r="797" spans="31:32">
      <c r="AE797" s="164"/>
      <c r="AF797" s="164"/>
    </row>
    <row r="798" spans="31:32">
      <c r="AE798" s="164"/>
      <c r="AF798" s="164"/>
    </row>
    <row r="799" spans="31:32">
      <c r="AE799" s="164"/>
      <c r="AF799" s="164"/>
    </row>
    <row r="800" spans="31:32">
      <c r="AE800" s="164"/>
      <c r="AF800" s="164"/>
    </row>
    <row r="801" spans="31:32">
      <c r="AE801" s="164"/>
      <c r="AF801" s="164"/>
    </row>
    <row r="802" spans="31:32">
      <c r="AE802" s="164"/>
      <c r="AF802" s="164"/>
    </row>
    <row r="803" spans="31:32">
      <c r="AE803" s="164"/>
      <c r="AF803" s="164"/>
    </row>
    <row r="804" spans="31:32">
      <c r="AE804" s="164"/>
      <c r="AF804" s="164"/>
    </row>
    <row r="805" spans="31:32">
      <c r="AE805" s="164"/>
      <c r="AF805" s="164"/>
    </row>
    <row r="806" spans="31:32">
      <c r="AE806" s="164"/>
      <c r="AF806" s="164"/>
    </row>
    <row r="807" spans="31:32">
      <c r="AE807" s="164"/>
      <c r="AF807" s="164"/>
    </row>
    <row r="808" spans="31:32">
      <c r="AE808" s="164"/>
      <c r="AF808" s="164"/>
    </row>
    <row r="809" spans="31:32">
      <c r="AE809" s="164"/>
      <c r="AF809" s="164"/>
    </row>
    <row r="810" spans="31:32">
      <c r="AE810" s="164"/>
      <c r="AF810" s="164"/>
    </row>
    <row r="811" spans="31:32">
      <c r="AE811" s="164"/>
      <c r="AF811" s="164"/>
    </row>
    <row r="812" spans="31:32">
      <c r="AE812" s="164"/>
      <c r="AF812" s="164"/>
    </row>
    <row r="813" spans="31:32">
      <c r="AE813" s="164"/>
      <c r="AF813" s="164"/>
    </row>
    <row r="814" spans="31:32">
      <c r="AE814" s="164"/>
      <c r="AF814" s="164"/>
    </row>
    <row r="815" spans="31:32">
      <c r="AE815" s="164"/>
      <c r="AF815" s="164"/>
    </row>
    <row r="816" spans="31:32">
      <c r="AE816" s="164"/>
      <c r="AF816" s="164"/>
    </row>
    <row r="817" spans="31:32">
      <c r="AE817" s="164"/>
      <c r="AF817" s="164"/>
    </row>
    <row r="818" spans="31:32">
      <c r="AE818" s="164"/>
      <c r="AF818" s="164"/>
    </row>
    <row r="819" spans="31:32">
      <c r="AE819" s="164"/>
      <c r="AF819" s="164"/>
    </row>
    <row r="820" spans="31:32">
      <c r="AE820" s="164"/>
      <c r="AF820" s="164"/>
    </row>
    <row r="821" spans="31:32">
      <c r="AE821" s="164"/>
      <c r="AF821" s="164"/>
    </row>
    <row r="822" spans="31:32">
      <c r="AE822" s="164"/>
      <c r="AF822" s="164"/>
    </row>
    <row r="823" spans="31:32">
      <c r="AE823" s="164"/>
      <c r="AF823" s="164"/>
    </row>
    <row r="824" spans="31:32">
      <c r="AE824" s="164"/>
      <c r="AF824" s="164"/>
    </row>
    <row r="825" spans="31:32">
      <c r="AE825" s="164"/>
      <c r="AF825" s="164"/>
    </row>
    <row r="826" spans="31:32">
      <c r="AE826" s="164"/>
      <c r="AF826" s="164"/>
    </row>
    <row r="827" spans="31:32">
      <c r="AE827" s="164"/>
      <c r="AF827" s="164"/>
    </row>
    <row r="828" spans="31:32">
      <c r="AE828" s="164"/>
      <c r="AF828" s="164"/>
    </row>
    <row r="829" spans="31:32">
      <c r="AE829" s="164"/>
      <c r="AF829" s="164"/>
    </row>
    <row r="830" spans="31:32">
      <c r="AE830" s="164"/>
      <c r="AF830" s="164"/>
    </row>
    <row r="831" spans="31:32">
      <c r="AE831" s="164"/>
      <c r="AF831" s="164"/>
    </row>
    <row r="832" spans="31:32">
      <c r="AE832" s="164"/>
      <c r="AF832" s="164"/>
    </row>
    <row r="833" spans="31:32">
      <c r="AE833" s="164"/>
      <c r="AF833" s="164"/>
    </row>
    <row r="834" spans="31:32">
      <c r="AE834" s="164"/>
      <c r="AF834" s="164"/>
    </row>
    <row r="835" spans="31:32">
      <c r="AE835" s="164"/>
      <c r="AF835" s="164"/>
    </row>
    <row r="836" spans="31:32">
      <c r="AE836" s="164"/>
      <c r="AF836" s="164"/>
    </row>
    <row r="837" spans="31:32">
      <c r="AE837" s="164"/>
      <c r="AF837" s="164"/>
    </row>
    <row r="838" spans="31:32">
      <c r="AE838" s="164"/>
      <c r="AF838" s="164"/>
    </row>
    <row r="839" spans="31:32">
      <c r="AE839" s="164"/>
      <c r="AF839" s="164"/>
    </row>
    <row r="840" spans="31:32">
      <c r="AE840" s="164"/>
      <c r="AF840" s="164"/>
    </row>
    <row r="841" spans="31:32">
      <c r="AE841" s="164"/>
      <c r="AF841" s="164"/>
    </row>
    <row r="842" spans="31:32">
      <c r="AE842" s="164"/>
      <c r="AF842" s="164"/>
    </row>
    <row r="843" spans="31:32">
      <c r="AE843" s="164"/>
      <c r="AF843" s="164"/>
    </row>
    <row r="844" spans="31:32">
      <c r="AE844" s="164"/>
      <c r="AF844" s="164"/>
    </row>
    <row r="845" spans="31:32">
      <c r="AE845" s="164"/>
      <c r="AF845" s="164"/>
    </row>
    <row r="846" spans="31:32">
      <c r="AE846" s="164"/>
      <c r="AF846" s="164"/>
    </row>
    <row r="847" spans="31:32">
      <c r="AE847" s="164"/>
      <c r="AF847" s="164"/>
    </row>
    <row r="848" spans="31:32">
      <c r="AE848" s="164"/>
      <c r="AF848" s="164"/>
    </row>
    <row r="849" spans="31:32">
      <c r="AE849" s="164"/>
      <c r="AF849" s="164"/>
    </row>
    <row r="850" spans="31:32">
      <c r="AE850" s="164"/>
      <c r="AF850" s="164"/>
    </row>
    <row r="851" spans="31:32">
      <c r="AE851" s="164"/>
      <c r="AF851" s="164"/>
    </row>
    <row r="852" spans="31:32">
      <c r="AE852" s="164"/>
      <c r="AF852" s="164"/>
    </row>
    <row r="853" spans="31:32">
      <c r="AE853" s="164"/>
      <c r="AF853" s="164"/>
    </row>
    <row r="854" spans="31:32">
      <c r="AE854" s="164"/>
      <c r="AF854" s="164"/>
    </row>
    <row r="855" spans="31:32">
      <c r="AE855" s="164"/>
      <c r="AF855" s="164"/>
    </row>
    <row r="856" spans="31:32">
      <c r="AE856" s="164"/>
      <c r="AF856" s="164"/>
    </row>
    <row r="857" spans="31:32">
      <c r="AE857" s="164"/>
      <c r="AF857" s="164"/>
    </row>
    <row r="858" spans="31:32">
      <c r="AE858" s="164"/>
      <c r="AF858" s="164"/>
    </row>
    <row r="859" spans="31:32">
      <c r="AE859" s="164"/>
      <c r="AF859" s="164"/>
    </row>
    <row r="860" spans="31:32">
      <c r="AE860" s="164"/>
      <c r="AF860" s="164"/>
    </row>
    <row r="861" spans="31:32">
      <c r="AE861" s="164"/>
      <c r="AF861" s="164"/>
    </row>
    <row r="862" spans="31:32">
      <c r="AE862" s="164"/>
      <c r="AF862" s="164"/>
    </row>
    <row r="863" spans="31:32">
      <c r="AE863" s="164"/>
      <c r="AF863" s="164"/>
    </row>
    <row r="864" spans="31:32">
      <c r="AE864" s="164"/>
      <c r="AF864" s="164"/>
    </row>
    <row r="865" spans="31:32">
      <c r="AE865" s="164"/>
      <c r="AF865" s="164"/>
    </row>
    <row r="866" spans="31:32">
      <c r="AE866" s="164"/>
      <c r="AF866" s="164"/>
    </row>
    <row r="867" spans="31:32">
      <c r="AE867" s="164"/>
      <c r="AF867" s="164"/>
    </row>
    <row r="868" spans="31:32">
      <c r="AE868" s="164"/>
      <c r="AF868" s="164"/>
    </row>
    <row r="869" spans="31:32">
      <c r="AE869" s="164"/>
      <c r="AF869" s="164"/>
    </row>
    <row r="870" spans="31:32">
      <c r="AE870" s="164"/>
      <c r="AF870" s="164"/>
    </row>
    <row r="871" spans="31:32">
      <c r="AE871" s="164"/>
      <c r="AF871" s="164"/>
    </row>
    <row r="872" spans="31:32">
      <c r="AE872" s="164"/>
      <c r="AF872" s="164"/>
    </row>
    <row r="873" spans="31:32">
      <c r="AE873" s="164"/>
      <c r="AF873" s="164"/>
    </row>
    <row r="874" spans="31:32">
      <c r="AE874" s="164"/>
      <c r="AF874" s="164"/>
    </row>
    <row r="875" spans="31:32">
      <c r="AE875" s="164"/>
      <c r="AF875" s="164"/>
    </row>
    <row r="876" spans="31:32">
      <c r="AE876" s="164"/>
      <c r="AF876" s="164"/>
    </row>
    <row r="877" spans="31:32">
      <c r="AE877" s="164"/>
      <c r="AF877" s="164"/>
    </row>
    <row r="878" spans="31:32">
      <c r="AE878" s="164"/>
      <c r="AF878" s="164"/>
    </row>
    <row r="879" spans="31:32">
      <c r="AE879" s="164"/>
      <c r="AF879" s="164"/>
    </row>
    <row r="880" spans="31:32">
      <c r="AE880" s="164"/>
      <c r="AF880" s="164"/>
    </row>
    <row r="881" spans="31:32">
      <c r="AE881" s="164"/>
      <c r="AF881" s="164"/>
    </row>
    <row r="882" spans="31:32">
      <c r="AE882" s="164"/>
      <c r="AF882" s="164"/>
    </row>
    <row r="883" spans="31:32">
      <c r="AE883" s="164"/>
      <c r="AF883" s="164"/>
    </row>
    <row r="884" spans="31:32">
      <c r="AE884" s="164"/>
      <c r="AF884" s="164"/>
    </row>
    <row r="885" spans="31:32">
      <c r="AE885" s="164"/>
      <c r="AF885" s="164"/>
    </row>
    <row r="886" spans="31:32">
      <c r="AE886" s="164"/>
      <c r="AF886" s="164"/>
    </row>
    <row r="887" spans="31:32">
      <c r="AE887" s="164"/>
      <c r="AF887" s="164"/>
    </row>
    <row r="888" spans="31:32">
      <c r="AE888" s="164"/>
      <c r="AF888" s="164"/>
    </row>
    <row r="889" spans="31:32">
      <c r="AE889" s="164"/>
      <c r="AF889" s="164"/>
    </row>
    <row r="890" spans="31:32">
      <c r="AE890" s="164"/>
      <c r="AF890" s="164"/>
    </row>
    <row r="891" spans="31:32">
      <c r="AE891" s="164"/>
      <c r="AF891" s="164"/>
    </row>
    <row r="892" spans="31:32">
      <c r="AE892" s="164"/>
      <c r="AF892" s="164"/>
    </row>
    <row r="893" spans="31:32">
      <c r="AE893" s="164"/>
      <c r="AF893" s="164"/>
    </row>
    <row r="894" spans="31:32">
      <c r="AE894" s="164"/>
      <c r="AF894" s="164"/>
    </row>
    <row r="895" spans="31:32">
      <c r="AE895" s="164"/>
      <c r="AF895" s="164"/>
    </row>
    <row r="896" spans="31:32">
      <c r="AE896" s="164"/>
      <c r="AF896" s="164"/>
    </row>
    <row r="897" spans="31:32">
      <c r="AE897" s="164"/>
      <c r="AF897" s="164"/>
    </row>
    <row r="898" spans="31:32">
      <c r="AE898" s="164"/>
      <c r="AF898" s="164"/>
    </row>
    <row r="899" spans="31:32">
      <c r="AE899" s="164"/>
      <c r="AF899" s="164"/>
    </row>
    <row r="900" spans="31:32">
      <c r="AE900" s="164"/>
      <c r="AF900" s="164"/>
    </row>
    <row r="901" spans="31:32">
      <c r="AE901" s="164"/>
      <c r="AF901" s="164"/>
    </row>
    <row r="902" spans="31:32">
      <c r="AE902" s="164"/>
      <c r="AF902" s="164"/>
    </row>
    <row r="903" spans="31:32">
      <c r="AE903" s="164"/>
      <c r="AF903" s="164"/>
    </row>
    <row r="904" spans="31:32">
      <c r="AE904" s="164"/>
      <c r="AF904" s="164"/>
    </row>
    <row r="905" spans="31:32">
      <c r="AE905" s="164"/>
      <c r="AF905" s="164"/>
    </row>
    <row r="906" spans="31:32">
      <c r="AE906" s="164"/>
      <c r="AF906" s="164"/>
    </row>
    <row r="907" spans="31:32">
      <c r="AE907" s="164"/>
      <c r="AF907" s="164"/>
    </row>
    <row r="908" spans="31:32">
      <c r="AE908" s="164"/>
      <c r="AF908" s="164"/>
    </row>
    <row r="909" spans="31:32">
      <c r="AE909" s="164"/>
      <c r="AF909" s="164"/>
    </row>
    <row r="910" spans="31:32">
      <c r="AE910" s="164"/>
      <c r="AF910" s="164"/>
    </row>
    <row r="911" spans="31:32">
      <c r="AE911" s="164"/>
      <c r="AF911" s="164"/>
    </row>
    <row r="912" spans="31:32">
      <c r="AE912" s="164"/>
      <c r="AF912" s="164"/>
    </row>
    <row r="913" spans="31:32">
      <c r="AE913" s="164"/>
      <c r="AF913" s="164"/>
    </row>
    <row r="914" spans="31:32">
      <c r="AE914" s="164"/>
      <c r="AF914" s="164"/>
    </row>
    <row r="915" spans="31:32">
      <c r="AE915" s="164"/>
      <c r="AF915" s="164"/>
    </row>
    <row r="916" spans="31:32">
      <c r="AE916" s="164"/>
      <c r="AF916" s="164"/>
    </row>
    <row r="917" spans="31:32">
      <c r="AE917" s="164"/>
      <c r="AF917" s="164"/>
    </row>
    <row r="918" spans="31:32">
      <c r="AE918" s="164"/>
      <c r="AF918" s="164"/>
    </row>
    <row r="919" spans="31:32">
      <c r="AE919" s="164"/>
      <c r="AF919" s="164"/>
    </row>
    <row r="920" spans="31:32">
      <c r="AE920" s="164"/>
      <c r="AF920" s="164"/>
    </row>
    <row r="921" spans="31:32">
      <c r="AE921" s="164"/>
      <c r="AF921" s="164"/>
    </row>
    <row r="922" spans="31:32">
      <c r="AE922" s="164"/>
      <c r="AF922" s="164"/>
    </row>
    <row r="923" spans="31:32">
      <c r="AE923" s="164"/>
      <c r="AF923" s="164"/>
    </row>
    <row r="924" spans="31:32">
      <c r="AE924" s="164"/>
      <c r="AF924" s="164"/>
    </row>
    <row r="925" spans="31:32">
      <c r="AE925" s="164"/>
      <c r="AF925" s="164"/>
    </row>
    <row r="926" spans="31:32">
      <c r="AE926" s="164"/>
      <c r="AF926" s="164"/>
    </row>
    <row r="927" spans="31:32">
      <c r="AE927" s="164"/>
      <c r="AF927" s="164"/>
    </row>
    <row r="928" spans="31:32">
      <c r="AE928" s="164"/>
      <c r="AF928" s="164"/>
    </row>
    <row r="929" spans="31:32">
      <c r="AE929" s="164"/>
      <c r="AF929" s="164"/>
    </row>
    <row r="930" spans="31:32">
      <c r="AE930" s="164"/>
      <c r="AF930" s="164"/>
    </row>
    <row r="931" spans="31:32">
      <c r="AE931" s="164"/>
      <c r="AF931" s="164"/>
    </row>
    <row r="932" spans="31:32">
      <c r="AE932" s="164"/>
      <c r="AF932" s="164"/>
    </row>
    <row r="933" spans="31:32">
      <c r="AE933" s="164"/>
      <c r="AF933" s="164"/>
    </row>
    <row r="934" spans="31:32">
      <c r="AE934" s="164"/>
      <c r="AF934" s="164"/>
    </row>
    <row r="935" spans="31:32">
      <c r="AE935" s="164"/>
      <c r="AF935" s="164"/>
    </row>
    <row r="936" spans="31:32">
      <c r="AE936" s="164"/>
      <c r="AF936" s="164"/>
    </row>
    <row r="937" spans="31:32">
      <c r="AE937" s="164"/>
      <c r="AF937" s="164"/>
    </row>
    <row r="938" spans="31:32">
      <c r="AE938" s="164"/>
      <c r="AF938" s="164"/>
    </row>
    <row r="939" spans="31:32">
      <c r="AE939" s="164"/>
      <c r="AF939" s="164"/>
    </row>
    <row r="940" spans="31:32">
      <c r="AE940" s="164"/>
      <c r="AF940" s="164"/>
    </row>
    <row r="941" spans="31:32">
      <c r="AE941" s="164"/>
      <c r="AF941" s="164"/>
    </row>
    <row r="942" spans="31:32">
      <c r="AE942" s="164"/>
      <c r="AF942" s="164"/>
    </row>
    <row r="943" spans="31:32">
      <c r="AE943" s="164"/>
      <c r="AF943" s="164"/>
    </row>
    <row r="944" spans="31:32">
      <c r="AE944" s="164"/>
      <c r="AF944" s="164"/>
    </row>
    <row r="945" spans="31:32">
      <c r="AE945" s="164"/>
      <c r="AF945" s="164"/>
    </row>
    <row r="946" spans="31:32">
      <c r="AE946" s="164"/>
      <c r="AF946" s="164"/>
    </row>
    <row r="947" spans="31:32">
      <c r="AE947" s="164"/>
      <c r="AF947" s="164"/>
    </row>
    <row r="948" spans="31:32">
      <c r="AE948" s="164"/>
      <c r="AF948" s="164"/>
    </row>
    <row r="949" spans="31:32">
      <c r="AE949" s="164"/>
      <c r="AF949" s="164"/>
    </row>
    <row r="950" spans="31:32">
      <c r="AE950" s="164"/>
      <c r="AF950" s="164"/>
    </row>
    <row r="951" spans="31:32">
      <c r="AE951" s="164"/>
      <c r="AF951" s="164"/>
    </row>
    <row r="952" spans="31:32">
      <c r="AE952" s="164"/>
      <c r="AF952" s="164"/>
    </row>
    <row r="953" spans="31:32">
      <c r="AE953" s="164"/>
      <c r="AF953" s="164"/>
    </row>
    <row r="954" spans="31:32">
      <c r="AE954" s="164"/>
      <c r="AF954" s="164"/>
    </row>
    <row r="955" spans="31:32">
      <c r="AE955" s="164"/>
      <c r="AF955" s="164"/>
    </row>
    <row r="956" spans="31:32">
      <c r="AE956" s="164"/>
      <c r="AF956" s="164"/>
    </row>
    <row r="957" spans="31:32">
      <c r="AE957" s="164"/>
      <c r="AF957" s="164"/>
    </row>
    <row r="958" spans="31:32">
      <c r="AE958" s="164"/>
      <c r="AF958" s="164"/>
    </row>
    <row r="959" spans="31:32">
      <c r="AE959" s="164"/>
      <c r="AF959" s="164"/>
    </row>
    <row r="960" spans="31:32">
      <c r="AE960" s="164"/>
      <c r="AF960" s="164"/>
    </row>
    <row r="961" spans="31:32">
      <c r="AE961" s="164"/>
      <c r="AF961" s="164"/>
    </row>
    <row r="962" spans="31:32">
      <c r="AE962" s="164"/>
      <c r="AF962" s="164"/>
    </row>
    <row r="963" spans="31:32">
      <c r="AE963" s="164"/>
      <c r="AF963" s="164"/>
    </row>
    <row r="964" spans="31:32">
      <c r="AE964" s="164"/>
      <c r="AF964" s="164"/>
    </row>
    <row r="965" spans="31:32">
      <c r="AE965" s="164"/>
      <c r="AF965" s="164"/>
    </row>
    <row r="966" spans="31:32">
      <c r="AE966" s="164"/>
      <c r="AF966" s="164"/>
    </row>
    <row r="967" spans="31:32">
      <c r="AE967" s="164"/>
      <c r="AF967" s="164"/>
    </row>
    <row r="968" spans="31:32">
      <c r="AE968" s="164"/>
      <c r="AF968" s="164"/>
    </row>
    <row r="969" spans="31:32">
      <c r="AE969" s="164"/>
      <c r="AF969" s="164"/>
    </row>
    <row r="970" spans="31:32">
      <c r="AE970" s="164"/>
      <c r="AF970" s="164"/>
    </row>
    <row r="971" spans="31:32">
      <c r="AE971" s="164"/>
      <c r="AF971" s="164"/>
    </row>
    <row r="972" spans="31:32">
      <c r="AE972" s="164"/>
      <c r="AF972" s="164"/>
    </row>
    <row r="973" spans="31:32">
      <c r="AE973" s="164"/>
      <c r="AF973" s="164"/>
    </row>
    <row r="974" spans="31:32">
      <c r="AE974" s="164"/>
      <c r="AF974" s="164"/>
    </row>
    <row r="975" spans="31:32">
      <c r="AE975" s="164"/>
      <c r="AF975" s="164"/>
    </row>
    <row r="976" spans="31:32">
      <c r="AE976" s="164"/>
      <c r="AF976" s="164"/>
    </row>
    <row r="977" spans="31:32">
      <c r="AE977" s="164"/>
      <c r="AF977" s="164"/>
    </row>
    <row r="978" spans="31:32">
      <c r="AE978" s="164"/>
      <c r="AF978" s="164"/>
    </row>
    <row r="979" spans="31:32">
      <c r="AE979" s="164"/>
      <c r="AF979" s="164"/>
    </row>
    <row r="980" spans="31:32">
      <c r="AE980" s="164"/>
      <c r="AF980" s="164"/>
    </row>
    <row r="981" spans="31:32">
      <c r="AE981" s="164"/>
      <c r="AF981" s="164"/>
    </row>
    <row r="982" spans="31:32">
      <c r="AE982" s="164"/>
      <c r="AF982" s="164"/>
    </row>
    <row r="983" spans="31:32">
      <c r="AE983" s="164"/>
      <c r="AF983" s="164"/>
    </row>
    <row r="984" spans="31:32">
      <c r="AE984" s="164"/>
      <c r="AF984" s="164"/>
    </row>
    <row r="985" spans="31:32">
      <c r="AE985" s="164"/>
      <c r="AF985" s="164"/>
    </row>
    <row r="986" spans="31:32">
      <c r="AE986" s="164"/>
      <c r="AF986" s="164"/>
    </row>
    <row r="987" spans="31:32">
      <c r="AE987" s="164"/>
      <c r="AF987" s="164"/>
    </row>
    <row r="988" spans="31:32">
      <c r="AE988" s="164"/>
      <c r="AF988" s="164"/>
    </row>
    <row r="989" spans="31:32">
      <c r="AE989" s="164"/>
      <c r="AF989" s="164"/>
    </row>
    <row r="990" spans="31:32">
      <c r="AE990" s="164"/>
      <c r="AF990" s="164"/>
    </row>
    <row r="991" spans="31:32">
      <c r="AE991" s="164"/>
      <c r="AF991" s="164"/>
    </row>
    <row r="992" spans="31:32">
      <c r="AE992" s="164"/>
      <c r="AF992" s="164"/>
    </row>
    <row r="993" spans="31:32">
      <c r="AE993" s="164"/>
      <c r="AF993" s="164"/>
    </row>
    <row r="994" spans="31:32">
      <c r="AE994" s="164"/>
      <c r="AF994" s="164"/>
    </row>
    <row r="995" spans="31:32">
      <c r="AE995" s="164"/>
      <c r="AF995" s="164"/>
    </row>
    <row r="996" spans="31:32">
      <c r="AE996" s="164"/>
      <c r="AF996" s="164"/>
    </row>
    <row r="997" spans="31:32">
      <c r="AE997" s="164"/>
      <c r="AF997" s="164"/>
    </row>
    <row r="998" spans="31:32">
      <c r="AE998" s="164"/>
      <c r="AF998" s="164"/>
    </row>
    <row r="999" spans="31:32">
      <c r="AE999" s="164"/>
      <c r="AF999" s="164"/>
    </row>
    <row r="1000" spans="31:32">
      <c r="AE1000" s="164"/>
      <c r="AF1000" s="164"/>
    </row>
    <row r="1001" spans="31:32">
      <c r="AE1001" s="164"/>
      <c r="AF1001" s="164"/>
    </row>
    <row r="1002" spans="31:32">
      <c r="AE1002" s="164"/>
      <c r="AF1002" s="164"/>
    </row>
    <row r="1003" spans="31:32">
      <c r="AE1003" s="164"/>
      <c r="AF1003" s="164"/>
    </row>
    <row r="1004" spans="31:32">
      <c r="AE1004" s="164"/>
      <c r="AF1004" s="164"/>
    </row>
    <row r="1005" spans="31:32">
      <c r="AE1005" s="164"/>
      <c r="AF1005" s="164"/>
    </row>
    <row r="1006" spans="31:32">
      <c r="AE1006" s="164"/>
      <c r="AF1006" s="164"/>
    </row>
    <row r="1007" spans="31:32">
      <c r="AE1007" s="164"/>
      <c r="AF1007" s="164"/>
    </row>
    <row r="1008" spans="31:32">
      <c r="AE1008" s="164"/>
      <c r="AF1008" s="164"/>
    </row>
    <row r="1009" spans="31:32">
      <c r="AE1009" s="164"/>
      <c r="AF1009" s="164"/>
    </row>
    <row r="1010" spans="31:32">
      <c r="AE1010" s="164"/>
      <c r="AF1010" s="164"/>
    </row>
    <row r="1011" spans="31:32">
      <c r="AE1011" s="164"/>
      <c r="AF1011" s="164"/>
    </row>
    <row r="1012" spans="31:32">
      <c r="AE1012" s="164"/>
      <c r="AF1012" s="164"/>
    </row>
    <row r="1013" spans="31:32">
      <c r="AE1013" s="164"/>
      <c r="AF1013" s="164"/>
    </row>
    <row r="1014" spans="31:32">
      <c r="AE1014" s="164"/>
      <c r="AF1014" s="164"/>
    </row>
    <row r="1015" spans="31:32">
      <c r="AE1015" s="164"/>
      <c r="AF1015" s="164"/>
    </row>
    <row r="1016" spans="31:32">
      <c r="AE1016" s="164"/>
      <c r="AF1016" s="164"/>
    </row>
    <row r="1017" spans="31:32">
      <c r="AE1017" s="164"/>
      <c r="AF1017" s="164"/>
    </row>
    <row r="1018" spans="31:32">
      <c r="AE1018" s="164"/>
      <c r="AF1018" s="164"/>
    </row>
    <row r="1019" spans="31:32">
      <c r="AE1019" s="164"/>
      <c r="AF1019" s="164"/>
    </row>
    <row r="1020" spans="31:32">
      <c r="AE1020" s="164"/>
      <c r="AF1020" s="164"/>
    </row>
    <row r="1021" spans="31:32">
      <c r="AE1021" s="164"/>
      <c r="AF1021" s="164"/>
    </row>
    <row r="1022" spans="31:32">
      <c r="AE1022" s="164"/>
      <c r="AF1022" s="164"/>
    </row>
    <row r="1023" spans="31:32">
      <c r="AE1023" s="164"/>
      <c r="AF1023" s="164"/>
    </row>
    <row r="1024" spans="31:32">
      <c r="AE1024" s="164"/>
      <c r="AF1024" s="164"/>
    </row>
    <row r="1025" spans="31:32">
      <c r="AE1025" s="164"/>
      <c r="AF1025" s="164"/>
    </row>
    <row r="1026" spans="31:32">
      <c r="AE1026" s="164"/>
      <c r="AF1026" s="164"/>
    </row>
    <row r="1027" spans="31:32">
      <c r="AE1027" s="164"/>
      <c r="AF1027" s="164"/>
    </row>
    <row r="1028" spans="31:32">
      <c r="AE1028" s="164"/>
      <c r="AF1028" s="164"/>
    </row>
    <row r="1029" spans="31:32">
      <c r="AE1029" s="164"/>
      <c r="AF1029" s="164"/>
    </row>
    <row r="1030" spans="31:32">
      <c r="AE1030" s="164"/>
      <c r="AF1030" s="164"/>
    </row>
    <row r="1031" spans="31:32">
      <c r="AE1031" s="164"/>
      <c r="AF1031" s="164"/>
    </row>
    <row r="1032" spans="31:32">
      <c r="AE1032" s="164"/>
      <c r="AF1032" s="164"/>
    </row>
    <row r="1033" spans="31:32">
      <c r="AE1033" s="164"/>
      <c r="AF1033" s="164"/>
    </row>
    <row r="1034" spans="31:32">
      <c r="AE1034" s="164"/>
      <c r="AF1034" s="164"/>
    </row>
    <row r="1035" spans="31:32">
      <c r="AE1035" s="164"/>
      <c r="AF1035" s="164"/>
    </row>
    <row r="1036" spans="31:32">
      <c r="AE1036" s="164"/>
      <c r="AF1036" s="164"/>
    </row>
    <row r="1037" spans="31:32">
      <c r="AE1037" s="164"/>
      <c r="AF1037" s="164"/>
    </row>
    <row r="1038" spans="31:32">
      <c r="AE1038" s="164"/>
      <c r="AF1038" s="164"/>
    </row>
    <row r="1039" spans="31:32">
      <c r="AE1039" s="164"/>
      <c r="AF1039" s="164"/>
    </row>
    <row r="1040" spans="31:32">
      <c r="AE1040" s="164"/>
      <c r="AF1040" s="164"/>
    </row>
    <row r="1041" spans="31:32">
      <c r="AE1041" s="164"/>
      <c r="AF1041" s="164"/>
    </row>
    <row r="1042" spans="31:32">
      <c r="AE1042" s="164"/>
      <c r="AF1042" s="164"/>
    </row>
    <row r="1043" spans="31:32">
      <c r="AE1043" s="164"/>
      <c r="AF1043" s="164"/>
    </row>
    <row r="1044" spans="31:32">
      <c r="AE1044" s="164"/>
      <c r="AF1044" s="164"/>
    </row>
    <row r="1045" spans="31:32">
      <c r="AE1045" s="164"/>
      <c r="AF1045" s="164"/>
    </row>
    <row r="1046" spans="31:32">
      <c r="AE1046" s="164"/>
      <c r="AF1046" s="164"/>
    </row>
    <row r="1047" spans="31:32">
      <c r="AE1047" s="164"/>
      <c r="AF1047" s="164"/>
    </row>
    <row r="1048" spans="31:32">
      <c r="AE1048" s="164"/>
      <c r="AF1048" s="164"/>
    </row>
    <row r="1049" spans="31:32">
      <c r="AE1049" s="164"/>
      <c r="AF1049" s="164"/>
    </row>
    <row r="1050" spans="31:32">
      <c r="AE1050" s="164"/>
      <c r="AF1050" s="164"/>
    </row>
    <row r="1051" spans="31:32">
      <c r="AE1051" s="164"/>
      <c r="AF1051" s="164"/>
    </row>
    <row r="1052" spans="31:32">
      <c r="AE1052" s="164"/>
      <c r="AF1052" s="164"/>
    </row>
    <row r="1053" spans="31:32">
      <c r="AE1053" s="164"/>
      <c r="AF1053" s="164"/>
    </row>
    <row r="1054" spans="31:32">
      <c r="AE1054" s="164"/>
      <c r="AF1054" s="164"/>
    </row>
    <row r="1055" spans="31:32">
      <c r="AE1055" s="164"/>
      <c r="AF1055" s="164"/>
    </row>
    <row r="1056" spans="31:32">
      <c r="AE1056" s="164"/>
      <c r="AF1056" s="164"/>
    </row>
    <row r="1057" spans="31:32">
      <c r="AE1057" s="164"/>
      <c r="AF1057" s="164"/>
    </row>
    <row r="1058" spans="31:32">
      <c r="AE1058" s="164"/>
      <c r="AF1058" s="164"/>
    </row>
    <row r="1059" spans="31:32">
      <c r="AE1059" s="164"/>
      <c r="AF1059" s="164"/>
    </row>
    <row r="1060" spans="31:32">
      <c r="AE1060" s="164"/>
      <c r="AF1060" s="164"/>
    </row>
    <row r="1061" spans="31:32">
      <c r="AE1061" s="164"/>
      <c r="AF1061" s="164"/>
    </row>
    <row r="1062" spans="31:32">
      <c r="AE1062" s="164"/>
      <c r="AF1062" s="164"/>
    </row>
    <row r="1063" spans="31:32">
      <c r="AE1063" s="164"/>
      <c r="AF1063" s="164"/>
    </row>
    <row r="1064" spans="31:32">
      <c r="AE1064" s="164"/>
      <c r="AF1064" s="164"/>
    </row>
    <row r="1065" spans="31:32">
      <c r="AE1065" s="164"/>
      <c r="AF1065" s="164"/>
    </row>
    <row r="1066" spans="31:32">
      <c r="AE1066" s="164"/>
      <c r="AF1066" s="164"/>
    </row>
    <row r="1067" spans="31:32">
      <c r="AE1067" s="164"/>
      <c r="AF1067" s="164"/>
    </row>
    <row r="1068" spans="31:32">
      <c r="AE1068" s="164"/>
      <c r="AF1068" s="164"/>
    </row>
    <row r="1069" spans="31:32">
      <c r="AE1069" s="164"/>
      <c r="AF1069" s="164"/>
    </row>
    <row r="1070" spans="31:32">
      <c r="AE1070" s="164"/>
      <c r="AF1070" s="164"/>
    </row>
    <row r="1071" spans="31:32">
      <c r="AE1071" s="164"/>
      <c r="AF1071" s="164"/>
    </row>
    <row r="1072" spans="31:32">
      <c r="AE1072" s="164"/>
      <c r="AF1072" s="164"/>
    </row>
    <row r="1073" spans="31:32">
      <c r="AE1073" s="164"/>
      <c r="AF1073" s="164"/>
    </row>
    <row r="1074" spans="31:32">
      <c r="AE1074" s="164"/>
      <c r="AF1074" s="164"/>
    </row>
    <row r="1075" spans="31:32">
      <c r="AE1075" s="164"/>
      <c r="AF1075" s="164"/>
    </row>
    <row r="1076" spans="31:32">
      <c r="AE1076" s="164"/>
      <c r="AF1076" s="164"/>
    </row>
    <row r="1077" spans="31:32">
      <c r="AE1077" s="164"/>
      <c r="AF1077" s="164"/>
    </row>
    <row r="1078" spans="31:32">
      <c r="AE1078" s="164"/>
      <c r="AF1078" s="164"/>
    </row>
    <row r="1079" spans="31:32">
      <c r="AE1079" s="164"/>
      <c r="AF1079" s="164"/>
    </row>
    <row r="1080" spans="31:32">
      <c r="AE1080" s="164"/>
      <c r="AF1080" s="164"/>
    </row>
    <row r="1081" spans="31:32">
      <c r="AE1081" s="164"/>
      <c r="AF1081" s="164"/>
    </row>
    <row r="1082" spans="31:32">
      <c r="AE1082" s="164"/>
      <c r="AF1082" s="164"/>
    </row>
    <row r="1083" spans="31:32">
      <c r="AE1083" s="164"/>
      <c r="AF1083" s="164"/>
    </row>
    <row r="1084" spans="31:32">
      <c r="AE1084" s="164"/>
      <c r="AF1084" s="164"/>
    </row>
    <row r="1085" spans="31:32">
      <c r="AE1085" s="164"/>
      <c r="AF1085" s="164"/>
    </row>
    <row r="1086" spans="31:32">
      <c r="AE1086" s="164"/>
      <c r="AF1086" s="164"/>
    </row>
    <row r="1087" spans="31:32">
      <c r="AE1087" s="164"/>
      <c r="AF1087" s="164"/>
    </row>
    <row r="1088" spans="31:32">
      <c r="AE1088" s="164"/>
      <c r="AF1088" s="164"/>
    </row>
    <row r="1089" spans="31:32">
      <c r="AE1089" s="164"/>
      <c r="AF1089" s="164"/>
    </row>
    <row r="1090" spans="31:32">
      <c r="AE1090" s="164"/>
      <c r="AF1090" s="164"/>
    </row>
    <row r="1091" spans="31:32">
      <c r="AE1091" s="164"/>
      <c r="AF1091" s="164"/>
    </row>
    <row r="1092" spans="31:32">
      <c r="AE1092" s="164"/>
      <c r="AF1092" s="164"/>
    </row>
    <row r="1093" spans="31:32">
      <c r="AE1093" s="164"/>
      <c r="AF1093" s="164"/>
    </row>
    <row r="1094" spans="31:32">
      <c r="AE1094" s="164"/>
      <c r="AF1094" s="164"/>
    </row>
    <row r="1095" spans="31:32">
      <c r="AE1095" s="164"/>
      <c r="AF1095" s="164"/>
    </row>
    <row r="1096" spans="31:32">
      <c r="AE1096" s="164"/>
      <c r="AF1096" s="164"/>
    </row>
    <row r="1097" spans="31:32">
      <c r="AE1097" s="164"/>
      <c r="AF1097" s="164"/>
    </row>
    <row r="1098" spans="31:32">
      <c r="AE1098" s="164"/>
      <c r="AF1098" s="164"/>
    </row>
    <row r="1099" spans="31:32">
      <c r="AE1099" s="164"/>
      <c r="AF1099" s="164"/>
    </row>
    <row r="1100" spans="31:32">
      <c r="AE1100" s="164"/>
      <c r="AF1100" s="164"/>
    </row>
    <row r="1101" spans="31:32">
      <c r="AE1101" s="164"/>
      <c r="AF1101" s="164"/>
    </row>
    <row r="1102" spans="31:32">
      <c r="AE1102" s="164"/>
      <c r="AF1102" s="164"/>
    </row>
    <row r="1103" spans="31:32">
      <c r="AE1103" s="164"/>
      <c r="AF1103" s="164"/>
    </row>
    <row r="1104" spans="31:32">
      <c r="AE1104" s="164"/>
      <c r="AF1104" s="164"/>
    </row>
    <row r="1105" spans="31:32">
      <c r="AE1105" s="164"/>
      <c r="AF1105" s="164"/>
    </row>
    <row r="1106" spans="31:32">
      <c r="AE1106" s="164"/>
      <c r="AF1106" s="164"/>
    </row>
    <row r="1107" spans="31:32">
      <c r="AE1107" s="164"/>
      <c r="AF1107" s="164"/>
    </row>
    <row r="1108" spans="31:32">
      <c r="AE1108" s="164"/>
      <c r="AF1108" s="164"/>
    </row>
    <row r="1109" spans="31:32">
      <c r="AE1109" s="164"/>
      <c r="AF1109" s="164"/>
    </row>
    <row r="1110" spans="31:32">
      <c r="AE1110" s="164"/>
      <c r="AF1110" s="164"/>
    </row>
    <row r="1111" spans="31:32">
      <c r="AE1111" s="164"/>
      <c r="AF1111" s="164"/>
    </row>
    <row r="1112" spans="31:32">
      <c r="AE1112" s="164"/>
      <c r="AF1112" s="164"/>
    </row>
    <row r="1113" spans="31:32">
      <c r="AE1113" s="164"/>
      <c r="AF1113" s="164"/>
    </row>
    <row r="1114" spans="31:32">
      <c r="AE1114" s="164"/>
      <c r="AF1114" s="164"/>
    </row>
    <row r="1115" spans="31:32">
      <c r="AE1115" s="164"/>
      <c r="AF1115" s="164"/>
    </row>
    <row r="1116" spans="31:32">
      <c r="AE1116" s="164"/>
      <c r="AF1116" s="164"/>
    </row>
    <row r="1117" spans="31:32">
      <c r="AE1117" s="164"/>
      <c r="AF1117" s="164"/>
    </row>
    <row r="1118" spans="31:32">
      <c r="AE1118" s="164"/>
      <c r="AF1118" s="164"/>
    </row>
    <row r="1119" spans="31:32">
      <c r="AE1119" s="164"/>
      <c r="AF1119" s="164"/>
    </row>
    <row r="1120" spans="31:32">
      <c r="AE1120" s="164"/>
      <c r="AF1120" s="164"/>
    </row>
    <row r="1121" spans="31:32">
      <c r="AE1121" s="164"/>
      <c r="AF1121" s="164"/>
    </row>
    <row r="1122" spans="31:32">
      <c r="AE1122" s="164"/>
      <c r="AF1122" s="164"/>
    </row>
    <row r="1123" spans="31:32">
      <c r="AE1123" s="164"/>
      <c r="AF1123" s="164"/>
    </row>
    <row r="1124" spans="31:32">
      <c r="AE1124" s="164"/>
      <c r="AF1124" s="164"/>
    </row>
    <row r="1125" spans="31:32">
      <c r="AE1125" s="164"/>
      <c r="AF1125" s="164"/>
    </row>
    <row r="1126" spans="31:32">
      <c r="AE1126" s="164"/>
      <c r="AF1126" s="164"/>
    </row>
    <row r="1127" spans="31:32">
      <c r="AE1127" s="164"/>
      <c r="AF1127" s="164"/>
    </row>
    <row r="1128" spans="31:32">
      <c r="AE1128" s="164"/>
      <c r="AF1128" s="164"/>
    </row>
    <row r="1129" spans="31:32">
      <c r="AE1129" s="164"/>
      <c r="AF1129" s="164"/>
    </row>
    <row r="1130" spans="31:32">
      <c r="AE1130" s="164"/>
      <c r="AF1130" s="164"/>
    </row>
    <row r="1131" spans="31:32">
      <c r="AE1131" s="164"/>
      <c r="AF1131" s="164"/>
    </row>
    <row r="1132" spans="31:32">
      <c r="AE1132" s="164"/>
      <c r="AF1132" s="164"/>
    </row>
    <row r="1133" spans="31:32">
      <c r="AE1133" s="164"/>
      <c r="AF1133" s="164"/>
    </row>
    <row r="1134" spans="31:32">
      <c r="AE1134" s="164"/>
      <c r="AF1134" s="164"/>
    </row>
    <row r="1135" spans="31:32">
      <c r="AE1135" s="164"/>
      <c r="AF1135" s="164"/>
    </row>
    <row r="1136" spans="31:32">
      <c r="AE1136" s="164"/>
      <c r="AF1136" s="164"/>
    </row>
    <row r="1137" spans="31:32">
      <c r="AE1137" s="164"/>
      <c r="AF1137" s="164"/>
    </row>
    <row r="1138" spans="31:32">
      <c r="AE1138" s="164"/>
      <c r="AF1138" s="164"/>
    </row>
    <row r="1139" spans="31:32">
      <c r="AE1139" s="164"/>
      <c r="AF1139" s="164"/>
    </row>
    <row r="1140" spans="31:32">
      <c r="AE1140" s="164"/>
      <c r="AF1140" s="164"/>
    </row>
    <row r="1141" spans="31:32">
      <c r="AE1141" s="164"/>
      <c r="AF1141" s="164"/>
    </row>
    <row r="1142" spans="31:32">
      <c r="AE1142" s="164"/>
      <c r="AF1142" s="164"/>
    </row>
    <row r="1143" spans="31:32">
      <c r="AE1143" s="164"/>
      <c r="AF1143" s="164"/>
    </row>
    <row r="1144" spans="31:32">
      <c r="AE1144" s="164"/>
      <c r="AF1144" s="164"/>
    </row>
    <row r="1145" spans="31:32">
      <c r="AE1145" s="164"/>
      <c r="AF1145" s="164"/>
    </row>
    <row r="1146" spans="31:32">
      <c r="AE1146" s="164"/>
      <c r="AF1146" s="164"/>
    </row>
    <row r="1147" spans="31:32">
      <c r="AE1147" s="164"/>
      <c r="AF1147" s="164"/>
    </row>
    <row r="1148" spans="31:32">
      <c r="AE1148" s="164"/>
      <c r="AF1148" s="164"/>
    </row>
    <row r="1149" spans="31:32">
      <c r="AE1149" s="164"/>
      <c r="AF1149" s="164"/>
    </row>
    <row r="1150" spans="31:32">
      <c r="AE1150" s="164"/>
      <c r="AF1150" s="164"/>
    </row>
    <row r="1151" spans="31:32">
      <c r="AE1151" s="164"/>
      <c r="AF1151" s="164"/>
    </row>
    <row r="1152" spans="31:32">
      <c r="AE1152" s="164"/>
      <c r="AF1152" s="164"/>
    </row>
    <row r="1153" spans="31:32">
      <c r="AE1153" s="164"/>
      <c r="AF1153" s="164"/>
    </row>
    <row r="1154" spans="31:32">
      <c r="AE1154" s="164"/>
      <c r="AF1154" s="164"/>
    </row>
    <row r="1155" spans="31:32">
      <c r="AE1155" s="164"/>
      <c r="AF1155" s="164"/>
    </row>
    <row r="1156" spans="31:32">
      <c r="AE1156" s="164"/>
      <c r="AF1156" s="164"/>
    </row>
    <row r="1157" spans="31:32">
      <c r="AE1157" s="164"/>
      <c r="AF1157" s="164"/>
    </row>
    <row r="1158" spans="31:32">
      <c r="AE1158" s="164"/>
      <c r="AF1158" s="164"/>
    </row>
    <row r="1159" spans="31:32">
      <c r="AE1159" s="164"/>
      <c r="AF1159" s="164"/>
    </row>
    <row r="1160" spans="31:32">
      <c r="AE1160" s="164"/>
      <c r="AF1160" s="164"/>
    </row>
    <row r="1161" spans="31:32">
      <c r="AE1161" s="164"/>
      <c r="AF1161" s="164"/>
    </row>
    <row r="1162" spans="31:32">
      <c r="AE1162" s="164"/>
      <c r="AF1162" s="164"/>
    </row>
    <row r="1163" spans="31:32">
      <c r="AE1163" s="164"/>
      <c r="AF1163" s="164"/>
    </row>
    <row r="1164" spans="31:32">
      <c r="AE1164" s="164"/>
      <c r="AF1164" s="164"/>
    </row>
    <row r="1165" spans="31:32">
      <c r="AE1165" s="164"/>
      <c r="AF1165" s="164"/>
    </row>
    <row r="1166" spans="31:32">
      <c r="AE1166" s="164"/>
      <c r="AF1166" s="164"/>
    </row>
    <row r="1167" spans="31:32">
      <c r="AE1167" s="164"/>
      <c r="AF1167" s="164"/>
    </row>
    <row r="1168" spans="31:32">
      <c r="AE1168" s="164"/>
      <c r="AF1168" s="164"/>
    </row>
    <row r="1169" spans="31:32">
      <c r="AE1169" s="164"/>
      <c r="AF1169" s="164"/>
    </row>
    <row r="1170" spans="31:32">
      <c r="AE1170" s="164"/>
      <c r="AF1170" s="164"/>
    </row>
    <row r="1171" spans="31:32">
      <c r="AE1171" s="164"/>
      <c r="AF1171" s="164"/>
    </row>
    <row r="1172" spans="31:32">
      <c r="AE1172" s="164"/>
      <c r="AF1172" s="164"/>
    </row>
    <row r="1173" spans="31:32">
      <c r="AE1173" s="164"/>
      <c r="AF1173" s="164"/>
    </row>
    <row r="1174" spans="31:32">
      <c r="AE1174" s="164"/>
      <c r="AF1174" s="164"/>
    </row>
    <row r="1175" spans="31:32">
      <c r="AE1175" s="164"/>
      <c r="AF1175" s="164"/>
    </row>
    <row r="1176" spans="31:32">
      <c r="AE1176" s="164"/>
      <c r="AF1176" s="164"/>
    </row>
    <row r="1177" spans="31:32">
      <c r="AE1177" s="164"/>
      <c r="AF1177" s="164"/>
    </row>
    <row r="1178" spans="31:32">
      <c r="AE1178" s="164"/>
      <c r="AF1178" s="164"/>
    </row>
    <row r="1179" spans="31:32">
      <c r="AE1179" s="164"/>
      <c r="AF1179" s="164"/>
    </row>
    <row r="1180" spans="31:32">
      <c r="AE1180" s="164"/>
      <c r="AF1180" s="164"/>
    </row>
    <row r="1181" spans="31:32">
      <c r="AE1181" s="164"/>
      <c r="AF1181" s="164"/>
    </row>
    <row r="1182" spans="31:32">
      <c r="AE1182" s="164"/>
      <c r="AF1182" s="164"/>
    </row>
    <row r="1183" spans="31:32">
      <c r="AE1183" s="164"/>
      <c r="AF1183" s="164"/>
    </row>
    <row r="1184" spans="31:32">
      <c r="AE1184" s="164"/>
      <c r="AF1184" s="164"/>
    </row>
    <row r="1185" spans="31:32">
      <c r="AE1185" s="164"/>
      <c r="AF1185" s="164"/>
    </row>
    <row r="1186" spans="31:32">
      <c r="AE1186" s="164"/>
      <c r="AF1186" s="164"/>
    </row>
    <row r="1187" spans="31:32">
      <c r="AE1187" s="164"/>
      <c r="AF1187" s="164"/>
    </row>
    <row r="1188" spans="31:32">
      <c r="AE1188" s="164"/>
      <c r="AF1188" s="164"/>
    </row>
    <row r="1189" spans="31:32">
      <c r="AE1189" s="164"/>
      <c r="AF1189" s="164"/>
    </row>
    <row r="1190" spans="31:32">
      <c r="AE1190" s="164"/>
      <c r="AF1190" s="164"/>
    </row>
    <row r="1191" spans="31:32">
      <c r="AE1191" s="164"/>
      <c r="AF1191" s="164"/>
    </row>
    <row r="1192" spans="31:32">
      <c r="AE1192" s="164"/>
      <c r="AF1192" s="164"/>
    </row>
    <row r="1193" spans="31:32">
      <c r="AE1193" s="164"/>
      <c r="AF1193" s="164"/>
    </row>
    <row r="1194" spans="31:32">
      <c r="AE1194" s="164"/>
      <c r="AF1194" s="164"/>
    </row>
    <row r="1195" spans="31:32">
      <c r="AE1195" s="164"/>
      <c r="AF1195" s="164"/>
    </row>
    <row r="1196" spans="31:32">
      <c r="AE1196" s="164"/>
      <c r="AF1196" s="164"/>
    </row>
    <row r="1197" spans="31:32">
      <c r="AE1197" s="164"/>
      <c r="AF1197" s="164"/>
    </row>
    <row r="1198" spans="31:32">
      <c r="AE1198" s="164"/>
      <c r="AF1198" s="164"/>
    </row>
    <row r="1199" spans="31:32">
      <c r="AE1199" s="164"/>
      <c r="AF1199" s="164"/>
    </row>
    <row r="1200" spans="31:32">
      <c r="AE1200" s="164"/>
      <c r="AF1200" s="164"/>
    </row>
    <row r="1201" spans="31:32">
      <c r="AE1201" s="164"/>
      <c r="AF1201" s="164"/>
    </row>
    <row r="1202" spans="31:32">
      <c r="AE1202" s="164"/>
      <c r="AF1202" s="164"/>
    </row>
    <row r="1203" spans="31:32">
      <c r="AE1203" s="164"/>
      <c r="AF1203" s="164"/>
    </row>
    <row r="1204" spans="31:32">
      <c r="AE1204" s="164"/>
      <c r="AF1204" s="164"/>
    </row>
    <row r="1205" spans="31:32">
      <c r="AE1205" s="164"/>
      <c r="AF1205" s="164"/>
    </row>
    <row r="1206" spans="31:32">
      <c r="AE1206" s="164"/>
      <c r="AF1206" s="164"/>
    </row>
    <row r="1207" spans="31:32">
      <c r="AE1207" s="164"/>
      <c r="AF1207" s="164"/>
    </row>
    <row r="1208" spans="31:32">
      <c r="AE1208" s="164"/>
      <c r="AF1208" s="164"/>
    </row>
    <row r="1209" spans="31:32">
      <c r="AE1209" s="164"/>
      <c r="AF1209" s="164"/>
    </row>
    <row r="1210" spans="31:32">
      <c r="AE1210" s="164"/>
      <c r="AF1210" s="164"/>
    </row>
    <row r="1211" spans="31:32">
      <c r="AE1211" s="164"/>
      <c r="AF1211" s="164"/>
    </row>
    <row r="1212" spans="31:32">
      <c r="AE1212" s="164"/>
      <c r="AF1212" s="164"/>
    </row>
    <row r="1213" spans="31:32">
      <c r="AE1213" s="164"/>
      <c r="AF1213" s="164"/>
    </row>
    <row r="1214" spans="31:32">
      <c r="AE1214" s="164"/>
      <c r="AF1214" s="164"/>
    </row>
    <row r="1215" spans="31:32">
      <c r="AE1215" s="164"/>
      <c r="AF1215" s="164"/>
    </row>
    <row r="1216" spans="31:32">
      <c r="AE1216" s="164"/>
      <c r="AF1216" s="164"/>
    </row>
    <row r="1217" spans="31:32">
      <c r="AE1217" s="164"/>
      <c r="AF1217" s="164"/>
    </row>
    <row r="1218" spans="31:32">
      <c r="AE1218" s="164"/>
      <c r="AF1218" s="164"/>
    </row>
    <row r="1219" spans="31:32">
      <c r="AE1219" s="164"/>
      <c r="AF1219" s="164"/>
    </row>
    <row r="1220" spans="31:32">
      <c r="AE1220" s="164"/>
      <c r="AF1220" s="164"/>
    </row>
    <row r="1221" spans="31:32">
      <c r="AE1221" s="164"/>
      <c r="AF1221" s="164"/>
    </row>
    <row r="1222" spans="31:32">
      <c r="AE1222" s="164"/>
      <c r="AF1222" s="164"/>
    </row>
    <row r="1223" spans="31:32">
      <c r="AE1223" s="164"/>
      <c r="AF1223" s="164"/>
    </row>
    <row r="1224" spans="31:32">
      <c r="AE1224" s="164"/>
      <c r="AF1224" s="164"/>
    </row>
    <row r="1225" spans="31:32">
      <c r="AE1225" s="164"/>
      <c r="AF1225" s="164"/>
    </row>
    <row r="1226" spans="31:32">
      <c r="AE1226" s="164"/>
      <c r="AF1226" s="164"/>
    </row>
    <row r="1227" spans="31:32">
      <c r="AE1227" s="164"/>
      <c r="AF1227" s="164"/>
    </row>
    <row r="1228" spans="31:32">
      <c r="AE1228" s="164"/>
      <c r="AF1228" s="164"/>
    </row>
    <row r="1229" spans="31:32">
      <c r="AE1229" s="164"/>
      <c r="AF1229" s="164"/>
    </row>
    <row r="1230" spans="31:32">
      <c r="AE1230" s="164"/>
      <c r="AF1230" s="164"/>
    </row>
    <row r="1231" spans="31:32">
      <c r="AE1231" s="164"/>
      <c r="AF1231" s="164"/>
    </row>
    <row r="1232" spans="31:32">
      <c r="AE1232" s="164"/>
      <c r="AF1232" s="164"/>
    </row>
    <row r="1233" spans="31:32">
      <c r="AE1233" s="164"/>
      <c r="AF1233" s="164"/>
    </row>
    <row r="1234" spans="31:32">
      <c r="AE1234" s="164"/>
      <c r="AF1234" s="164"/>
    </row>
    <row r="1235" spans="31:32">
      <c r="AE1235" s="164"/>
      <c r="AF1235" s="164"/>
    </row>
    <row r="1236" spans="31:32">
      <c r="AE1236" s="164"/>
      <c r="AF1236" s="164"/>
    </row>
    <row r="1237" spans="31:32">
      <c r="AE1237" s="164"/>
      <c r="AF1237" s="164"/>
    </row>
    <row r="1238" spans="31:32">
      <c r="AE1238" s="164"/>
      <c r="AF1238" s="164"/>
    </row>
    <row r="1239" spans="31:32">
      <c r="AE1239" s="164"/>
      <c r="AF1239" s="164"/>
    </row>
    <row r="1240" spans="31:32">
      <c r="AE1240" s="164"/>
      <c r="AF1240" s="164"/>
    </row>
    <row r="1241" spans="31:32">
      <c r="AE1241" s="164"/>
      <c r="AF1241" s="164"/>
    </row>
    <row r="1242" spans="31:32">
      <c r="AE1242" s="164"/>
      <c r="AF1242" s="164"/>
    </row>
    <row r="1243" spans="31:32">
      <c r="AE1243" s="164"/>
      <c r="AF1243" s="164"/>
    </row>
    <row r="1244" spans="31:32">
      <c r="AE1244" s="164"/>
      <c r="AF1244" s="164"/>
    </row>
    <row r="1245" spans="31:32">
      <c r="AE1245" s="164"/>
      <c r="AF1245" s="164"/>
    </row>
    <row r="1246" spans="31:32">
      <c r="AE1246" s="164"/>
      <c r="AF1246" s="164"/>
    </row>
    <row r="1247" spans="31:32">
      <c r="AE1247" s="164"/>
      <c r="AF1247" s="164"/>
    </row>
    <row r="1248" spans="31:32">
      <c r="AE1248" s="164"/>
      <c r="AF1248" s="164"/>
    </row>
    <row r="1249" spans="31:32">
      <c r="AE1249" s="164"/>
      <c r="AF1249" s="164"/>
    </row>
    <row r="1250" spans="31:32">
      <c r="AE1250" s="164"/>
      <c r="AF1250" s="164"/>
    </row>
    <row r="1251" spans="31:32">
      <c r="AE1251" s="164"/>
      <c r="AF1251" s="164"/>
    </row>
    <row r="1252" spans="31:32">
      <c r="AE1252" s="164"/>
      <c r="AF1252" s="164"/>
    </row>
    <row r="1253" spans="31:32">
      <c r="AE1253" s="164"/>
      <c r="AF1253" s="164"/>
    </row>
    <row r="1254" spans="31:32">
      <c r="AE1254" s="164"/>
      <c r="AF1254" s="164"/>
    </row>
    <row r="1255" spans="31:32">
      <c r="AE1255" s="164"/>
      <c r="AF1255" s="164"/>
    </row>
    <row r="1256" spans="31:32">
      <c r="AE1256" s="164"/>
      <c r="AF1256" s="164"/>
    </row>
    <row r="1257" spans="31:32">
      <c r="AE1257" s="164"/>
      <c r="AF1257" s="164"/>
    </row>
    <row r="1258" spans="31:32">
      <c r="AE1258" s="164"/>
      <c r="AF1258" s="164"/>
    </row>
    <row r="1259" spans="31:32">
      <c r="AE1259" s="164"/>
      <c r="AF1259" s="164"/>
    </row>
    <row r="1260" spans="31:32">
      <c r="AE1260" s="164"/>
      <c r="AF1260" s="164"/>
    </row>
    <row r="1261" spans="31:32">
      <c r="AE1261" s="164"/>
      <c r="AF1261" s="164"/>
    </row>
    <row r="1262" spans="31:32">
      <c r="AE1262" s="164"/>
      <c r="AF1262" s="164"/>
    </row>
    <row r="1263" spans="31:32">
      <c r="AE1263" s="164"/>
      <c r="AF1263" s="164"/>
    </row>
    <row r="1264" spans="31:32">
      <c r="AE1264" s="164"/>
      <c r="AF1264" s="164"/>
    </row>
    <row r="1265" spans="31:32">
      <c r="AE1265" s="164"/>
      <c r="AF1265" s="164"/>
    </row>
    <row r="1266" spans="31:32">
      <c r="AE1266" s="164"/>
      <c r="AF1266" s="164"/>
    </row>
    <row r="1267" spans="31:32">
      <c r="AE1267" s="164"/>
      <c r="AF1267" s="164"/>
    </row>
    <row r="1268" spans="31:32">
      <c r="AE1268" s="164"/>
      <c r="AF1268" s="164"/>
    </row>
    <row r="1269" spans="31:32">
      <c r="AE1269" s="164"/>
      <c r="AF1269" s="164"/>
    </row>
    <row r="1270" spans="31:32">
      <c r="AE1270" s="164"/>
      <c r="AF1270" s="164"/>
    </row>
    <row r="1271" spans="31:32">
      <c r="AE1271" s="164"/>
      <c r="AF1271" s="164"/>
    </row>
    <row r="1272" spans="31:32">
      <c r="AE1272" s="164"/>
      <c r="AF1272" s="164"/>
    </row>
    <row r="1273" spans="31:32">
      <c r="AE1273" s="164"/>
      <c r="AF1273" s="164"/>
    </row>
    <row r="1274" spans="31:32">
      <c r="AE1274" s="164"/>
      <c r="AF1274" s="164"/>
    </row>
    <row r="1275" spans="31:32">
      <c r="AE1275" s="164"/>
      <c r="AF1275" s="164"/>
    </row>
    <row r="1276" spans="31:32">
      <c r="AE1276" s="164"/>
      <c r="AF1276" s="164"/>
    </row>
    <row r="1277" spans="31:32">
      <c r="AE1277" s="164"/>
      <c r="AF1277" s="164"/>
    </row>
    <row r="1278" spans="31:32">
      <c r="AE1278" s="164"/>
      <c r="AF1278" s="164"/>
    </row>
    <row r="1279" spans="31:32">
      <c r="AE1279" s="164"/>
      <c r="AF1279" s="164"/>
    </row>
    <row r="1280" spans="31:32">
      <c r="AE1280" s="164"/>
      <c r="AF1280" s="164"/>
    </row>
    <row r="1281" spans="31:32">
      <c r="AE1281" s="164"/>
      <c r="AF1281" s="164"/>
    </row>
    <row r="1282" spans="31:32">
      <c r="AE1282" s="164"/>
      <c r="AF1282" s="164"/>
    </row>
    <row r="1283" spans="31:32">
      <c r="AE1283" s="164"/>
      <c r="AF1283" s="164"/>
    </row>
    <row r="1284" spans="31:32">
      <c r="AE1284" s="164"/>
      <c r="AF1284" s="164"/>
    </row>
    <row r="1285" spans="31:32">
      <c r="AE1285" s="164"/>
      <c r="AF1285" s="164"/>
    </row>
    <row r="1286" spans="31:32">
      <c r="AE1286" s="164"/>
      <c r="AF1286" s="164"/>
    </row>
    <row r="1287" spans="31:32">
      <c r="AE1287" s="164"/>
      <c r="AF1287" s="164"/>
    </row>
    <row r="1288" spans="31:32">
      <c r="AE1288" s="164"/>
      <c r="AF1288" s="164"/>
    </row>
    <row r="1289" spans="31:32">
      <c r="AE1289" s="164"/>
      <c r="AF1289" s="164"/>
    </row>
    <row r="1290" spans="31:32">
      <c r="AE1290" s="164"/>
      <c r="AF1290" s="164"/>
    </row>
    <row r="1291" spans="31:32">
      <c r="AE1291" s="164"/>
      <c r="AF1291" s="164"/>
    </row>
    <row r="1292" spans="31:32">
      <c r="AE1292" s="164"/>
      <c r="AF1292" s="164"/>
    </row>
    <row r="1293" spans="31:32">
      <c r="AE1293" s="164"/>
      <c r="AF1293" s="164"/>
    </row>
    <row r="1294" spans="31:32">
      <c r="AE1294" s="164"/>
      <c r="AF1294" s="164"/>
    </row>
    <row r="1295" spans="31:32">
      <c r="AE1295" s="164"/>
      <c r="AF1295" s="164"/>
    </row>
    <row r="1296" spans="31:32">
      <c r="AE1296" s="164"/>
      <c r="AF1296" s="164"/>
    </row>
    <row r="1297" spans="31:32">
      <c r="AE1297" s="164"/>
      <c r="AF1297" s="164"/>
    </row>
    <row r="1298" spans="31:32">
      <c r="AE1298" s="164"/>
      <c r="AF1298" s="164"/>
    </row>
    <row r="1299" spans="31:32">
      <c r="AE1299" s="164"/>
      <c r="AF1299" s="164"/>
    </row>
    <row r="1300" spans="31:32">
      <c r="AE1300" s="164"/>
      <c r="AF1300" s="164"/>
    </row>
    <row r="1301" spans="31:32">
      <c r="AE1301" s="164"/>
      <c r="AF1301" s="164"/>
    </row>
    <row r="1302" spans="31:32">
      <c r="AE1302" s="164"/>
      <c r="AF1302" s="164"/>
    </row>
    <row r="1303" spans="31:32">
      <c r="AE1303" s="164"/>
      <c r="AF1303" s="164"/>
    </row>
    <row r="1304" spans="31:32">
      <c r="AE1304" s="164"/>
      <c r="AF1304" s="164"/>
    </row>
    <row r="1305" spans="31:32">
      <c r="AE1305" s="164"/>
      <c r="AF1305" s="164"/>
    </row>
    <row r="1306" spans="31:32">
      <c r="AE1306" s="164"/>
      <c r="AF1306" s="164"/>
    </row>
    <row r="1307" spans="31:32">
      <c r="AE1307" s="164"/>
      <c r="AF1307" s="164"/>
    </row>
    <row r="1308" spans="31:32">
      <c r="AE1308" s="164"/>
      <c r="AF1308" s="164"/>
    </row>
    <row r="1309" spans="31:32">
      <c r="AE1309" s="164"/>
      <c r="AF1309" s="164"/>
    </row>
    <row r="1310" spans="31:32">
      <c r="AE1310" s="164"/>
      <c r="AF1310" s="164"/>
    </row>
    <row r="1311" spans="31:32">
      <c r="AE1311" s="164"/>
      <c r="AF1311" s="164"/>
    </row>
    <row r="1312" spans="31:32">
      <c r="AE1312" s="164"/>
      <c r="AF1312" s="164"/>
    </row>
    <row r="1313" spans="31:32">
      <c r="AE1313" s="164"/>
      <c r="AF1313" s="164"/>
    </row>
    <row r="1314" spans="31:32">
      <c r="AE1314" s="164"/>
      <c r="AF1314" s="164"/>
    </row>
    <row r="1315" spans="31:32">
      <c r="AE1315" s="164"/>
      <c r="AF1315" s="164"/>
    </row>
    <row r="1316" spans="31:32">
      <c r="AE1316" s="164"/>
      <c r="AF1316" s="164"/>
    </row>
    <row r="1317" spans="31:32">
      <c r="AE1317" s="164"/>
      <c r="AF1317" s="164"/>
    </row>
    <row r="1318" spans="31:32">
      <c r="AE1318" s="164"/>
      <c r="AF1318" s="164"/>
    </row>
    <row r="1319" spans="31:32">
      <c r="AE1319" s="164"/>
      <c r="AF1319" s="164"/>
    </row>
    <row r="1320" spans="31:32">
      <c r="AE1320" s="164"/>
      <c r="AF1320" s="164"/>
    </row>
    <row r="1321" spans="31:32">
      <c r="AE1321" s="164"/>
      <c r="AF1321" s="164"/>
    </row>
    <row r="1322" spans="31:32">
      <c r="AE1322" s="164"/>
      <c r="AF1322" s="164"/>
    </row>
    <row r="1323" spans="31:32">
      <c r="AE1323" s="164"/>
      <c r="AF1323" s="164"/>
    </row>
    <row r="1324" spans="31:32">
      <c r="AE1324" s="164"/>
      <c r="AF1324" s="164"/>
    </row>
    <row r="1325" spans="31:32">
      <c r="AE1325" s="164"/>
      <c r="AF1325" s="164"/>
    </row>
    <row r="1326" spans="31:32">
      <c r="AE1326" s="164"/>
      <c r="AF1326" s="164"/>
    </row>
    <row r="1327" spans="31:32">
      <c r="AE1327" s="164"/>
      <c r="AF1327" s="164"/>
    </row>
    <row r="1328" spans="31:32">
      <c r="AE1328" s="164"/>
      <c r="AF1328" s="164"/>
    </row>
    <row r="1329" spans="31:32">
      <c r="AE1329" s="164"/>
      <c r="AF1329" s="164"/>
    </row>
    <row r="1330" spans="31:32">
      <c r="AE1330" s="164"/>
      <c r="AF1330" s="164"/>
    </row>
    <row r="1331" spans="31:32">
      <c r="AE1331" s="164"/>
      <c r="AF1331" s="164"/>
    </row>
    <row r="1332" spans="31:32">
      <c r="AE1332" s="164"/>
      <c r="AF1332" s="164"/>
    </row>
    <row r="1333" spans="31:32">
      <c r="AE1333" s="164"/>
      <c r="AF1333" s="164"/>
    </row>
    <row r="1334" spans="31:32">
      <c r="AE1334" s="164"/>
      <c r="AF1334" s="164"/>
    </row>
    <row r="1335" spans="31:32">
      <c r="AE1335" s="164"/>
      <c r="AF1335" s="164"/>
    </row>
    <row r="1336" spans="31:32">
      <c r="AE1336" s="164"/>
      <c r="AF1336" s="164"/>
    </row>
    <row r="1337" spans="31:32">
      <c r="AE1337" s="164"/>
      <c r="AF1337" s="164"/>
    </row>
    <row r="1338" spans="31:32">
      <c r="AE1338" s="164"/>
      <c r="AF1338" s="164"/>
    </row>
    <row r="1339" spans="31:32">
      <c r="AE1339" s="164"/>
      <c r="AF1339" s="164"/>
    </row>
    <row r="1340" spans="31:32">
      <c r="AE1340" s="164"/>
      <c r="AF1340" s="164"/>
    </row>
    <row r="1341" spans="31:32">
      <c r="AE1341" s="164"/>
      <c r="AF1341" s="164"/>
    </row>
    <row r="1342" spans="31:32">
      <c r="AE1342" s="164"/>
      <c r="AF1342" s="164"/>
    </row>
    <row r="1343" spans="31:32">
      <c r="AE1343" s="164"/>
      <c r="AF1343" s="164"/>
    </row>
    <row r="1344" spans="31:32">
      <c r="AE1344" s="164"/>
      <c r="AF1344" s="164"/>
    </row>
    <row r="1345" spans="31:32">
      <c r="AE1345" s="164"/>
      <c r="AF1345" s="164"/>
    </row>
    <row r="1346" spans="31:32">
      <c r="AE1346" s="164"/>
      <c r="AF1346" s="164"/>
    </row>
    <row r="1347" spans="31:32">
      <c r="AE1347" s="164"/>
      <c r="AF1347" s="164"/>
    </row>
    <row r="1348" spans="31:32">
      <c r="AE1348" s="164"/>
      <c r="AF1348" s="164"/>
    </row>
    <row r="1349" spans="31:32">
      <c r="AE1349" s="164"/>
      <c r="AF1349" s="164"/>
    </row>
    <row r="1350" spans="31:32">
      <c r="AE1350" s="164"/>
      <c r="AF1350" s="164"/>
    </row>
    <row r="1351" spans="31:32">
      <c r="AE1351" s="164"/>
      <c r="AF1351" s="164"/>
    </row>
    <row r="1352" spans="31:32">
      <c r="AE1352" s="164"/>
      <c r="AF1352" s="164"/>
    </row>
    <row r="1353" spans="31:32">
      <c r="AE1353" s="164"/>
      <c r="AF1353" s="164"/>
    </row>
    <row r="1354" spans="31:32">
      <c r="AE1354" s="164"/>
      <c r="AF1354" s="164"/>
    </row>
    <row r="1355" spans="31:32">
      <c r="AE1355" s="164"/>
      <c r="AF1355" s="164"/>
    </row>
    <row r="1356" spans="31:32">
      <c r="AE1356" s="164"/>
      <c r="AF1356" s="164"/>
    </row>
    <row r="1357" spans="31:32">
      <c r="AE1357" s="164"/>
      <c r="AF1357" s="164"/>
    </row>
    <row r="1358" spans="31:32">
      <c r="AE1358" s="164"/>
      <c r="AF1358" s="164"/>
    </row>
    <row r="1359" spans="31:32">
      <c r="AE1359" s="164"/>
      <c r="AF1359" s="164"/>
    </row>
    <row r="1360" spans="31:32">
      <c r="AE1360" s="164"/>
      <c r="AF1360" s="164"/>
    </row>
    <row r="1361" spans="31:32">
      <c r="AE1361" s="164"/>
      <c r="AF1361" s="164"/>
    </row>
    <row r="1362" spans="31:32">
      <c r="AE1362" s="164"/>
      <c r="AF1362" s="164"/>
    </row>
    <row r="1363" spans="31:32">
      <c r="AE1363" s="164"/>
      <c r="AF1363" s="164"/>
    </row>
    <row r="1364" spans="31:32">
      <c r="AE1364" s="164"/>
      <c r="AF1364" s="164"/>
    </row>
    <row r="1365" spans="31:32">
      <c r="AE1365" s="164"/>
      <c r="AF1365" s="164"/>
    </row>
    <row r="1366" spans="31:32">
      <c r="AE1366" s="164"/>
      <c r="AF1366" s="164"/>
    </row>
    <row r="1367" spans="31:32">
      <c r="AE1367" s="164"/>
      <c r="AF1367" s="164"/>
    </row>
    <row r="1368" spans="31:32">
      <c r="AE1368" s="164"/>
      <c r="AF1368" s="164"/>
    </row>
    <row r="1369" spans="31:32">
      <c r="AE1369" s="164"/>
      <c r="AF1369" s="164"/>
    </row>
    <row r="1370" spans="31:32">
      <c r="AE1370" s="164"/>
      <c r="AF1370" s="164"/>
    </row>
    <row r="1371" spans="31:32">
      <c r="AE1371" s="164"/>
      <c r="AF1371" s="164"/>
    </row>
    <row r="1372" spans="31:32">
      <c r="AE1372" s="164"/>
      <c r="AF1372" s="164"/>
    </row>
    <row r="1373" spans="31:32">
      <c r="AE1373" s="164"/>
      <c r="AF1373" s="164"/>
    </row>
    <row r="1374" spans="31:32">
      <c r="AE1374" s="164"/>
      <c r="AF1374" s="164"/>
    </row>
    <row r="1375" spans="31:32">
      <c r="AE1375" s="164"/>
      <c r="AF1375" s="164"/>
    </row>
    <row r="1376" spans="31:32">
      <c r="AE1376" s="164"/>
      <c r="AF1376" s="164"/>
    </row>
    <row r="1377" spans="31:32">
      <c r="AE1377" s="164"/>
      <c r="AF1377" s="164"/>
    </row>
    <row r="1378" spans="31:32">
      <c r="AE1378" s="164"/>
      <c r="AF1378" s="164"/>
    </row>
    <row r="1379" spans="31:32">
      <c r="AE1379" s="164"/>
      <c r="AF1379" s="164"/>
    </row>
    <row r="1380" spans="31:32">
      <c r="AE1380" s="164"/>
      <c r="AF1380" s="164"/>
    </row>
    <row r="1381" spans="31:32">
      <c r="AE1381" s="164"/>
      <c r="AF1381" s="164"/>
    </row>
    <row r="1382" spans="31:32">
      <c r="AE1382" s="164"/>
      <c r="AF1382" s="164"/>
    </row>
    <row r="1383" spans="31:32">
      <c r="AE1383" s="164"/>
      <c r="AF1383" s="164"/>
    </row>
    <row r="1384" spans="31:32">
      <c r="AE1384" s="164"/>
      <c r="AF1384" s="164"/>
    </row>
    <row r="1385" spans="31:32">
      <c r="AE1385" s="164"/>
      <c r="AF1385" s="164"/>
    </row>
    <row r="1386" spans="31:32">
      <c r="AE1386" s="164"/>
      <c r="AF1386" s="164"/>
    </row>
    <row r="1387" spans="31:32">
      <c r="AE1387" s="164"/>
      <c r="AF1387" s="164"/>
    </row>
    <row r="1388" spans="31:32">
      <c r="AE1388" s="164"/>
      <c r="AF1388" s="164"/>
    </row>
    <row r="1389" spans="31:32">
      <c r="AE1389" s="164"/>
      <c r="AF1389" s="164"/>
    </row>
    <row r="1390" spans="31:32">
      <c r="AE1390" s="164"/>
      <c r="AF1390" s="164"/>
    </row>
    <row r="1391" spans="31:32">
      <c r="AE1391" s="164"/>
      <c r="AF1391" s="164"/>
    </row>
    <row r="1392" spans="31:32">
      <c r="AE1392" s="164"/>
      <c r="AF1392" s="164"/>
    </row>
    <row r="1393" spans="31:32">
      <c r="AE1393" s="164"/>
      <c r="AF1393" s="164"/>
    </row>
    <row r="1394" spans="31:32">
      <c r="AE1394" s="164"/>
      <c r="AF1394" s="164"/>
    </row>
    <row r="1395" spans="31:32">
      <c r="AE1395" s="164"/>
      <c r="AF1395" s="164"/>
    </row>
    <row r="1396" spans="31:32">
      <c r="AE1396" s="164"/>
      <c r="AF1396" s="164"/>
    </row>
    <row r="1397" spans="31:32">
      <c r="AE1397" s="164"/>
      <c r="AF1397" s="164"/>
    </row>
    <row r="1398" spans="31:32">
      <c r="AE1398" s="164"/>
      <c r="AF1398" s="164"/>
    </row>
    <row r="1399" spans="31:32">
      <c r="AE1399" s="164"/>
      <c r="AF1399" s="164"/>
    </row>
    <row r="1400" spans="31:32">
      <c r="AE1400" s="164"/>
      <c r="AF1400" s="164"/>
    </row>
    <row r="1401" spans="31:32">
      <c r="AE1401" s="164"/>
      <c r="AF1401" s="164"/>
    </row>
    <row r="1402" spans="31:32">
      <c r="AE1402" s="164"/>
      <c r="AF1402" s="164"/>
    </row>
    <row r="1403" spans="31:32">
      <c r="AE1403" s="164"/>
      <c r="AF1403" s="164"/>
    </row>
    <row r="1404" spans="31:32">
      <c r="AE1404" s="164"/>
      <c r="AF1404" s="164"/>
    </row>
    <row r="1405" spans="31:32">
      <c r="AE1405" s="164"/>
      <c r="AF1405" s="164"/>
    </row>
    <row r="1406" spans="31:32">
      <c r="AE1406" s="164"/>
      <c r="AF1406" s="164"/>
    </row>
    <row r="1407" spans="31:32">
      <c r="AE1407" s="164"/>
      <c r="AF1407" s="164"/>
    </row>
    <row r="1408" spans="31:32">
      <c r="AE1408" s="164"/>
      <c r="AF1408" s="164"/>
    </row>
    <row r="1409" spans="31:32">
      <c r="AE1409" s="164"/>
      <c r="AF1409" s="164"/>
    </row>
    <row r="1410" spans="31:32">
      <c r="AE1410" s="164"/>
      <c r="AF1410" s="164"/>
    </row>
    <row r="1411" spans="31:32">
      <c r="AE1411" s="164"/>
      <c r="AF1411" s="164"/>
    </row>
    <row r="1412" spans="31:32">
      <c r="AE1412" s="164"/>
      <c r="AF1412" s="164"/>
    </row>
    <row r="1413" spans="31:32">
      <c r="AE1413" s="164"/>
      <c r="AF1413" s="164"/>
    </row>
    <row r="1414" spans="31:32">
      <c r="AE1414" s="164"/>
      <c r="AF1414" s="164"/>
    </row>
    <row r="1415" spans="31:32">
      <c r="AE1415" s="164"/>
      <c r="AF1415" s="164"/>
    </row>
    <row r="1416" spans="31:32">
      <c r="AE1416" s="164"/>
      <c r="AF1416" s="164"/>
    </row>
    <row r="1417" spans="31:32">
      <c r="AE1417" s="164"/>
      <c r="AF1417" s="164"/>
    </row>
    <row r="1418" spans="31:32">
      <c r="AE1418" s="164"/>
      <c r="AF1418" s="164"/>
    </row>
    <row r="1419" spans="31:32">
      <c r="AE1419" s="164"/>
      <c r="AF1419" s="164"/>
    </row>
    <row r="1420" spans="31:32">
      <c r="AE1420" s="164"/>
      <c r="AF1420" s="164"/>
    </row>
    <row r="1421" spans="31:32">
      <c r="AE1421" s="164"/>
      <c r="AF1421" s="164"/>
    </row>
    <row r="1422" spans="31:32">
      <c r="AE1422" s="164"/>
      <c r="AF1422" s="164"/>
    </row>
    <row r="1423" spans="31:32">
      <c r="AE1423" s="164"/>
      <c r="AF1423" s="164"/>
    </row>
    <row r="1424" spans="31:32">
      <c r="AE1424" s="164"/>
      <c r="AF1424" s="164"/>
    </row>
    <row r="1425" spans="31:32">
      <c r="AE1425" s="164"/>
      <c r="AF1425" s="164"/>
    </row>
    <row r="1426" spans="31:32">
      <c r="AE1426" s="164"/>
      <c r="AF1426" s="164"/>
    </row>
    <row r="1427" spans="31:32">
      <c r="AE1427" s="164"/>
      <c r="AF1427" s="164"/>
    </row>
    <row r="1428" spans="31:32">
      <c r="AE1428" s="164"/>
      <c r="AF1428" s="164"/>
    </row>
    <row r="1429" spans="31:32">
      <c r="AE1429" s="164"/>
      <c r="AF1429" s="164"/>
    </row>
    <row r="1430" spans="31:32">
      <c r="AE1430" s="164"/>
      <c r="AF1430" s="164"/>
    </row>
    <row r="1431" spans="31:32">
      <c r="AE1431" s="164"/>
      <c r="AF1431" s="164"/>
    </row>
    <row r="1432" spans="31:32">
      <c r="AE1432" s="164"/>
      <c r="AF1432" s="164"/>
    </row>
    <row r="1433" spans="31:32">
      <c r="AE1433" s="164"/>
      <c r="AF1433" s="164"/>
    </row>
    <row r="1434" spans="31:32">
      <c r="AE1434" s="164"/>
      <c r="AF1434" s="164"/>
    </row>
    <row r="1435" spans="31:32">
      <c r="AE1435" s="164"/>
      <c r="AF1435" s="164"/>
    </row>
    <row r="1436" spans="31:32">
      <c r="AE1436" s="164"/>
      <c r="AF1436" s="164"/>
    </row>
    <row r="1437" spans="31:32">
      <c r="AE1437" s="164"/>
      <c r="AF1437" s="164"/>
    </row>
    <row r="1438" spans="31:32">
      <c r="AE1438" s="164"/>
      <c r="AF1438" s="164"/>
    </row>
    <row r="1439" spans="31:32">
      <c r="AE1439" s="164"/>
      <c r="AF1439" s="164"/>
    </row>
    <row r="1440" spans="31:32">
      <c r="AE1440" s="164"/>
      <c r="AF1440" s="164"/>
    </row>
    <row r="1441" spans="31:32">
      <c r="AE1441" s="164"/>
      <c r="AF1441" s="164"/>
    </row>
    <row r="1442" spans="31:32">
      <c r="AE1442" s="164"/>
      <c r="AF1442" s="164"/>
    </row>
    <row r="1443" spans="31:32">
      <c r="AE1443" s="164"/>
      <c r="AF1443" s="164"/>
    </row>
    <row r="1444" spans="31:32">
      <c r="AE1444" s="164"/>
      <c r="AF1444" s="164"/>
    </row>
    <row r="1445" spans="31:32">
      <c r="AE1445" s="164"/>
      <c r="AF1445" s="164"/>
    </row>
    <row r="1446" spans="31:32">
      <c r="AE1446" s="164"/>
      <c r="AF1446" s="164"/>
    </row>
    <row r="1447" spans="31:32">
      <c r="AE1447" s="164"/>
      <c r="AF1447" s="164"/>
    </row>
    <row r="1448" spans="31:32">
      <c r="AE1448" s="164"/>
      <c r="AF1448" s="164"/>
    </row>
    <row r="1449" spans="31:32">
      <c r="AE1449" s="164"/>
      <c r="AF1449" s="164"/>
    </row>
    <row r="1450" spans="31:32">
      <c r="AE1450" s="164"/>
      <c r="AF1450" s="164"/>
    </row>
    <row r="1451" spans="31:32">
      <c r="AE1451" s="164"/>
      <c r="AF1451" s="164"/>
    </row>
    <row r="1452" spans="31:32">
      <c r="AE1452" s="164"/>
      <c r="AF1452" s="164"/>
    </row>
    <row r="1453" spans="31:32">
      <c r="AE1453" s="164"/>
      <c r="AF1453" s="164"/>
    </row>
    <row r="1454" spans="31:32">
      <c r="AE1454" s="164"/>
      <c r="AF1454" s="164"/>
    </row>
    <row r="1455" spans="31:32">
      <c r="AE1455" s="164"/>
      <c r="AF1455" s="164"/>
    </row>
    <row r="1456" spans="31:32">
      <c r="AE1456" s="164"/>
      <c r="AF1456" s="164"/>
    </row>
    <row r="1457" spans="31:32">
      <c r="AE1457" s="164"/>
      <c r="AF1457" s="164"/>
    </row>
    <row r="1458" spans="31:32">
      <c r="AE1458" s="164"/>
      <c r="AF1458" s="164"/>
    </row>
    <row r="1459" spans="31:32">
      <c r="AE1459" s="164"/>
      <c r="AF1459" s="164"/>
    </row>
    <row r="1460" spans="31:32">
      <c r="AE1460" s="164"/>
      <c r="AF1460" s="164"/>
    </row>
    <row r="1461" spans="31:32">
      <c r="AE1461" s="164"/>
      <c r="AF1461" s="164"/>
    </row>
    <row r="1462" spans="31:32">
      <c r="AE1462" s="164"/>
      <c r="AF1462" s="164"/>
    </row>
    <row r="1463" spans="31:32">
      <c r="AE1463" s="164"/>
      <c r="AF1463" s="164"/>
    </row>
    <row r="1464" spans="31:32">
      <c r="AE1464" s="164"/>
      <c r="AF1464" s="164"/>
    </row>
    <row r="1465" spans="31:32">
      <c r="AE1465" s="164"/>
      <c r="AF1465" s="164"/>
    </row>
    <row r="1466" spans="31:32">
      <c r="AE1466" s="164"/>
      <c r="AF1466" s="164"/>
    </row>
    <row r="1467" spans="31:32">
      <c r="AE1467" s="164"/>
      <c r="AF1467" s="164"/>
    </row>
    <row r="1468" spans="31:32">
      <c r="AE1468" s="164"/>
      <c r="AF1468" s="164"/>
    </row>
    <row r="1469" spans="31:32">
      <c r="AE1469" s="164"/>
      <c r="AF1469" s="164"/>
    </row>
    <row r="1470" spans="31:32">
      <c r="AE1470" s="164"/>
      <c r="AF1470" s="164"/>
    </row>
    <row r="1471" spans="31:32">
      <c r="AE1471" s="164"/>
      <c r="AF1471" s="164"/>
    </row>
    <row r="1472" spans="31:32">
      <c r="AE1472" s="164"/>
      <c r="AF1472" s="164"/>
    </row>
    <row r="1473" spans="31:32">
      <c r="AE1473" s="164"/>
      <c r="AF1473" s="164"/>
    </row>
    <row r="1474" spans="31:32">
      <c r="AE1474" s="164"/>
      <c r="AF1474" s="164"/>
    </row>
    <row r="1475" spans="31:32">
      <c r="AE1475" s="164"/>
      <c r="AF1475" s="164"/>
    </row>
    <row r="1476" spans="31:32">
      <c r="AE1476" s="164"/>
      <c r="AF1476" s="164"/>
    </row>
    <row r="1477" spans="31:32">
      <c r="AE1477" s="164"/>
      <c r="AF1477" s="164"/>
    </row>
    <row r="1478" spans="31:32">
      <c r="AE1478" s="164"/>
      <c r="AF1478" s="164"/>
    </row>
    <row r="1479" spans="31:32">
      <c r="AE1479" s="164"/>
      <c r="AF1479" s="164"/>
    </row>
    <row r="1480" spans="31:32">
      <c r="AE1480" s="164"/>
      <c r="AF1480" s="164"/>
    </row>
    <row r="1481" spans="31:32">
      <c r="AE1481" s="164"/>
      <c r="AF1481" s="164"/>
    </row>
    <row r="1482" spans="31:32">
      <c r="AE1482" s="164"/>
      <c r="AF1482" s="164"/>
    </row>
    <row r="1483" spans="31:32">
      <c r="AE1483" s="164"/>
      <c r="AF1483" s="164"/>
    </row>
    <row r="1484" spans="31:32">
      <c r="AE1484" s="164"/>
      <c r="AF1484" s="164"/>
    </row>
    <row r="1485" spans="31:32">
      <c r="AE1485" s="164"/>
      <c r="AF1485" s="164"/>
    </row>
    <row r="1486" spans="31:32">
      <c r="AE1486" s="164"/>
      <c r="AF1486" s="164"/>
    </row>
    <row r="1487" spans="31:32">
      <c r="AE1487" s="164"/>
      <c r="AF1487" s="164"/>
    </row>
    <row r="1488" spans="31:32">
      <c r="AE1488" s="164"/>
      <c r="AF1488" s="164"/>
    </row>
    <row r="1489" spans="31:32">
      <c r="AE1489" s="164"/>
      <c r="AF1489" s="164"/>
    </row>
    <row r="1490" spans="31:32">
      <c r="AE1490" s="164"/>
      <c r="AF1490" s="164"/>
    </row>
    <row r="1491" spans="31:32">
      <c r="AE1491" s="164"/>
      <c r="AF1491" s="164"/>
    </row>
    <row r="1492" spans="31:32">
      <c r="AE1492" s="164"/>
      <c r="AF1492" s="164"/>
    </row>
    <row r="1493" spans="31:32">
      <c r="AE1493" s="164"/>
      <c r="AF1493" s="164"/>
    </row>
    <row r="1494" spans="31:32">
      <c r="AE1494" s="164"/>
      <c r="AF1494" s="164"/>
    </row>
    <row r="1495" spans="31:32">
      <c r="AE1495" s="164"/>
      <c r="AF1495" s="164"/>
    </row>
    <row r="1496" spans="31:32">
      <c r="AE1496" s="164"/>
      <c r="AF1496" s="164"/>
    </row>
    <row r="1497" spans="31:32">
      <c r="AE1497" s="164"/>
      <c r="AF1497" s="164"/>
    </row>
    <row r="1498" spans="31:32">
      <c r="AE1498" s="164"/>
      <c r="AF1498" s="164"/>
    </row>
    <row r="1499" spans="31:32">
      <c r="AE1499" s="164"/>
      <c r="AF1499" s="164"/>
    </row>
    <row r="1500" spans="31:32">
      <c r="AE1500" s="164"/>
      <c r="AF1500" s="164"/>
    </row>
    <row r="1501" spans="31:32">
      <c r="AE1501" s="164"/>
      <c r="AF1501" s="164"/>
    </row>
    <row r="1502" spans="31:32">
      <c r="AE1502" s="164"/>
      <c r="AF1502" s="164"/>
    </row>
    <row r="1503" spans="31:32">
      <c r="AE1503" s="164"/>
      <c r="AF1503" s="164"/>
    </row>
    <row r="1504" spans="31:32">
      <c r="AE1504" s="164"/>
      <c r="AF1504" s="164"/>
    </row>
    <row r="1505" spans="31:32">
      <c r="AE1505" s="164"/>
      <c r="AF1505" s="164"/>
    </row>
    <row r="1506" spans="31:32">
      <c r="AE1506" s="164"/>
      <c r="AF1506" s="164"/>
    </row>
    <row r="1507" spans="31:32">
      <c r="AE1507" s="164"/>
      <c r="AF1507" s="164"/>
    </row>
    <row r="1508" spans="31:32">
      <c r="AE1508" s="164"/>
      <c r="AF1508" s="164"/>
    </row>
    <row r="1509" spans="31:32">
      <c r="AE1509" s="164"/>
      <c r="AF1509" s="164"/>
    </row>
    <row r="1510" spans="31:32">
      <c r="AE1510" s="164"/>
      <c r="AF1510" s="164"/>
    </row>
    <row r="1511" spans="31:32">
      <c r="AE1511" s="164"/>
      <c r="AF1511" s="164"/>
    </row>
    <row r="1512" spans="31:32">
      <c r="AE1512" s="164"/>
      <c r="AF1512" s="164"/>
    </row>
    <row r="1513" spans="31:32">
      <c r="AE1513" s="164"/>
      <c r="AF1513" s="164"/>
    </row>
    <row r="1514" spans="31:32">
      <c r="AE1514" s="164"/>
      <c r="AF1514" s="164"/>
    </row>
    <row r="1515" spans="31:32">
      <c r="AE1515" s="164"/>
      <c r="AF1515" s="164"/>
    </row>
    <row r="1516" spans="31:32">
      <c r="AE1516" s="164"/>
      <c r="AF1516" s="164"/>
    </row>
    <row r="1517" spans="31:32">
      <c r="AE1517" s="164"/>
      <c r="AF1517" s="164"/>
    </row>
    <row r="1518" spans="31:32">
      <c r="AE1518" s="164"/>
      <c r="AF1518" s="164"/>
    </row>
    <row r="1519" spans="31:32">
      <c r="AE1519" s="164"/>
      <c r="AF1519" s="164"/>
    </row>
    <row r="1520" spans="31:32">
      <c r="AE1520" s="164"/>
      <c r="AF1520" s="164"/>
    </row>
    <row r="1521" spans="31:32">
      <c r="AE1521" s="164"/>
      <c r="AF1521" s="164"/>
    </row>
    <row r="1522" spans="31:32">
      <c r="AE1522" s="164"/>
      <c r="AF1522" s="164"/>
    </row>
    <row r="1523" spans="31:32">
      <c r="AE1523" s="164"/>
      <c r="AF1523" s="164"/>
    </row>
    <row r="1524" spans="31:32">
      <c r="AE1524" s="164"/>
      <c r="AF1524" s="164"/>
    </row>
    <row r="1525" spans="31:32">
      <c r="AE1525" s="164"/>
      <c r="AF1525" s="164"/>
    </row>
    <row r="1526" spans="31:32">
      <c r="AE1526" s="164"/>
      <c r="AF1526" s="164"/>
    </row>
    <row r="1527" spans="31:32">
      <c r="AE1527" s="164"/>
      <c r="AF1527" s="164"/>
    </row>
    <row r="1528" spans="31:32">
      <c r="AE1528" s="164"/>
      <c r="AF1528" s="164"/>
    </row>
    <row r="1529" spans="31:32">
      <c r="AE1529" s="164"/>
      <c r="AF1529" s="164"/>
    </row>
    <row r="1530" spans="31:32">
      <c r="AE1530" s="164"/>
      <c r="AF1530" s="164"/>
    </row>
    <row r="1531" spans="31:32">
      <c r="AE1531" s="164"/>
      <c r="AF1531" s="164"/>
    </row>
    <row r="1532" spans="31:32">
      <c r="AE1532" s="164"/>
      <c r="AF1532" s="164"/>
    </row>
    <row r="1533" spans="31:32">
      <c r="AE1533" s="164"/>
      <c r="AF1533" s="164"/>
    </row>
    <row r="1534" spans="31:32">
      <c r="AE1534" s="164"/>
      <c r="AF1534" s="164"/>
    </row>
    <row r="1535" spans="31:32">
      <c r="AE1535" s="164"/>
      <c r="AF1535" s="164"/>
    </row>
    <row r="1536" spans="31:32">
      <c r="AE1536" s="164"/>
      <c r="AF1536" s="164"/>
    </row>
    <row r="1537" spans="31:32">
      <c r="AE1537" s="164"/>
      <c r="AF1537" s="164"/>
    </row>
    <row r="1538" spans="31:32">
      <c r="AE1538" s="164"/>
      <c r="AF1538" s="164"/>
    </row>
    <row r="1539" spans="31:32">
      <c r="AE1539" s="164"/>
      <c r="AF1539" s="164"/>
    </row>
    <row r="1540" spans="31:32">
      <c r="AE1540" s="164"/>
      <c r="AF1540" s="164"/>
    </row>
    <row r="1541" spans="31:32">
      <c r="AE1541" s="164"/>
      <c r="AF1541" s="164"/>
    </row>
    <row r="1542" spans="31:32">
      <c r="AE1542" s="164"/>
      <c r="AF1542" s="164"/>
    </row>
    <row r="1543" spans="31:32">
      <c r="AE1543" s="164"/>
      <c r="AF1543" s="164"/>
    </row>
    <row r="1544" spans="31:32">
      <c r="AE1544" s="164"/>
      <c r="AF1544" s="164"/>
    </row>
    <row r="1545" spans="31:32">
      <c r="AE1545" s="164"/>
      <c r="AF1545" s="164"/>
    </row>
    <row r="1546" spans="31:32">
      <c r="AE1546" s="164"/>
      <c r="AF1546" s="164"/>
    </row>
    <row r="1547" spans="31:32">
      <c r="AE1547" s="164"/>
      <c r="AF1547" s="164"/>
    </row>
    <row r="1548" spans="31:32">
      <c r="AE1548" s="164"/>
      <c r="AF1548" s="164"/>
    </row>
    <row r="1549" spans="31:32">
      <c r="AE1549" s="164"/>
      <c r="AF1549" s="164"/>
    </row>
    <row r="1550" spans="31:32">
      <c r="AE1550" s="164"/>
      <c r="AF1550" s="164"/>
    </row>
    <row r="1551" spans="31:32">
      <c r="AE1551" s="164"/>
      <c r="AF1551" s="164"/>
    </row>
    <row r="1552" spans="31:32">
      <c r="AE1552" s="164"/>
      <c r="AF1552" s="164"/>
    </row>
    <row r="1553" spans="31:32">
      <c r="AE1553" s="164"/>
      <c r="AF1553" s="164"/>
    </row>
    <row r="1554" spans="31:32">
      <c r="AE1554" s="164"/>
      <c r="AF1554" s="164"/>
    </row>
    <row r="1555" spans="31:32">
      <c r="AE1555" s="164"/>
      <c r="AF1555" s="164"/>
    </row>
    <row r="1556" spans="31:32">
      <c r="AE1556" s="164"/>
      <c r="AF1556" s="164"/>
    </row>
    <row r="1557" spans="31:32">
      <c r="AE1557" s="164"/>
      <c r="AF1557" s="164"/>
    </row>
    <row r="1558" spans="31:32">
      <c r="AE1558" s="164"/>
      <c r="AF1558" s="164"/>
    </row>
    <row r="1559" spans="31:32">
      <c r="AE1559" s="164"/>
      <c r="AF1559" s="164"/>
    </row>
    <row r="1560" spans="31:32">
      <c r="AE1560" s="164"/>
      <c r="AF1560" s="164"/>
    </row>
    <row r="1561" spans="31:32">
      <c r="AE1561" s="164"/>
      <c r="AF1561" s="164"/>
    </row>
    <row r="1562" spans="31:32">
      <c r="AE1562" s="164"/>
      <c r="AF1562" s="164"/>
    </row>
    <row r="1563" spans="31:32">
      <c r="AE1563" s="164"/>
      <c r="AF1563" s="164"/>
    </row>
    <row r="1564" spans="31:32">
      <c r="AE1564" s="164"/>
      <c r="AF1564" s="164"/>
    </row>
    <row r="1565" spans="31:32">
      <c r="AE1565" s="164"/>
      <c r="AF1565" s="164"/>
    </row>
    <row r="1566" spans="31:32">
      <c r="AE1566" s="164"/>
      <c r="AF1566" s="164"/>
    </row>
    <row r="1567" spans="31:32">
      <c r="AE1567" s="164"/>
      <c r="AF1567" s="164"/>
    </row>
    <row r="1568" spans="31:32">
      <c r="AE1568" s="164"/>
      <c r="AF1568" s="164"/>
    </row>
    <row r="1569" spans="31:32">
      <c r="AE1569" s="164"/>
      <c r="AF1569" s="164"/>
    </row>
    <row r="1570" spans="31:32">
      <c r="AE1570" s="164"/>
      <c r="AF1570" s="164"/>
    </row>
    <row r="1571" spans="31:32">
      <c r="AE1571" s="164"/>
      <c r="AF1571" s="164"/>
    </row>
    <row r="1572" spans="31:32">
      <c r="AE1572" s="164"/>
      <c r="AF1572" s="164"/>
    </row>
    <row r="1573" spans="31:32">
      <c r="AE1573" s="164"/>
      <c r="AF1573" s="164"/>
    </row>
    <row r="1574" spans="31:32">
      <c r="AE1574" s="164"/>
      <c r="AF1574" s="164"/>
    </row>
    <row r="1575" spans="31:32">
      <c r="AE1575" s="164"/>
      <c r="AF1575" s="164"/>
    </row>
    <row r="1576" spans="31:32">
      <c r="AE1576" s="164"/>
      <c r="AF1576" s="164"/>
    </row>
    <row r="1577" spans="31:32">
      <c r="AE1577" s="164"/>
      <c r="AF1577" s="164"/>
    </row>
    <row r="1578" spans="31:32">
      <c r="AE1578" s="164"/>
      <c r="AF1578" s="164"/>
    </row>
    <row r="1579" spans="31:32">
      <c r="AE1579" s="164"/>
      <c r="AF1579" s="164"/>
    </row>
    <row r="1580" spans="31:32">
      <c r="AE1580" s="164"/>
      <c r="AF1580" s="164"/>
    </row>
    <row r="1581" spans="31:32">
      <c r="AE1581" s="164"/>
      <c r="AF1581" s="164"/>
    </row>
    <row r="1582" spans="31:32">
      <c r="AE1582" s="164"/>
      <c r="AF1582" s="164"/>
    </row>
    <row r="1583" spans="31:32">
      <c r="AE1583" s="164"/>
      <c r="AF1583" s="164"/>
    </row>
    <row r="1584" spans="31:32">
      <c r="AE1584" s="164"/>
      <c r="AF1584" s="164"/>
    </row>
    <row r="1585" spans="31:32">
      <c r="AE1585" s="164"/>
      <c r="AF1585" s="164"/>
    </row>
    <row r="1586" spans="31:32">
      <c r="AE1586" s="164"/>
      <c r="AF1586" s="164"/>
    </row>
    <row r="1587" spans="31:32">
      <c r="AE1587" s="164"/>
      <c r="AF1587" s="164"/>
    </row>
    <row r="1588" spans="31:32">
      <c r="AE1588" s="164"/>
      <c r="AF1588" s="164"/>
    </row>
    <row r="1589" spans="31:32">
      <c r="AE1589" s="164"/>
      <c r="AF1589" s="164"/>
    </row>
    <row r="1590" spans="31:32">
      <c r="AE1590" s="164"/>
      <c r="AF1590" s="164"/>
    </row>
    <row r="1591" spans="31:32">
      <c r="AE1591" s="164"/>
      <c r="AF1591" s="164"/>
    </row>
    <row r="1592" spans="31:32">
      <c r="AE1592" s="164"/>
      <c r="AF1592" s="164"/>
    </row>
    <row r="1593" spans="31:32">
      <c r="AE1593" s="164"/>
      <c r="AF1593" s="164"/>
    </row>
    <row r="1594" spans="31:32">
      <c r="AE1594" s="164"/>
      <c r="AF1594" s="164"/>
    </row>
    <row r="1595" spans="31:32">
      <c r="AE1595" s="164"/>
      <c r="AF1595" s="164"/>
    </row>
    <row r="1596" spans="31:32">
      <c r="AE1596" s="164"/>
      <c r="AF1596" s="164"/>
    </row>
    <row r="1597" spans="31:32">
      <c r="AE1597" s="164"/>
      <c r="AF1597" s="164"/>
    </row>
    <row r="1598" spans="31:32">
      <c r="AE1598" s="164"/>
      <c r="AF1598" s="164"/>
    </row>
    <row r="1599" spans="31:32">
      <c r="AE1599" s="164"/>
      <c r="AF1599" s="164"/>
    </row>
    <row r="1600" spans="31:32">
      <c r="AE1600" s="164"/>
      <c r="AF1600" s="164"/>
    </row>
    <row r="1601" spans="31:32">
      <c r="AE1601" s="164"/>
      <c r="AF1601" s="164"/>
    </row>
    <row r="1602" spans="31:32">
      <c r="AE1602" s="164"/>
      <c r="AF1602" s="164"/>
    </row>
    <row r="1603" spans="31:32">
      <c r="AE1603" s="164"/>
      <c r="AF1603" s="164"/>
    </row>
    <row r="1604" spans="31:32">
      <c r="AE1604" s="164"/>
      <c r="AF1604" s="164"/>
    </row>
    <row r="1605" spans="31:32">
      <c r="AE1605" s="164"/>
      <c r="AF1605" s="164"/>
    </row>
    <row r="1606" spans="31:32">
      <c r="AE1606" s="164"/>
      <c r="AF1606" s="164"/>
    </row>
    <row r="1607" spans="31:32">
      <c r="AE1607" s="164"/>
      <c r="AF1607" s="164"/>
    </row>
    <row r="1608" spans="31:32">
      <c r="AE1608" s="164"/>
      <c r="AF1608" s="164"/>
    </row>
    <row r="1609" spans="31:32">
      <c r="AE1609" s="164"/>
      <c r="AF1609" s="164"/>
    </row>
    <row r="1610" spans="31:32">
      <c r="AE1610" s="164"/>
      <c r="AF1610" s="164"/>
    </row>
    <row r="1611" spans="31:32">
      <c r="AE1611" s="164"/>
      <c r="AF1611" s="164"/>
    </row>
    <row r="1612" spans="31:32">
      <c r="AE1612" s="164"/>
      <c r="AF1612" s="164"/>
    </row>
    <row r="1613" spans="31:32">
      <c r="AE1613" s="164"/>
      <c r="AF1613" s="164"/>
    </row>
    <row r="1614" spans="31:32">
      <c r="AE1614" s="164"/>
      <c r="AF1614" s="164"/>
    </row>
    <row r="1615" spans="31:32">
      <c r="AE1615" s="164"/>
      <c r="AF1615" s="164"/>
    </row>
    <row r="1616" spans="31:32">
      <c r="AE1616" s="164"/>
      <c r="AF1616" s="164"/>
    </row>
    <row r="1617" spans="31:32">
      <c r="AE1617" s="164"/>
      <c r="AF1617" s="164"/>
    </row>
    <row r="1618" spans="31:32">
      <c r="AE1618" s="164"/>
      <c r="AF1618" s="164"/>
    </row>
    <row r="1619" spans="31:32">
      <c r="AE1619" s="164"/>
      <c r="AF1619" s="164"/>
    </row>
    <row r="1620" spans="31:32">
      <c r="AE1620" s="164"/>
      <c r="AF1620" s="164"/>
    </row>
    <row r="1621" spans="31:32">
      <c r="AE1621" s="164"/>
      <c r="AF1621" s="164"/>
    </row>
    <row r="1622" spans="31:32">
      <c r="AE1622" s="164"/>
      <c r="AF1622" s="164"/>
    </row>
    <row r="1623" spans="31:32">
      <c r="AE1623" s="164"/>
      <c r="AF1623" s="164"/>
    </row>
    <row r="1624" spans="31:32">
      <c r="AE1624" s="164"/>
      <c r="AF1624" s="164"/>
    </row>
    <row r="1625" spans="31:32">
      <c r="AE1625" s="164"/>
      <c r="AF1625" s="164"/>
    </row>
    <row r="1626" spans="31:32">
      <c r="AE1626" s="164"/>
      <c r="AF1626" s="164"/>
    </row>
    <row r="1627" spans="31:32">
      <c r="AE1627" s="164"/>
      <c r="AF1627" s="164"/>
    </row>
    <row r="1628" spans="31:32">
      <c r="AE1628" s="164"/>
      <c r="AF1628" s="164"/>
    </row>
    <row r="1629" spans="31:32">
      <c r="AE1629" s="164"/>
      <c r="AF1629" s="164"/>
    </row>
    <row r="1630" spans="31:32">
      <c r="AE1630" s="164"/>
      <c r="AF1630" s="164"/>
    </row>
    <row r="1631" spans="31:32">
      <c r="AE1631" s="164"/>
      <c r="AF1631" s="164"/>
    </row>
    <row r="1632" spans="31:32">
      <c r="AE1632" s="164"/>
      <c r="AF1632" s="164"/>
    </row>
    <row r="1633" spans="31:32">
      <c r="AE1633" s="164"/>
      <c r="AF1633" s="164"/>
    </row>
    <row r="1634" spans="31:32">
      <c r="AE1634" s="164"/>
      <c r="AF1634" s="164"/>
    </row>
    <row r="1635" spans="31:32">
      <c r="AE1635" s="164"/>
      <c r="AF1635" s="164"/>
    </row>
    <row r="1636" spans="31:32">
      <c r="AE1636" s="164"/>
      <c r="AF1636" s="164"/>
    </row>
    <row r="1637" spans="31:32">
      <c r="AE1637" s="164"/>
      <c r="AF1637" s="164"/>
    </row>
    <row r="1638" spans="31:32">
      <c r="AE1638" s="164"/>
      <c r="AF1638" s="164"/>
    </row>
    <row r="1639" spans="31:32">
      <c r="AE1639" s="164"/>
      <c r="AF1639" s="164"/>
    </row>
    <row r="1640" spans="31:32">
      <c r="AE1640" s="164"/>
      <c r="AF1640" s="164"/>
    </row>
    <row r="1641" spans="31:32">
      <c r="AE1641" s="164"/>
      <c r="AF1641" s="164"/>
    </row>
    <row r="1642" spans="31:32">
      <c r="AE1642" s="164"/>
      <c r="AF1642" s="164"/>
    </row>
    <row r="1643" spans="31:32">
      <c r="AE1643" s="164"/>
      <c r="AF1643" s="164"/>
    </row>
    <row r="1644" spans="31:32">
      <c r="AE1644" s="164"/>
      <c r="AF1644" s="164"/>
    </row>
    <row r="1645" spans="31:32">
      <c r="AE1645" s="164"/>
      <c r="AF1645" s="164"/>
    </row>
    <row r="1646" spans="31:32">
      <c r="AE1646" s="164"/>
      <c r="AF1646" s="164"/>
    </row>
    <row r="1647" spans="31:32">
      <c r="AE1647" s="164"/>
      <c r="AF1647" s="164"/>
    </row>
    <row r="1648" spans="31:32">
      <c r="AE1648" s="164"/>
      <c r="AF1648" s="164"/>
    </row>
    <row r="1649" spans="31:32">
      <c r="AE1649" s="164"/>
      <c r="AF1649" s="164"/>
    </row>
    <row r="1650" spans="31:32">
      <c r="AE1650" s="164"/>
      <c r="AF1650" s="164"/>
    </row>
    <row r="1651" spans="31:32">
      <c r="AE1651" s="164"/>
      <c r="AF1651" s="164"/>
    </row>
    <row r="1652" spans="31:32">
      <c r="AE1652" s="164"/>
      <c r="AF1652" s="164"/>
    </row>
    <row r="1653" spans="31:32">
      <c r="AE1653" s="164"/>
      <c r="AF1653" s="164"/>
    </row>
    <row r="1654" spans="31:32">
      <c r="AE1654" s="164"/>
      <c r="AF1654" s="164"/>
    </row>
    <row r="1655" spans="31:32">
      <c r="AE1655" s="164"/>
      <c r="AF1655" s="164"/>
    </row>
    <row r="1656" spans="31:32">
      <c r="AE1656" s="164"/>
      <c r="AF1656" s="164"/>
    </row>
    <row r="1657" spans="31:32">
      <c r="AE1657" s="164"/>
      <c r="AF1657" s="164"/>
    </row>
    <row r="1658" spans="31:32">
      <c r="AE1658" s="164"/>
      <c r="AF1658" s="164"/>
    </row>
    <row r="1659" spans="31:32">
      <c r="AE1659" s="164"/>
      <c r="AF1659" s="164"/>
    </row>
    <row r="1660" spans="31:32">
      <c r="AE1660" s="164"/>
      <c r="AF1660" s="164"/>
    </row>
    <row r="1661" spans="31:32">
      <c r="AE1661" s="164"/>
      <c r="AF1661" s="164"/>
    </row>
    <row r="1662" spans="31:32">
      <c r="AE1662" s="164"/>
      <c r="AF1662" s="164"/>
    </row>
    <row r="1663" spans="31:32">
      <c r="AE1663" s="164"/>
      <c r="AF1663" s="164"/>
    </row>
    <row r="1664" spans="31:32">
      <c r="AE1664" s="164"/>
      <c r="AF1664" s="164"/>
    </row>
    <row r="1665" spans="31:32">
      <c r="AE1665" s="164"/>
      <c r="AF1665" s="164"/>
    </row>
    <row r="1666" spans="31:32">
      <c r="AE1666" s="164"/>
      <c r="AF1666" s="164"/>
    </row>
    <row r="1667" spans="31:32">
      <c r="AE1667" s="164"/>
      <c r="AF1667" s="164"/>
    </row>
    <row r="1668" spans="31:32">
      <c r="AE1668" s="164"/>
      <c r="AF1668" s="164"/>
    </row>
    <row r="1669" spans="31:32">
      <c r="AE1669" s="164"/>
      <c r="AF1669" s="164"/>
    </row>
    <row r="1670" spans="31:32">
      <c r="AE1670" s="164"/>
      <c r="AF1670" s="164"/>
    </row>
    <row r="1671" spans="31:32">
      <c r="AE1671" s="164"/>
      <c r="AF1671" s="164"/>
    </row>
    <row r="1672" spans="31:32">
      <c r="AE1672" s="164"/>
      <c r="AF1672" s="164"/>
    </row>
    <row r="1673" spans="31:32">
      <c r="AE1673" s="164"/>
      <c r="AF1673" s="164"/>
    </row>
    <row r="1674" spans="31:32">
      <c r="AE1674" s="164"/>
      <c r="AF1674" s="164"/>
    </row>
    <row r="1675" spans="31:32">
      <c r="AE1675" s="164"/>
      <c r="AF1675" s="164"/>
    </row>
    <row r="1676" spans="31:32">
      <c r="AE1676" s="164"/>
      <c r="AF1676" s="164"/>
    </row>
    <row r="1677" spans="31:32">
      <c r="AE1677" s="164"/>
      <c r="AF1677" s="164"/>
    </row>
    <row r="1678" spans="31:32">
      <c r="AE1678" s="164"/>
      <c r="AF1678" s="164"/>
    </row>
    <row r="1679" spans="31:32">
      <c r="AE1679" s="164"/>
      <c r="AF1679" s="164"/>
    </row>
    <row r="1680" spans="31:32">
      <c r="AE1680" s="164"/>
      <c r="AF1680" s="164"/>
    </row>
    <row r="1681" spans="31:32">
      <c r="AE1681" s="164"/>
      <c r="AF1681" s="164"/>
    </row>
    <row r="1682" spans="31:32">
      <c r="AE1682" s="164"/>
      <c r="AF1682" s="164"/>
    </row>
    <row r="1683" spans="31:32">
      <c r="AE1683" s="164"/>
      <c r="AF1683" s="164"/>
    </row>
    <row r="1684" spans="31:32">
      <c r="AE1684" s="164"/>
      <c r="AF1684" s="164"/>
    </row>
    <row r="1685" spans="31:32">
      <c r="AE1685" s="164"/>
      <c r="AF1685" s="164"/>
    </row>
    <row r="1686" spans="31:32">
      <c r="AE1686" s="164"/>
      <c r="AF1686" s="164"/>
    </row>
    <row r="1687" spans="31:32">
      <c r="AE1687" s="164"/>
      <c r="AF1687" s="164"/>
    </row>
    <row r="1688" spans="31:32">
      <c r="AE1688" s="164"/>
      <c r="AF1688" s="164"/>
    </row>
    <row r="1689" spans="31:32">
      <c r="AE1689" s="164"/>
      <c r="AF1689" s="164"/>
    </row>
    <row r="1690" spans="31:32">
      <c r="AE1690" s="164"/>
      <c r="AF1690" s="164"/>
    </row>
    <row r="1691" spans="31:32">
      <c r="AE1691" s="164"/>
      <c r="AF1691" s="164"/>
    </row>
    <row r="1692" spans="31:32">
      <c r="AE1692" s="164"/>
      <c r="AF1692" s="164"/>
    </row>
    <row r="1693" spans="31:32">
      <c r="AE1693" s="164"/>
      <c r="AF1693" s="164"/>
    </row>
    <row r="1694" spans="31:32">
      <c r="AE1694" s="164"/>
      <c r="AF1694" s="164"/>
    </row>
    <row r="1695" spans="31:32">
      <c r="AE1695" s="164"/>
      <c r="AF1695" s="164"/>
    </row>
    <row r="1696" spans="31:32">
      <c r="AE1696" s="164"/>
      <c r="AF1696" s="164"/>
    </row>
    <row r="1697" spans="31:32">
      <c r="AE1697" s="164"/>
      <c r="AF1697" s="164"/>
    </row>
    <row r="1698" spans="31:32">
      <c r="AE1698" s="164"/>
      <c r="AF1698" s="164"/>
    </row>
    <row r="1699" spans="31:32">
      <c r="AE1699" s="164"/>
      <c r="AF1699" s="164"/>
    </row>
    <row r="1700" spans="31:32">
      <c r="AE1700" s="164"/>
      <c r="AF1700" s="164"/>
    </row>
    <row r="1701" spans="31:32">
      <c r="AE1701" s="164"/>
      <c r="AF1701" s="164"/>
    </row>
    <row r="1702" spans="31:32">
      <c r="AE1702" s="164"/>
      <c r="AF1702" s="164"/>
    </row>
    <row r="1703" spans="31:32">
      <c r="AE1703" s="164"/>
      <c r="AF1703" s="164"/>
    </row>
    <row r="1704" spans="31:32">
      <c r="AE1704" s="164"/>
      <c r="AF1704" s="164"/>
    </row>
    <row r="1705" spans="31:32">
      <c r="AE1705" s="164"/>
      <c r="AF1705" s="164"/>
    </row>
    <row r="1706" spans="31:32">
      <c r="AE1706" s="164"/>
      <c r="AF1706" s="164"/>
    </row>
    <row r="1707" spans="31:32">
      <c r="AE1707" s="164"/>
      <c r="AF1707" s="164"/>
    </row>
    <row r="1708" spans="31:32">
      <c r="AE1708" s="164"/>
      <c r="AF1708" s="164"/>
    </row>
    <row r="1709" spans="31:32">
      <c r="AE1709" s="164"/>
      <c r="AF1709" s="164"/>
    </row>
    <row r="1710" spans="31:32">
      <c r="AE1710" s="164"/>
      <c r="AF1710" s="164"/>
    </row>
    <row r="1711" spans="31:32">
      <c r="AE1711" s="164"/>
      <c r="AF1711" s="164"/>
    </row>
    <row r="1712" spans="31:32">
      <c r="AE1712" s="164"/>
      <c r="AF1712" s="164"/>
    </row>
    <row r="1713" spans="31:32">
      <c r="AE1713" s="164"/>
      <c r="AF1713" s="164"/>
    </row>
    <row r="1714" spans="31:32">
      <c r="AE1714" s="164"/>
      <c r="AF1714" s="164"/>
    </row>
    <row r="1715" spans="31:32">
      <c r="AE1715" s="164"/>
      <c r="AF1715" s="164"/>
    </row>
    <row r="1716" spans="31:32">
      <c r="AE1716" s="164"/>
      <c r="AF1716" s="164"/>
    </row>
    <row r="1717" spans="31:32">
      <c r="AE1717" s="164"/>
      <c r="AF1717" s="164"/>
    </row>
    <row r="1718" spans="31:32">
      <c r="AE1718" s="164"/>
      <c r="AF1718" s="164"/>
    </row>
    <row r="1719" spans="31:32">
      <c r="AE1719" s="164"/>
      <c r="AF1719" s="164"/>
    </row>
    <row r="1720" spans="31:32">
      <c r="AE1720" s="164"/>
      <c r="AF1720" s="164"/>
    </row>
    <row r="1721" spans="31:32">
      <c r="AE1721" s="164"/>
      <c r="AF1721" s="164"/>
    </row>
    <row r="1722" spans="31:32">
      <c r="AE1722" s="164"/>
      <c r="AF1722" s="164"/>
    </row>
    <row r="1723" spans="31:32">
      <c r="AE1723" s="164"/>
      <c r="AF1723" s="164"/>
    </row>
    <row r="1724" spans="31:32">
      <c r="AE1724" s="164"/>
      <c r="AF1724" s="164"/>
    </row>
    <row r="1725" spans="31:32">
      <c r="AE1725" s="164"/>
      <c r="AF1725" s="164"/>
    </row>
    <row r="1726" spans="31:32">
      <c r="AE1726" s="164"/>
      <c r="AF1726" s="164"/>
    </row>
    <row r="1727" spans="31:32">
      <c r="AE1727" s="164"/>
      <c r="AF1727" s="164"/>
    </row>
    <row r="1728" spans="31:32">
      <c r="AE1728" s="164"/>
      <c r="AF1728" s="164"/>
    </row>
    <row r="1729" spans="31:32">
      <c r="AE1729" s="164"/>
      <c r="AF1729" s="164"/>
    </row>
    <row r="1730" spans="31:32">
      <c r="AE1730" s="164"/>
      <c r="AF1730" s="164"/>
    </row>
    <row r="1731" spans="31:32">
      <c r="AE1731" s="164"/>
      <c r="AF1731" s="164"/>
    </row>
    <row r="1732" spans="31:32">
      <c r="AE1732" s="164"/>
      <c r="AF1732" s="164"/>
    </row>
    <row r="1733" spans="31:32">
      <c r="AE1733" s="164"/>
      <c r="AF1733" s="164"/>
    </row>
    <row r="1734" spans="31:32">
      <c r="AE1734" s="164"/>
      <c r="AF1734" s="164"/>
    </row>
    <row r="1735" spans="31:32">
      <c r="AE1735" s="164"/>
      <c r="AF1735" s="164"/>
    </row>
    <row r="1736" spans="31:32">
      <c r="AE1736" s="164"/>
      <c r="AF1736" s="164"/>
    </row>
    <row r="1737" spans="31:32">
      <c r="AE1737" s="164"/>
      <c r="AF1737" s="164"/>
    </row>
    <row r="1738" spans="31:32">
      <c r="AE1738" s="164"/>
      <c r="AF1738" s="164"/>
    </row>
    <row r="1739" spans="31:32">
      <c r="AE1739" s="164"/>
      <c r="AF1739" s="164"/>
    </row>
    <row r="1740" spans="31:32">
      <c r="AE1740" s="164"/>
      <c r="AF1740" s="164"/>
    </row>
    <row r="1741" spans="31:32">
      <c r="AE1741" s="164"/>
      <c r="AF1741" s="164"/>
    </row>
    <row r="1742" spans="31:32">
      <c r="AE1742" s="164"/>
      <c r="AF1742" s="164"/>
    </row>
    <row r="1743" spans="31:32">
      <c r="AE1743" s="164"/>
      <c r="AF1743" s="164"/>
    </row>
    <row r="1744" spans="31:32">
      <c r="AE1744" s="164"/>
      <c r="AF1744" s="164"/>
    </row>
    <row r="1745" spans="31:32">
      <c r="AE1745" s="164"/>
      <c r="AF1745" s="164"/>
    </row>
    <row r="1746" spans="31:32">
      <c r="AE1746" s="164"/>
      <c r="AF1746" s="164"/>
    </row>
    <row r="1747" spans="31:32">
      <c r="AE1747" s="164"/>
      <c r="AF1747" s="164"/>
    </row>
    <row r="1748" spans="31:32">
      <c r="AE1748" s="164"/>
      <c r="AF1748" s="164"/>
    </row>
    <row r="1749" spans="31:32">
      <c r="AE1749" s="164"/>
      <c r="AF1749" s="164"/>
    </row>
    <row r="1750" spans="31:32">
      <c r="AE1750" s="164"/>
      <c r="AF1750" s="164"/>
    </row>
    <row r="1751" spans="31:32">
      <c r="AE1751" s="164"/>
      <c r="AF1751" s="164"/>
    </row>
    <row r="1752" spans="31:32">
      <c r="AE1752" s="164"/>
      <c r="AF1752" s="164"/>
    </row>
    <row r="1753" spans="31:32">
      <c r="AE1753" s="164"/>
      <c r="AF1753" s="164"/>
    </row>
    <row r="1754" spans="31:32">
      <c r="AE1754" s="164"/>
      <c r="AF1754" s="164"/>
    </row>
    <row r="1755" spans="31:32">
      <c r="AE1755" s="164"/>
      <c r="AF1755" s="164"/>
    </row>
    <row r="1756" spans="31:32">
      <c r="AE1756" s="164"/>
      <c r="AF1756" s="164"/>
    </row>
    <row r="1757" spans="31:32">
      <c r="AE1757" s="164"/>
      <c r="AF1757" s="164"/>
    </row>
    <row r="1758" spans="31:32">
      <c r="AE1758" s="164"/>
      <c r="AF1758" s="164"/>
    </row>
    <row r="1759" spans="31:32">
      <c r="AE1759" s="164"/>
      <c r="AF1759" s="164"/>
    </row>
    <row r="1760" spans="31:32">
      <c r="AE1760" s="164"/>
      <c r="AF1760" s="164"/>
    </row>
    <row r="1761" spans="31:32">
      <c r="AE1761" s="164"/>
      <c r="AF1761" s="164"/>
    </row>
    <row r="1762" spans="31:32">
      <c r="AE1762" s="164"/>
      <c r="AF1762" s="164"/>
    </row>
    <row r="1763" spans="31:32">
      <c r="AE1763" s="164"/>
      <c r="AF1763" s="164"/>
    </row>
    <row r="1764" spans="31:32">
      <c r="AE1764" s="164"/>
      <c r="AF1764" s="164"/>
    </row>
    <row r="1765" spans="31:32">
      <c r="AE1765" s="164"/>
      <c r="AF1765" s="164"/>
    </row>
    <row r="1766" spans="31:32">
      <c r="AE1766" s="164"/>
      <c r="AF1766" s="164"/>
    </row>
    <row r="1767" spans="31:32">
      <c r="AE1767" s="164"/>
      <c r="AF1767" s="164"/>
    </row>
    <row r="1768" spans="31:32">
      <c r="AE1768" s="164"/>
      <c r="AF1768" s="164"/>
    </row>
    <row r="1769" spans="31:32">
      <c r="AE1769" s="164"/>
      <c r="AF1769" s="164"/>
    </row>
    <row r="1770" spans="31:32">
      <c r="AE1770" s="164"/>
      <c r="AF1770" s="164"/>
    </row>
    <row r="1771" spans="31:32">
      <c r="AE1771" s="164"/>
      <c r="AF1771" s="164"/>
    </row>
    <row r="1772" spans="31:32">
      <c r="AE1772" s="164"/>
      <c r="AF1772" s="164"/>
    </row>
    <row r="1773" spans="31:32">
      <c r="AE1773" s="164"/>
      <c r="AF1773" s="164"/>
    </row>
    <row r="1774" spans="31:32">
      <c r="AE1774" s="164"/>
      <c r="AF1774" s="164"/>
    </row>
    <row r="1775" spans="31:32">
      <c r="AE1775" s="164"/>
      <c r="AF1775" s="164"/>
    </row>
    <row r="1776" spans="31:32">
      <c r="AE1776" s="164"/>
      <c r="AF1776" s="164"/>
    </row>
    <row r="1777" spans="31:32">
      <c r="AE1777" s="164"/>
      <c r="AF1777" s="164"/>
    </row>
    <row r="1778" spans="31:32">
      <c r="AE1778" s="164"/>
      <c r="AF1778" s="164"/>
    </row>
    <row r="1779" spans="31:32">
      <c r="AE1779" s="164"/>
      <c r="AF1779" s="164"/>
    </row>
    <row r="1780" spans="31:32">
      <c r="AE1780" s="164"/>
      <c r="AF1780" s="164"/>
    </row>
    <row r="1781" spans="31:32">
      <c r="AE1781" s="164"/>
      <c r="AF1781" s="164"/>
    </row>
    <row r="1782" spans="31:32">
      <c r="AE1782" s="164"/>
      <c r="AF1782" s="164"/>
    </row>
    <row r="1783" spans="31:32">
      <c r="AE1783" s="164"/>
      <c r="AF1783" s="164"/>
    </row>
    <row r="1784" spans="31:32">
      <c r="AE1784" s="164"/>
      <c r="AF1784" s="164"/>
    </row>
    <row r="1785" spans="31:32">
      <c r="AE1785" s="164"/>
      <c r="AF1785" s="164"/>
    </row>
    <row r="1786" spans="31:32">
      <c r="AE1786" s="164"/>
      <c r="AF1786" s="164"/>
    </row>
    <row r="1787" spans="31:32">
      <c r="AE1787" s="164"/>
      <c r="AF1787" s="164"/>
    </row>
    <row r="1788" spans="31:32">
      <c r="AE1788" s="164"/>
      <c r="AF1788" s="164"/>
    </row>
    <row r="1789" spans="31:32">
      <c r="AE1789" s="164"/>
      <c r="AF1789" s="164"/>
    </row>
    <row r="1790" spans="31:32">
      <c r="AE1790" s="164"/>
      <c r="AF1790" s="164"/>
    </row>
    <row r="1791" spans="31:32">
      <c r="AE1791" s="164"/>
      <c r="AF1791" s="164"/>
    </row>
    <row r="1792" spans="31:32">
      <c r="AE1792" s="164"/>
      <c r="AF1792" s="164"/>
    </row>
    <row r="1793" spans="31:32">
      <c r="AE1793" s="164"/>
      <c r="AF1793" s="164"/>
    </row>
    <row r="1794" spans="31:32">
      <c r="AE1794" s="164"/>
      <c r="AF1794" s="164"/>
    </row>
    <row r="1795" spans="31:32">
      <c r="AE1795" s="164"/>
      <c r="AF1795" s="164"/>
    </row>
    <row r="1796" spans="31:32">
      <c r="AE1796" s="164"/>
      <c r="AF1796" s="164"/>
    </row>
    <row r="1797" spans="31:32">
      <c r="AE1797" s="164"/>
      <c r="AF1797" s="164"/>
    </row>
    <row r="1798" spans="31:32">
      <c r="AE1798" s="164"/>
      <c r="AF1798" s="164"/>
    </row>
    <row r="1799" spans="31:32">
      <c r="AE1799" s="164"/>
      <c r="AF1799" s="164"/>
    </row>
    <row r="1800" spans="31:32">
      <c r="AE1800" s="164"/>
      <c r="AF1800" s="164"/>
    </row>
    <row r="1801" spans="31:32">
      <c r="AE1801" s="164"/>
      <c r="AF1801" s="164"/>
    </row>
    <row r="1802" spans="31:32">
      <c r="AE1802" s="164"/>
      <c r="AF1802" s="164"/>
    </row>
    <row r="1803" spans="31:32">
      <c r="AE1803" s="164"/>
      <c r="AF1803" s="164"/>
    </row>
    <row r="1804" spans="31:32">
      <c r="AE1804" s="164"/>
      <c r="AF1804" s="164"/>
    </row>
    <row r="1805" spans="31:32">
      <c r="AE1805" s="164"/>
      <c r="AF1805" s="164"/>
    </row>
    <row r="1806" spans="31:32">
      <c r="AE1806" s="164"/>
      <c r="AF1806" s="164"/>
    </row>
    <row r="1807" spans="31:32">
      <c r="AE1807" s="164"/>
      <c r="AF1807" s="164"/>
    </row>
    <row r="1808" spans="31:32">
      <c r="AE1808" s="164"/>
      <c r="AF1808" s="164"/>
    </row>
    <row r="1809" spans="31:32">
      <c r="AE1809" s="164"/>
      <c r="AF1809" s="164"/>
    </row>
    <row r="1810" spans="31:32">
      <c r="AE1810" s="164"/>
      <c r="AF1810" s="164"/>
    </row>
    <row r="1811" spans="31:32">
      <c r="AE1811" s="164"/>
      <c r="AF1811" s="164"/>
    </row>
    <row r="1812" spans="31:32">
      <c r="AE1812" s="164"/>
      <c r="AF1812" s="164"/>
    </row>
    <row r="1813" spans="31:32">
      <c r="AE1813" s="164"/>
      <c r="AF1813" s="164"/>
    </row>
    <row r="1814" spans="31:32">
      <c r="AE1814" s="164"/>
      <c r="AF1814" s="164"/>
    </row>
    <row r="1815" spans="31:32">
      <c r="AE1815" s="164"/>
      <c r="AF1815" s="164"/>
    </row>
    <row r="1816" spans="31:32">
      <c r="AE1816" s="164"/>
      <c r="AF1816" s="164"/>
    </row>
    <row r="1817" spans="31:32">
      <c r="AE1817" s="164"/>
      <c r="AF1817" s="164"/>
    </row>
    <row r="1818" spans="31:32">
      <c r="AE1818" s="164"/>
      <c r="AF1818" s="164"/>
    </row>
    <row r="1819" spans="31:32">
      <c r="AE1819" s="164"/>
      <c r="AF1819" s="164"/>
    </row>
    <row r="1820" spans="31:32">
      <c r="AE1820" s="164"/>
      <c r="AF1820" s="164"/>
    </row>
    <row r="1821" spans="31:32">
      <c r="AE1821" s="164"/>
      <c r="AF1821" s="164"/>
    </row>
    <row r="1822" spans="31:32">
      <c r="AE1822" s="164"/>
      <c r="AF1822" s="164"/>
    </row>
    <row r="1823" spans="31:32">
      <c r="AE1823" s="164"/>
      <c r="AF1823" s="164"/>
    </row>
    <row r="1824" spans="31:32">
      <c r="AE1824" s="164"/>
      <c r="AF1824" s="164"/>
    </row>
    <row r="1825" spans="31:32">
      <c r="AE1825" s="164"/>
      <c r="AF1825" s="164"/>
    </row>
    <row r="1826" spans="31:32">
      <c r="AE1826" s="164"/>
      <c r="AF1826" s="164"/>
    </row>
    <row r="1827" spans="31:32">
      <c r="AE1827" s="164"/>
      <c r="AF1827" s="164"/>
    </row>
    <row r="1828" spans="31:32">
      <c r="AE1828" s="164"/>
      <c r="AF1828" s="164"/>
    </row>
    <row r="1829" spans="31:32">
      <c r="AE1829" s="164"/>
      <c r="AF1829" s="164"/>
    </row>
    <row r="1830" spans="31:32">
      <c r="AE1830" s="164"/>
      <c r="AF1830" s="164"/>
    </row>
    <row r="1831" spans="31:32">
      <c r="AE1831" s="164"/>
      <c r="AF1831" s="164"/>
    </row>
    <row r="1832" spans="31:32">
      <c r="AE1832" s="164"/>
      <c r="AF1832" s="164"/>
    </row>
    <row r="1833" spans="31:32">
      <c r="AE1833" s="164"/>
      <c r="AF1833" s="164"/>
    </row>
    <row r="1834" spans="31:32">
      <c r="AE1834" s="164"/>
      <c r="AF1834" s="164"/>
    </row>
    <row r="1835" spans="31:32">
      <c r="AE1835" s="164"/>
      <c r="AF1835" s="164"/>
    </row>
    <row r="1836" spans="31:32">
      <c r="AE1836" s="164"/>
      <c r="AF1836" s="164"/>
    </row>
    <row r="1837" spans="31:32">
      <c r="AE1837" s="164"/>
      <c r="AF1837" s="164"/>
    </row>
    <row r="1838" spans="31:32">
      <c r="AE1838" s="164"/>
      <c r="AF1838" s="164"/>
    </row>
    <row r="1839" spans="31:32">
      <c r="AE1839" s="164"/>
      <c r="AF1839" s="164"/>
    </row>
    <row r="1840" spans="31:32">
      <c r="AE1840" s="164"/>
      <c r="AF1840" s="164"/>
    </row>
    <row r="1841" spans="31:32">
      <c r="AE1841" s="164"/>
      <c r="AF1841" s="164"/>
    </row>
    <row r="1842" spans="31:32">
      <c r="AE1842" s="164"/>
      <c r="AF1842" s="164"/>
    </row>
    <row r="1843" spans="31:32">
      <c r="AE1843" s="164"/>
      <c r="AF1843" s="164"/>
    </row>
    <row r="1844" spans="31:32">
      <c r="AE1844" s="164"/>
      <c r="AF1844" s="164"/>
    </row>
    <row r="1845" spans="31:32">
      <c r="AE1845" s="164"/>
      <c r="AF1845" s="164"/>
    </row>
    <row r="1846" spans="31:32">
      <c r="AE1846" s="164"/>
      <c r="AF1846" s="164"/>
    </row>
    <row r="1847" spans="31:32">
      <c r="AE1847" s="164"/>
      <c r="AF1847" s="164"/>
    </row>
    <row r="1848" spans="31:32">
      <c r="AE1848" s="164"/>
      <c r="AF1848" s="164"/>
    </row>
    <row r="1849" spans="31:32">
      <c r="AE1849" s="164"/>
      <c r="AF1849" s="164"/>
    </row>
    <row r="1850" spans="31:32">
      <c r="AE1850" s="164"/>
      <c r="AF1850" s="164"/>
    </row>
    <row r="1851" spans="31:32">
      <c r="AE1851" s="164"/>
      <c r="AF1851" s="164"/>
    </row>
  </sheetData>
  <sheetProtection password="D3E6" sheet="1" objects="1" scenarios="1"/>
  <protectedRanges>
    <protectedRange sqref="B12" name="Range3"/>
    <protectedRange sqref="B12:B61" name="Range1"/>
    <protectedRange sqref="D12:Q61" name="Range2"/>
  </protectedRanges>
  <mergeCells count="12">
    <mergeCell ref="G11:J11"/>
    <mergeCell ref="G8:O9"/>
    <mergeCell ref="C1:O3"/>
    <mergeCell ref="A5:Q5"/>
    <mergeCell ref="A6:Q6"/>
    <mergeCell ref="A10:A11"/>
    <mergeCell ref="C10:C11"/>
    <mergeCell ref="P10:Q10"/>
    <mergeCell ref="G10:J10"/>
    <mergeCell ref="K10:O10"/>
    <mergeCell ref="K11:O11"/>
    <mergeCell ref="P8:Q9"/>
  </mergeCells>
  <phoneticPr fontId="0" type="noConversion"/>
  <conditionalFormatting sqref="A12:A61">
    <cfRule type="expression" dxfId="270" priority="1" stopIfTrue="1">
      <formula>S12&gt;0</formula>
    </cfRule>
  </conditionalFormatting>
  <conditionalFormatting sqref="B10">
    <cfRule type="expression" dxfId="269" priority="2" stopIfTrue="1">
      <formula>$S12=1</formula>
    </cfRule>
  </conditionalFormatting>
  <conditionalFormatting sqref="D10">
    <cfRule type="expression" dxfId="268" priority="3" stopIfTrue="1">
      <formula>AND(ISBLANK($D12),$B12&gt;1)</formula>
    </cfRule>
  </conditionalFormatting>
  <conditionalFormatting sqref="E10">
    <cfRule type="expression" dxfId="267" priority="4" stopIfTrue="1">
      <formula>AND(ISBLANK($E12),$B12&gt;1)</formula>
    </cfRule>
  </conditionalFormatting>
  <conditionalFormatting sqref="G12:G61">
    <cfRule type="expression" dxfId="266" priority="5" stopIfTrue="1">
      <formula>S12=1</formula>
    </cfRule>
    <cfRule type="expression" dxfId="265" priority="6" stopIfTrue="1">
      <formula>Z12=1</formula>
    </cfRule>
    <cfRule type="expression" dxfId="264" priority="7" stopIfTrue="1">
      <formula>X12=1</formula>
    </cfRule>
  </conditionalFormatting>
  <conditionalFormatting sqref="H12:H61">
    <cfRule type="expression" dxfId="263" priority="8" stopIfTrue="1">
      <formula>$S12=1</formula>
    </cfRule>
    <cfRule type="expression" dxfId="262" priority="9" stopIfTrue="1">
      <formula>$Z12=1</formula>
    </cfRule>
    <cfRule type="expression" dxfId="261" priority="10" stopIfTrue="1">
      <formula>$X12=1</formula>
    </cfRule>
  </conditionalFormatting>
  <conditionalFormatting sqref="I12:I61">
    <cfRule type="expression" dxfId="260" priority="11" stopIfTrue="1">
      <formula>S12=1</formula>
    </cfRule>
    <cfRule type="expression" dxfId="259" priority="12" stopIfTrue="1">
      <formula>Z12=1</formula>
    </cfRule>
    <cfRule type="expression" dxfId="258" priority="13" stopIfTrue="1">
      <formula>X12=1</formula>
    </cfRule>
  </conditionalFormatting>
  <conditionalFormatting sqref="K12:L61 N12:O61">
    <cfRule type="expression" dxfId="257" priority="14" stopIfTrue="1">
      <formula>$S12=1</formula>
    </cfRule>
    <cfRule type="expression" dxfId="256" priority="15" stopIfTrue="1">
      <formula>$AA12=1</formula>
    </cfRule>
    <cfRule type="expression" dxfId="255" priority="16" stopIfTrue="1">
      <formula>$Y12=1</formula>
    </cfRule>
  </conditionalFormatting>
  <conditionalFormatting sqref="M12:M61">
    <cfRule type="expression" dxfId="254" priority="17" stopIfTrue="1">
      <formula>$S12=1</formula>
    </cfRule>
    <cfRule type="expression" dxfId="253" priority="18" stopIfTrue="1">
      <formula>$AA12=1</formula>
    </cfRule>
    <cfRule type="expression" dxfId="252" priority="19" stopIfTrue="1">
      <formula>$Y12=1</formula>
    </cfRule>
  </conditionalFormatting>
  <conditionalFormatting sqref="J12:J61">
    <cfRule type="expression" dxfId="251" priority="20" stopIfTrue="1">
      <formula>$S12=1</formula>
    </cfRule>
    <cfRule type="expression" dxfId="250" priority="21" stopIfTrue="1">
      <formula>$Z12=1</formula>
    </cfRule>
    <cfRule type="expression" dxfId="249" priority="22" stopIfTrue="1">
      <formula>X12=1</formula>
    </cfRule>
  </conditionalFormatting>
  <conditionalFormatting sqref="F10">
    <cfRule type="expression" dxfId="248" priority="23" stopIfTrue="1">
      <formula>AND($F12&lt;1,$B12&gt;1)</formula>
    </cfRule>
  </conditionalFormatting>
  <conditionalFormatting sqref="D12:D61">
    <cfRule type="expression" dxfId="247" priority="24" stopIfTrue="1">
      <formula>AND($B12&gt;1,ISBLANK($D12))</formula>
    </cfRule>
    <cfRule type="expression" dxfId="246" priority="25" stopIfTrue="1">
      <formula>$S12=1</formula>
    </cfRule>
  </conditionalFormatting>
  <conditionalFormatting sqref="E12:E61">
    <cfRule type="expression" dxfId="245" priority="26" stopIfTrue="1">
      <formula>AND($B12&gt;1,ISBLANK($E12))</formula>
    </cfRule>
    <cfRule type="expression" dxfId="244" priority="27" stopIfTrue="1">
      <formula>$S12=1</formula>
    </cfRule>
  </conditionalFormatting>
  <conditionalFormatting sqref="F12:F61">
    <cfRule type="expression" dxfId="243" priority="28" stopIfTrue="1">
      <formula>AND($B12&gt;1,$F12&lt;1)</formula>
    </cfRule>
    <cfRule type="expression" dxfId="242" priority="29" stopIfTrue="1">
      <formula>$S12=1</formula>
    </cfRule>
  </conditionalFormatting>
  <conditionalFormatting sqref="P12:P61">
    <cfRule type="expression" dxfId="241" priority="30" stopIfTrue="1">
      <formula>$S12=1</formula>
    </cfRule>
    <cfRule type="expression" dxfId="240" priority="31" stopIfTrue="1">
      <formula>AND(ISBLANK($P12),$V12=1)</formula>
    </cfRule>
    <cfRule type="expression" dxfId="239" priority="32" stopIfTrue="1">
      <formula>AND(NOT(ISBLANK($P12)),$W12=1)</formula>
    </cfRule>
  </conditionalFormatting>
  <conditionalFormatting sqref="Q12:Q61">
    <cfRule type="expression" dxfId="238" priority="33" stopIfTrue="1">
      <formula>$S12=1</formula>
    </cfRule>
    <cfRule type="expression" dxfId="237" priority="34" stopIfTrue="1">
      <formula>AND(ISBLANK($Q12),$V12=1)</formula>
    </cfRule>
    <cfRule type="expression" dxfId="236" priority="35" stopIfTrue="1">
      <formula>AND(NOT(ISBLANK($Q12)),$W12=1)</formula>
    </cfRule>
  </conditionalFormatting>
  <conditionalFormatting sqref="G10:J10">
    <cfRule type="expression" dxfId="235" priority="36" stopIfTrue="1">
      <formula>ReqSulfur&gt;0</formula>
    </cfRule>
    <cfRule type="expression" dxfId="234" priority="37" stopIfTrue="1">
      <formula>AND(NotReqSulfur&gt;0,G12+I12+J12&gt;0)</formula>
    </cfRule>
  </conditionalFormatting>
  <conditionalFormatting sqref="K10:O10">
    <cfRule type="expression" dxfId="233" priority="38" stopIfTrue="1">
      <formula>ReqAPI&gt;0</formula>
    </cfRule>
    <cfRule type="expression" dxfId="232" priority="39" stopIfTrue="1">
      <formula>AND(NotReqAPI&gt;0,K12=L12+N12+O12&gt;0)</formula>
    </cfRule>
  </conditionalFormatting>
  <conditionalFormatting sqref="P10:Q10">
    <cfRule type="expression" dxfId="231" priority="40" stopIfTrue="1">
      <formula>ReqProcessing&gt;0</formula>
    </cfRule>
  </conditionalFormatting>
  <conditionalFormatting sqref="P8:Q9">
    <cfRule type="expression" dxfId="230" priority="41" stopIfTrue="1">
      <formula>NotReqProcessing&gt;0</formula>
    </cfRule>
  </conditionalFormatting>
  <conditionalFormatting sqref="G8:O9">
    <cfRule type="expression" dxfId="229" priority="42" stopIfTrue="1">
      <formula>NotReqSulfur&gt;0</formula>
    </cfRule>
  </conditionalFormatting>
  <conditionalFormatting sqref="G11:J11">
    <cfRule type="expression" dxfId="228" priority="43" stopIfTrue="1">
      <formula>ReqSulfur&gt;0</formula>
    </cfRule>
    <cfRule type="expression" dxfId="227" priority="44" stopIfTrue="1">
      <formula>NotReqSulfur&gt;0</formula>
    </cfRule>
  </conditionalFormatting>
  <conditionalFormatting sqref="K11:O11">
    <cfRule type="expression" dxfId="226" priority="45" stopIfTrue="1">
      <formula>NotReqAPI&gt;0</formula>
    </cfRule>
    <cfRule type="expression" dxfId="225" priority="46" stopIfTrue="1">
      <formula>ReqAPI&gt;0</formula>
    </cfRule>
  </conditionalFormatting>
  <dataValidations count="3">
    <dataValidation type="whole" allowBlank="1" showInputMessage="1" showErrorMessage="1" error="Value must be a whole number between 1 and 100,000." sqref="F12:F61">
      <formula1>1</formula1>
      <formula2>100000</formula2>
    </dataValidation>
    <dataValidation type="decimal" allowBlank="1" showInputMessage="1" showErrorMessage="1" error="Value must be a whole number between 0 and 9." sqref="I12:L12 G12 N12:O12">
      <formula1>0</formula1>
      <formula2>9</formula2>
    </dataValidation>
    <dataValidation type="whole" allowBlank="1" showInputMessage="1" showErrorMessage="1" error="Value must be a whole number between 0 and 9." sqref="G13:G61 M27:M61 N13:O61 I13:L61 H26:H61">
      <formula1>0</formula1>
      <formula2>9</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124" r:id="rId4" name="Drop Down 52">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382" r:id="rId5" name="Drop Down 310">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383" r:id="rId6" name="Drop Down 311">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384" r:id="rId7" name="Drop Down 312">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385" r:id="rId8" name="Drop Down 313">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386" r:id="rId9" name="Drop Down 314">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387" r:id="rId10" name="Drop Down 315">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388" r:id="rId11" name="Drop Down 316">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389" r:id="rId12" name="Drop Down 317">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390" r:id="rId13" name="Drop Down 318">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391" r:id="rId14" name="Drop Down 319">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392" r:id="rId15" name="Drop Down 320">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393" r:id="rId16" name="Drop Down 321">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394" r:id="rId17" name="Drop Down 322">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395" r:id="rId18" name="Drop Down 323">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396" r:id="rId19" name="Drop Down 324">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397" r:id="rId20" name="Drop Down 325">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398" r:id="rId21" name="Drop Down 326">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399" r:id="rId22" name="Drop Down 327">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400" r:id="rId23" name="Drop Down 328">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404" r:id="rId24" name="Drop Down 332">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695" r:id="rId25" name="Drop Down 623">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696" r:id="rId26" name="Drop Down 624">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697" r:id="rId27" name="Drop Down 625">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708" r:id="rId28" name="Drop Down 636">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746" r:id="rId29" name="Drop Down 674">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755" r:id="rId30" name="Drop Down 683">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764" r:id="rId31" name="Drop Down 692">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773" r:id="rId32" name="Drop Down 701">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782" r:id="rId33" name="Drop Down 710">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791" r:id="rId34" name="Drop Down 719">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800" r:id="rId35" name="Drop Down 728">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809" r:id="rId36" name="Drop Down 737">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818" r:id="rId37" name="Drop Down 746">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827" r:id="rId38" name="Drop Down 755">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836" r:id="rId39" name="Drop Down 764">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845" r:id="rId40" name="Drop Down 773">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854" r:id="rId41" name="Drop Down 782">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863" r:id="rId42" name="Drop Down 791">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869" r:id="rId43" name="Drop Down 797">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878" r:id="rId44" name="Drop Down 806">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881" r:id="rId45" name="Drop Down 809">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884" r:id="rId46" name="Drop Down 81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887" r:id="rId47" name="Drop Down 815">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890" r:id="rId48" name="Drop Down 818">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893" r:id="rId49" name="Drop Down 821">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896" r:id="rId50" name="Drop Down 824">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899" r:id="rId51" name="Drop Down 82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02" r:id="rId52" name="Drop Down 830">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05" r:id="rId53" name="Drop Down 833">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12" r:id="rId54" name="Drop Down 84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913" r:id="rId55" name="Drop Down 84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14" r:id="rId56" name="Drop Down 84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15" r:id="rId57" name="Drop Down 84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16" r:id="rId58" name="Drop Down 84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17" r:id="rId59" name="Drop Down 84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18" r:id="rId60" name="Drop Down 84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19" r:id="rId61" name="Drop Down 84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20" r:id="rId62" name="Drop Down 84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21" r:id="rId63" name="Drop Down 84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22" r:id="rId64" name="Drop Down 85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23" r:id="rId65" name="Drop Down 85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24" r:id="rId66" name="Drop Down 85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25" r:id="rId67" name="Drop Down 85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26" r:id="rId68" name="Drop Down 85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27" r:id="rId69" name="Drop Down 85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28" r:id="rId70" name="Drop Down 85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29" r:id="rId71" name="Drop Down 85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30" r:id="rId72" name="Drop Down 85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31" r:id="rId73" name="Drop Down 85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32" r:id="rId74" name="Drop Down 86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33" r:id="rId75" name="Drop Down 86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34" r:id="rId76" name="Drop Down 86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35" r:id="rId77" name="Drop Down 86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36" r:id="rId78" name="Drop Down 86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37" r:id="rId79" name="Drop Down 86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38" r:id="rId80" name="Drop Down 86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39" r:id="rId81" name="Drop Down 86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40" r:id="rId82" name="Drop Down 86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41" r:id="rId83" name="Drop Down 86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42" r:id="rId84" name="Drop Down 87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43" r:id="rId85" name="Drop Down 87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44" r:id="rId86" name="Drop Down 87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45" r:id="rId87" name="Drop Down 87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46" r:id="rId88" name="Drop Down 87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47" r:id="rId89" name="Drop Down 87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48" r:id="rId90" name="Drop Down 87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49" r:id="rId91" name="Drop Down 87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50" r:id="rId92" name="Drop Down 87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51" r:id="rId93" name="Drop Down 87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52" r:id="rId94" name="Drop Down 88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53" r:id="rId95" name="Drop Down 88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54" r:id="rId96" name="Drop Down 88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55" r:id="rId97" name="Drop Down 88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56" r:id="rId98" name="Drop Down 88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57" r:id="rId99" name="Drop Down 88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58" r:id="rId100" name="Drop Down 88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59" r:id="rId101" name="Drop Down 88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60" r:id="rId102" name="Drop Down 88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61" r:id="rId103" name="Drop Down 88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V62"/>
  <sheetViews>
    <sheetView showGridLines="0" showRowColHeaders="0" zoomScale="75" zoomScaleNormal="6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05" t="str">
        <f>IF($Q$62&gt;0,"There are inconsistent entries on this page.
Please scroll down and check your entries in the highlighted cells.","")</f>
        <v/>
      </c>
      <c r="D1" s="305"/>
      <c r="E1" s="305"/>
      <c r="F1" s="305"/>
      <c r="G1" s="305"/>
      <c r="H1" s="305"/>
      <c r="I1" s="305"/>
      <c r="J1" s="305"/>
      <c r="K1" s="305"/>
      <c r="L1" s="305"/>
      <c r="M1" s="305"/>
      <c r="N1" s="305"/>
      <c r="O1" s="305"/>
      <c r="P1" s="134"/>
      <c r="Q1" s="130" t="s">
        <v>5186</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06"/>
      <c r="D2" s="306"/>
      <c r="E2" s="306"/>
      <c r="F2" s="306"/>
      <c r="G2" s="306"/>
      <c r="H2" s="306"/>
      <c r="I2" s="306"/>
      <c r="J2" s="306"/>
      <c r="K2" s="306"/>
      <c r="L2" s="306"/>
      <c r="M2" s="306"/>
      <c r="N2" s="306"/>
      <c r="O2" s="306"/>
      <c r="P2" s="33"/>
      <c r="Q2" s="131" t="s">
        <v>5189</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06"/>
      <c r="D3" s="306"/>
      <c r="E3" s="306"/>
      <c r="F3" s="306"/>
      <c r="G3" s="306"/>
      <c r="H3" s="306"/>
      <c r="I3" s="306"/>
      <c r="J3" s="306"/>
      <c r="K3" s="306"/>
      <c r="L3" s="306"/>
      <c r="M3" s="306"/>
      <c r="N3" s="306"/>
      <c r="O3" s="306"/>
      <c r="P3" s="33"/>
      <c r="Q3" s="131" t="s">
        <v>5187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5188</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35" t="s">
        <v>1019</v>
      </c>
      <c r="B5" s="236"/>
      <c r="C5" s="236"/>
      <c r="D5" s="236"/>
      <c r="E5" s="236"/>
      <c r="F5" s="236"/>
      <c r="G5" s="236"/>
      <c r="H5" s="236"/>
      <c r="I5" s="236"/>
      <c r="J5" s="236"/>
      <c r="K5" s="236"/>
      <c r="L5" s="236"/>
      <c r="M5" s="236"/>
      <c r="N5" s="236"/>
      <c r="O5" s="236"/>
      <c r="P5" s="236"/>
      <c r="Q5" s="238"/>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07" t="s">
        <v>4749</v>
      </c>
      <c r="B6" s="308"/>
      <c r="C6" s="308"/>
      <c r="D6" s="308"/>
      <c r="E6" s="308"/>
      <c r="F6" s="308"/>
      <c r="G6" s="308"/>
      <c r="H6" s="308"/>
      <c r="I6" s="308"/>
      <c r="J6" s="308"/>
      <c r="K6" s="308"/>
      <c r="L6" s="308"/>
      <c r="M6" s="308"/>
      <c r="N6" s="308"/>
      <c r="O6" s="308"/>
      <c r="P6" s="308"/>
      <c r="Q6" s="309"/>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1873</v>
      </c>
      <c r="B8" s="34"/>
      <c r="C8" s="162" t="str">
        <f>IF(SUM(MissingProduct)&gt;0,"A COMMODITY is reported with missing required information.","")</f>
        <v/>
      </c>
      <c r="D8" s="34"/>
      <c r="E8" s="34"/>
      <c r="F8" s="156"/>
      <c r="G8" s="302" t="s">
        <v>3227</v>
      </c>
      <c r="H8" s="303"/>
      <c r="I8" s="303"/>
      <c r="J8" s="303"/>
      <c r="K8" s="303"/>
      <c r="L8" s="303"/>
      <c r="M8" s="303"/>
      <c r="N8" s="303"/>
      <c r="O8" s="303"/>
      <c r="P8" s="322" t="s">
        <v>2813</v>
      </c>
      <c r="Q8" s="323"/>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04"/>
      <c r="H9" s="304"/>
      <c r="I9" s="304"/>
      <c r="J9" s="304"/>
      <c r="K9" s="304"/>
      <c r="L9" s="304"/>
      <c r="M9" s="304"/>
      <c r="N9" s="304"/>
      <c r="O9" s="304"/>
      <c r="P9" s="324"/>
      <c r="Q9" s="325"/>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0" t="s">
        <v>1825</v>
      </c>
      <c r="B10" s="326" t="s">
        <v>1826</v>
      </c>
      <c r="C10" s="312" t="s">
        <v>1827</v>
      </c>
      <c r="D10" s="170" t="s">
        <v>3224</v>
      </c>
      <c r="E10" s="170" t="s">
        <v>3224</v>
      </c>
      <c r="F10" s="171" t="s">
        <v>3224</v>
      </c>
      <c r="G10" s="316" t="s">
        <v>3224</v>
      </c>
      <c r="H10" s="317"/>
      <c r="I10" s="317"/>
      <c r="J10" s="317"/>
      <c r="K10" s="316" t="s">
        <v>3224</v>
      </c>
      <c r="L10" s="317"/>
      <c r="M10" s="317"/>
      <c r="N10" s="317"/>
      <c r="O10" s="318"/>
      <c r="P10" s="314" t="s">
        <v>4463</v>
      </c>
      <c r="Q10" s="315"/>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1"/>
      <c r="B11" s="326"/>
      <c r="C11" s="313"/>
      <c r="D11" s="168" t="s">
        <v>1828</v>
      </c>
      <c r="E11" s="168" t="s">
        <v>1829</v>
      </c>
      <c r="F11" s="167" t="s">
        <v>1830</v>
      </c>
      <c r="G11" s="300" t="s">
        <v>3226</v>
      </c>
      <c r="H11" s="301"/>
      <c r="I11" s="301"/>
      <c r="J11" s="301"/>
      <c r="K11" s="319" t="s">
        <v>1804</v>
      </c>
      <c r="L11" s="320"/>
      <c r="M11" s="320"/>
      <c r="N11" s="320"/>
      <c r="O11" s="321"/>
      <c r="P11" s="98" t="s">
        <v>1860</v>
      </c>
      <c r="Q11" s="137" t="s">
        <v>2032</v>
      </c>
      <c r="R11" s="172" t="s">
        <v>3970</v>
      </c>
      <c r="S11" s="173" t="s">
        <v>3971</v>
      </c>
      <c r="T11" s="174" t="s">
        <v>3225</v>
      </c>
      <c r="U11" s="172" t="s">
        <v>3972</v>
      </c>
      <c r="V11" s="173" t="s">
        <v>854</v>
      </c>
      <c r="W11" s="173" t="s">
        <v>855</v>
      </c>
      <c r="X11" s="174" t="s">
        <v>4459</v>
      </c>
      <c r="Y11" s="174" t="s">
        <v>4460</v>
      </c>
      <c r="Z11" s="174" t="s">
        <v>4461</v>
      </c>
      <c r="AA11" s="174" t="s">
        <v>4462</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51</v>
      </c>
      <c r="B12" s="230"/>
      <c r="C12" s="94" t="str">
        <f>IF(ISBLANK(_A_51),"",INDEX(ProductCodes,_A_51,1))</f>
        <v/>
      </c>
      <c r="D12" s="198"/>
      <c r="E12" s="199"/>
      <c r="F12" s="200"/>
      <c r="G12" s="201"/>
      <c r="H12" s="176" t="s">
        <v>4740</v>
      </c>
      <c r="I12" s="176"/>
      <c r="J12" s="176"/>
      <c r="K12" s="202"/>
      <c r="L12" s="176"/>
      <c r="M12" s="176" t="s">
        <v>4740</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52</v>
      </c>
      <c r="B13" s="230"/>
      <c r="C13" s="94" t="str">
        <f>IF(ISBLANK(_A_52),"",INDEX(ProductCodes,_A_52,1))</f>
        <v/>
      </c>
      <c r="D13" s="198"/>
      <c r="E13" s="199"/>
      <c r="F13" s="200"/>
      <c r="G13" s="201"/>
      <c r="H13" s="176" t="s">
        <v>4740</v>
      </c>
      <c r="I13" s="176"/>
      <c r="J13" s="176"/>
      <c r="K13" s="202"/>
      <c r="L13" s="176"/>
      <c r="M13" s="176" t="s">
        <v>4740</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53</v>
      </c>
      <c r="B14" s="230"/>
      <c r="C14" s="94" t="str">
        <f>IF(ISBLANK(_A_53),"",INDEX(ProductCodes,_A_53,1))</f>
        <v/>
      </c>
      <c r="D14" s="198"/>
      <c r="E14" s="199"/>
      <c r="F14" s="200"/>
      <c r="G14" s="201"/>
      <c r="H14" s="176" t="s">
        <v>4740</v>
      </c>
      <c r="I14" s="176"/>
      <c r="J14" s="176"/>
      <c r="K14" s="202"/>
      <c r="L14" s="176"/>
      <c r="M14" s="176" t="s">
        <v>4740</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54</v>
      </c>
      <c r="B15" s="230"/>
      <c r="C15" s="94" t="str">
        <f>IF(ISBLANK(_A_54),"",INDEX(ProductCodes,_A_54,1))</f>
        <v/>
      </c>
      <c r="D15" s="198"/>
      <c r="E15" s="199"/>
      <c r="F15" s="200"/>
      <c r="G15" s="201"/>
      <c r="H15" s="176" t="s">
        <v>4740</v>
      </c>
      <c r="I15" s="176"/>
      <c r="J15" s="176"/>
      <c r="K15" s="202"/>
      <c r="L15" s="176"/>
      <c r="M15" s="176" t="s">
        <v>4740</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55</v>
      </c>
      <c r="B16" s="230"/>
      <c r="C16" s="94" t="str">
        <f>IF(ISBLANK(_A_55),"",INDEX(ProductCodes,_A_55,1))</f>
        <v/>
      </c>
      <c r="D16" s="198"/>
      <c r="E16" s="199"/>
      <c r="F16" s="200"/>
      <c r="G16" s="201"/>
      <c r="H16" s="176" t="s">
        <v>4740</v>
      </c>
      <c r="I16" s="176"/>
      <c r="J16" s="176"/>
      <c r="K16" s="202"/>
      <c r="L16" s="176"/>
      <c r="M16" s="176" t="s">
        <v>4740</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56</v>
      </c>
      <c r="B17" s="230"/>
      <c r="C17" s="94" t="str">
        <f>IF(ISBLANK(_A_56),"",INDEX(ProductCodes,_A_56,1))</f>
        <v/>
      </c>
      <c r="D17" s="198"/>
      <c r="E17" s="199"/>
      <c r="F17" s="200"/>
      <c r="G17" s="201"/>
      <c r="H17" s="176" t="s">
        <v>4740</v>
      </c>
      <c r="I17" s="176"/>
      <c r="J17" s="176"/>
      <c r="K17" s="202"/>
      <c r="L17" s="176"/>
      <c r="M17" s="176" t="s">
        <v>4740</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57</v>
      </c>
      <c r="B18" s="230"/>
      <c r="C18" s="94" t="str">
        <f>IF(ISBLANK(_A_57),"",INDEX(ProductCodes,_A_57,1))</f>
        <v/>
      </c>
      <c r="D18" s="198"/>
      <c r="E18" s="199"/>
      <c r="F18" s="200"/>
      <c r="G18" s="201"/>
      <c r="H18" s="176" t="s">
        <v>4740</v>
      </c>
      <c r="I18" s="176"/>
      <c r="J18" s="176"/>
      <c r="K18" s="202"/>
      <c r="L18" s="176"/>
      <c r="M18" s="176" t="s">
        <v>4740</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58</v>
      </c>
      <c r="B19" s="230"/>
      <c r="C19" s="94" t="str">
        <f>IF(ISBLANK(_A_58),"",INDEX(ProductCodes,_A_58,1))</f>
        <v/>
      </c>
      <c r="D19" s="198"/>
      <c r="E19" s="199"/>
      <c r="F19" s="200"/>
      <c r="G19" s="201"/>
      <c r="H19" s="176" t="s">
        <v>4740</v>
      </c>
      <c r="I19" s="176"/>
      <c r="J19" s="176"/>
      <c r="K19" s="202"/>
      <c r="L19" s="176"/>
      <c r="M19" s="176" t="s">
        <v>4740</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59</v>
      </c>
      <c r="B20" s="230"/>
      <c r="C20" s="94" t="str">
        <f>IF(ISBLANK(_A_59),"",INDEX(ProductCodes,_A_59,1))</f>
        <v/>
      </c>
      <c r="D20" s="198"/>
      <c r="E20" s="199"/>
      <c r="F20" s="200"/>
      <c r="G20" s="201"/>
      <c r="H20" s="176" t="s">
        <v>4740</v>
      </c>
      <c r="I20" s="176"/>
      <c r="J20" s="176"/>
      <c r="K20" s="202"/>
      <c r="L20" s="176"/>
      <c r="M20" s="176" t="s">
        <v>4740</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60</v>
      </c>
      <c r="B21" s="230"/>
      <c r="C21" s="94" t="str">
        <f>IF(ISBLANK(_A_60),"",INDEX(ProductCodes,_A_60,1))</f>
        <v/>
      </c>
      <c r="D21" s="198"/>
      <c r="E21" s="199"/>
      <c r="F21" s="200"/>
      <c r="G21" s="201"/>
      <c r="H21" s="176" t="s">
        <v>4740</v>
      </c>
      <c r="I21" s="176"/>
      <c r="J21" s="176"/>
      <c r="K21" s="202"/>
      <c r="L21" s="176"/>
      <c r="M21" s="176" t="s">
        <v>4740</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61</v>
      </c>
      <c r="B22" s="230"/>
      <c r="C22" s="94" t="str">
        <f>IF(ISBLANK(_A_61),"",INDEX(ProductCodes,_A_61,1))</f>
        <v/>
      </c>
      <c r="D22" s="198"/>
      <c r="E22" s="199"/>
      <c r="F22" s="200"/>
      <c r="G22" s="201"/>
      <c r="H22" s="176" t="s">
        <v>4740</v>
      </c>
      <c r="I22" s="176"/>
      <c r="J22" s="176"/>
      <c r="K22" s="202"/>
      <c r="L22" s="176"/>
      <c r="M22" s="176" t="s">
        <v>4740</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62</v>
      </c>
      <c r="B23" s="230"/>
      <c r="C23" s="94" t="str">
        <f>IF(ISBLANK(_A_62),"",INDEX(ProductCodes,_A_62,1))</f>
        <v/>
      </c>
      <c r="D23" s="198"/>
      <c r="E23" s="199"/>
      <c r="F23" s="200"/>
      <c r="G23" s="201"/>
      <c r="H23" s="176" t="s">
        <v>4740</v>
      </c>
      <c r="I23" s="176"/>
      <c r="J23" s="176"/>
      <c r="K23" s="202"/>
      <c r="L23" s="176"/>
      <c r="M23" s="176" t="s">
        <v>4740</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63</v>
      </c>
      <c r="B24" s="230"/>
      <c r="C24" s="94" t="str">
        <f>IF(ISBLANK(_A_63),"",INDEX(ProductCodes,_A_63,1))</f>
        <v/>
      </c>
      <c r="D24" s="198"/>
      <c r="E24" s="199"/>
      <c r="F24" s="200"/>
      <c r="G24" s="201"/>
      <c r="H24" s="176" t="s">
        <v>4740</v>
      </c>
      <c r="I24" s="176"/>
      <c r="J24" s="176"/>
      <c r="K24" s="202"/>
      <c r="L24" s="176"/>
      <c r="M24" s="176" t="s">
        <v>4740</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64</v>
      </c>
      <c r="B25" s="230"/>
      <c r="C25" s="94" t="str">
        <f>IF(ISBLANK(_A_64),"",INDEX(ProductCodes,_A_64,1))</f>
        <v/>
      </c>
      <c r="D25" s="198"/>
      <c r="E25" s="199"/>
      <c r="F25" s="200"/>
      <c r="G25" s="201"/>
      <c r="H25" s="176" t="s">
        <v>4740</v>
      </c>
      <c r="I25" s="176"/>
      <c r="J25" s="176"/>
      <c r="K25" s="202"/>
      <c r="L25" s="176"/>
      <c r="M25" s="176" t="s">
        <v>4740</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65</v>
      </c>
      <c r="B26" s="230"/>
      <c r="C26" s="94" t="str">
        <f>IF(ISBLANK(_A_65),"",INDEX(ProductCodes,_A_65,1))</f>
        <v/>
      </c>
      <c r="D26" s="198"/>
      <c r="E26" s="199"/>
      <c r="F26" s="200"/>
      <c r="G26" s="201"/>
      <c r="H26" s="176" t="s">
        <v>4740</v>
      </c>
      <c r="I26" s="176"/>
      <c r="J26" s="176"/>
      <c r="K26" s="202"/>
      <c r="L26" s="176"/>
      <c r="M26" s="176" t="s">
        <v>4740</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66</v>
      </c>
      <c r="B27" s="230"/>
      <c r="C27" s="94" t="str">
        <f>IF(ISBLANK(_A_66),"",INDEX(ProductCodes,_A_66,1))</f>
        <v/>
      </c>
      <c r="D27" s="198"/>
      <c r="E27" s="199"/>
      <c r="F27" s="200"/>
      <c r="G27" s="201"/>
      <c r="H27" s="176" t="s">
        <v>4740</v>
      </c>
      <c r="I27" s="176"/>
      <c r="J27" s="176"/>
      <c r="K27" s="202"/>
      <c r="L27" s="176"/>
      <c r="M27" s="176" t="s">
        <v>4740</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67</v>
      </c>
      <c r="B28" s="230"/>
      <c r="C28" s="94" t="str">
        <f>IF(ISBLANK(_A_67),"",INDEX(ProductCodes,_A_67,1))</f>
        <v/>
      </c>
      <c r="D28" s="198"/>
      <c r="E28" s="199"/>
      <c r="F28" s="200"/>
      <c r="G28" s="201"/>
      <c r="H28" s="176" t="s">
        <v>4740</v>
      </c>
      <c r="I28" s="176"/>
      <c r="J28" s="176"/>
      <c r="K28" s="202"/>
      <c r="L28" s="176"/>
      <c r="M28" s="176" t="s">
        <v>4740</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68</v>
      </c>
      <c r="B29" s="230"/>
      <c r="C29" s="94" t="str">
        <f>IF(ISBLANK(_A_68),"",INDEX(ProductCodes,_A_68,1))</f>
        <v/>
      </c>
      <c r="D29" s="198"/>
      <c r="E29" s="199"/>
      <c r="F29" s="200"/>
      <c r="G29" s="201"/>
      <c r="H29" s="176" t="s">
        <v>4740</v>
      </c>
      <c r="I29" s="176"/>
      <c r="J29" s="176"/>
      <c r="K29" s="202"/>
      <c r="L29" s="176"/>
      <c r="M29" s="176" t="s">
        <v>4740</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69</v>
      </c>
      <c r="B30" s="230"/>
      <c r="C30" s="94" t="str">
        <f>IF(ISBLANK(_A_69),"",INDEX(ProductCodes,_A_69,1))</f>
        <v/>
      </c>
      <c r="D30" s="198"/>
      <c r="E30" s="199"/>
      <c r="F30" s="200"/>
      <c r="G30" s="201"/>
      <c r="H30" s="176" t="s">
        <v>4740</v>
      </c>
      <c r="I30" s="176"/>
      <c r="J30" s="176"/>
      <c r="K30" s="202"/>
      <c r="L30" s="176"/>
      <c r="M30" s="176" t="s">
        <v>4740</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70</v>
      </c>
      <c r="B31" s="230"/>
      <c r="C31" s="94" t="str">
        <f>IF(ISBLANK(_A_70),"",INDEX(ProductCodes,_A_70,1))</f>
        <v/>
      </c>
      <c r="D31" s="198"/>
      <c r="E31" s="199"/>
      <c r="F31" s="200"/>
      <c r="G31" s="201"/>
      <c r="H31" s="176" t="s">
        <v>4740</v>
      </c>
      <c r="I31" s="176"/>
      <c r="J31" s="176"/>
      <c r="K31" s="202"/>
      <c r="L31" s="176"/>
      <c r="M31" s="176" t="s">
        <v>4740</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71</v>
      </c>
      <c r="B32" s="230"/>
      <c r="C32" s="94" t="str">
        <f>IF(ISBLANK(_A_71),"",INDEX(ProductCodes,_A_71,1))</f>
        <v/>
      </c>
      <c r="D32" s="198"/>
      <c r="E32" s="199"/>
      <c r="F32" s="200"/>
      <c r="G32" s="201"/>
      <c r="H32" s="176" t="s">
        <v>4740</v>
      </c>
      <c r="I32" s="176"/>
      <c r="J32" s="176"/>
      <c r="K32" s="202"/>
      <c r="L32" s="176"/>
      <c r="M32" s="176" t="s">
        <v>4740</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72</v>
      </c>
      <c r="B33" s="230"/>
      <c r="C33" s="94" t="str">
        <f>IF(ISBLANK(_A_72),"",INDEX(ProductCodes,_A_72,1))</f>
        <v/>
      </c>
      <c r="D33" s="198"/>
      <c r="E33" s="199"/>
      <c r="F33" s="200"/>
      <c r="G33" s="201"/>
      <c r="H33" s="176" t="s">
        <v>4740</v>
      </c>
      <c r="I33" s="176"/>
      <c r="J33" s="176"/>
      <c r="K33" s="202"/>
      <c r="L33" s="176"/>
      <c r="M33" s="176" t="s">
        <v>4740</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73</v>
      </c>
      <c r="B34" s="230"/>
      <c r="C34" s="94" t="str">
        <f>IF(ISBLANK(_A_73),"",INDEX(ProductCodes,_A_73,1))</f>
        <v/>
      </c>
      <c r="D34" s="198"/>
      <c r="E34" s="199"/>
      <c r="F34" s="200"/>
      <c r="G34" s="201"/>
      <c r="H34" s="176" t="s">
        <v>4740</v>
      </c>
      <c r="I34" s="176"/>
      <c r="J34" s="176"/>
      <c r="K34" s="202"/>
      <c r="L34" s="176"/>
      <c r="M34" s="176" t="s">
        <v>4740</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74</v>
      </c>
      <c r="B35" s="230"/>
      <c r="C35" s="94" t="str">
        <f>IF(ISBLANK(_A_74),"",INDEX(ProductCodes,_A_74,1))</f>
        <v/>
      </c>
      <c r="D35" s="198"/>
      <c r="E35" s="199"/>
      <c r="F35" s="200"/>
      <c r="G35" s="201"/>
      <c r="H35" s="176" t="s">
        <v>4740</v>
      </c>
      <c r="I35" s="176"/>
      <c r="J35" s="176"/>
      <c r="K35" s="202"/>
      <c r="L35" s="176"/>
      <c r="M35" s="176" t="s">
        <v>4740</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75</v>
      </c>
      <c r="B36" s="230"/>
      <c r="C36" s="95" t="str">
        <f>IF(ISBLANK(_A_75),"",INDEX(ProductCodes,_A_75,1))</f>
        <v/>
      </c>
      <c r="D36" s="198"/>
      <c r="E36" s="199"/>
      <c r="F36" s="200"/>
      <c r="G36" s="201"/>
      <c r="H36" s="176" t="s">
        <v>4740</v>
      </c>
      <c r="I36" s="176"/>
      <c r="J36" s="176"/>
      <c r="K36" s="202"/>
      <c r="L36" s="176"/>
      <c r="M36" s="176" t="s">
        <v>4740</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76</v>
      </c>
      <c r="B37" s="230"/>
      <c r="C37" s="95" t="str">
        <f>IF(ISBLANK(_A_76),"",INDEX(ProductCodes,_A_76,1))</f>
        <v/>
      </c>
      <c r="D37" s="198"/>
      <c r="E37" s="199"/>
      <c r="F37" s="200"/>
      <c r="G37" s="201"/>
      <c r="H37" s="176" t="s">
        <v>4740</v>
      </c>
      <c r="I37" s="176"/>
      <c r="J37" s="176"/>
      <c r="K37" s="202"/>
      <c r="L37" s="176"/>
      <c r="M37" s="176" t="s">
        <v>4740</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77</v>
      </c>
      <c r="B38" s="230"/>
      <c r="C38" s="95" t="str">
        <f>IF(ISBLANK(_A_77),"",INDEX(ProductCodes,_A_77,1))</f>
        <v/>
      </c>
      <c r="D38" s="198"/>
      <c r="E38" s="199"/>
      <c r="F38" s="200"/>
      <c r="G38" s="201"/>
      <c r="H38" s="176" t="s">
        <v>4740</v>
      </c>
      <c r="I38" s="176"/>
      <c r="J38" s="176"/>
      <c r="K38" s="202"/>
      <c r="L38" s="176"/>
      <c r="M38" s="176" t="s">
        <v>4740</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78</v>
      </c>
      <c r="B39" s="230"/>
      <c r="C39" s="95" t="str">
        <f>IF(ISBLANK(_A_78),"",INDEX(ProductCodes,_A_78,1))</f>
        <v/>
      </c>
      <c r="D39" s="198"/>
      <c r="E39" s="199"/>
      <c r="F39" s="200"/>
      <c r="G39" s="201"/>
      <c r="H39" s="176" t="s">
        <v>4740</v>
      </c>
      <c r="I39" s="176"/>
      <c r="J39" s="176"/>
      <c r="K39" s="202"/>
      <c r="L39" s="176"/>
      <c r="M39" s="176" t="s">
        <v>4740</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79</v>
      </c>
      <c r="B40" s="230"/>
      <c r="C40" s="95" t="str">
        <f>IF(ISBLANK(_A_79),"",INDEX(ProductCodes,_A_79,1))</f>
        <v/>
      </c>
      <c r="D40" s="198"/>
      <c r="E40" s="199"/>
      <c r="F40" s="200"/>
      <c r="G40" s="201"/>
      <c r="H40" s="176" t="s">
        <v>4740</v>
      </c>
      <c r="I40" s="176"/>
      <c r="J40" s="176"/>
      <c r="K40" s="202"/>
      <c r="L40" s="176"/>
      <c r="M40" s="176" t="s">
        <v>4740</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80</v>
      </c>
      <c r="B41" s="230"/>
      <c r="C41" s="95" t="str">
        <f>IF(ISBLANK(_A_80),"",INDEX(ProductCodes,_A_80,1))</f>
        <v/>
      </c>
      <c r="D41" s="198"/>
      <c r="E41" s="199"/>
      <c r="F41" s="200"/>
      <c r="G41" s="201"/>
      <c r="H41" s="176" t="s">
        <v>4740</v>
      </c>
      <c r="I41" s="176"/>
      <c r="J41" s="176"/>
      <c r="K41" s="202"/>
      <c r="L41" s="176"/>
      <c r="M41" s="176" t="s">
        <v>4740</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81</v>
      </c>
      <c r="B42" s="230"/>
      <c r="C42" s="95" t="str">
        <f>IF(ISBLANK(_A_81),"",INDEX(ProductCodes,_A_81,1))</f>
        <v/>
      </c>
      <c r="D42" s="198"/>
      <c r="E42" s="199"/>
      <c r="F42" s="200"/>
      <c r="G42" s="201"/>
      <c r="H42" s="176" t="s">
        <v>4740</v>
      </c>
      <c r="I42" s="176"/>
      <c r="J42" s="176"/>
      <c r="K42" s="202"/>
      <c r="L42" s="176"/>
      <c r="M42" s="176" t="s">
        <v>4740</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82</v>
      </c>
      <c r="B43" s="230"/>
      <c r="C43" s="95" t="str">
        <f>IF(ISBLANK(_A_82),"",INDEX(ProductCodes,_A_82,1))</f>
        <v/>
      </c>
      <c r="D43" s="198"/>
      <c r="E43" s="199"/>
      <c r="F43" s="200"/>
      <c r="G43" s="201"/>
      <c r="H43" s="176" t="s">
        <v>4740</v>
      </c>
      <c r="I43" s="176"/>
      <c r="J43" s="176"/>
      <c r="K43" s="202"/>
      <c r="L43" s="176"/>
      <c r="M43" s="176" t="s">
        <v>4740</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83</v>
      </c>
      <c r="B44" s="230"/>
      <c r="C44" s="95" t="str">
        <f>IF(ISBLANK(_A_83),"",INDEX(ProductCodes,_A_83,1))</f>
        <v/>
      </c>
      <c r="D44" s="198"/>
      <c r="E44" s="199"/>
      <c r="F44" s="200"/>
      <c r="G44" s="201"/>
      <c r="H44" s="176" t="s">
        <v>4740</v>
      </c>
      <c r="I44" s="176"/>
      <c r="J44" s="176"/>
      <c r="K44" s="202"/>
      <c r="L44" s="176"/>
      <c r="M44" s="176" t="s">
        <v>4740</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84</v>
      </c>
      <c r="B45" s="230"/>
      <c r="C45" s="95" t="str">
        <f>IF(ISBLANK(_A_84),"",INDEX(ProductCodes,_A_84,1))</f>
        <v/>
      </c>
      <c r="D45" s="198"/>
      <c r="E45" s="199"/>
      <c r="F45" s="200"/>
      <c r="G45" s="201"/>
      <c r="H45" s="176" t="s">
        <v>4740</v>
      </c>
      <c r="I45" s="176"/>
      <c r="J45" s="176"/>
      <c r="K45" s="202"/>
      <c r="L45" s="176"/>
      <c r="M45" s="176" t="s">
        <v>4740</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85</v>
      </c>
      <c r="B46" s="230"/>
      <c r="C46" s="95" t="str">
        <f>IF(ISBLANK(_A_85),"",INDEX(ProductCodes,_A_85,1))</f>
        <v/>
      </c>
      <c r="D46" s="198"/>
      <c r="E46" s="199"/>
      <c r="F46" s="200"/>
      <c r="G46" s="201"/>
      <c r="H46" s="176" t="s">
        <v>4740</v>
      </c>
      <c r="I46" s="176"/>
      <c r="J46" s="176"/>
      <c r="K46" s="202"/>
      <c r="L46" s="176"/>
      <c r="M46" s="176" t="s">
        <v>4740</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86</v>
      </c>
      <c r="B47" s="230"/>
      <c r="C47" s="95" t="str">
        <f>IF(ISBLANK(_A_86),"",INDEX(ProductCodes,_A_86,1))</f>
        <v/>
      </c>
      <c r="D47" s="198"/>
      <c r="E47" s="199"/>
      <c r="F47" s="200"/>
      <c r="G47" s="201"/>
      <c r="H47" s="176" t="s">
        <v>4740</v>
      </c>
      <c r="I47" s="176"/>
      <c r="J47" s="176"/>
      <c r="K47" s="202"/>
      <c r="L47" s="176"/>
      <c r="M47" s="176" t="s">
        <v>4740</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87</v>
      </c>
      <c r="B48" s="230"/>
      <c r="C48" s="95" t="str">
        <f>IF(ISBLANK(_A_87),"",INDEX(ProductCodes,_A_87,1))</f>
        <v/>
      </c>
      <c r="D48" s="198"/>
      <c r="E48" s="199"/>
      <c r="F48" s="200"/>
      <c r="G48" s="201"/>
      <c r="H48" s="176" t="s">
        <v>4740</v>
      </c>
      <c r="I48" s="176"/>
      <c r="J48" s="176"/>
      <c r="K48" s="202"/>
      <c r="L48" s="176"/>
      <c r="M48" s="176" t="s">
        <v>4740</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88</v>
      </c>
      <c r="B49" s="230"/>
      <c r="C49" s="95" t="str">
        <f>IF(ISBLANK(_A_88),"",INDEX(ProductCodes,_A_88,1))</f>
        <v/>
      </c>
      <c r="D49" s="198"/>
      <c r="E49" s="199"/>
      <c r="F49" s="200"/>
      <c r="G49" s="201"/>
      <c r="H49" s="176" t="s">
        <v>4740</v>
      </c>
      <c r="I49" s="176"/>
      <c r="J49" s="176"/>
      <c r="K49" s="202"/>
      <c r="L49" s="176"/>
      <c r="M49" s="176" t="s">
        <v>4740</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89</v>
      </c>
      <c r="B50" s="231"/>
      <c r="C50" s="96" t="str">
        <f>IF(ISBLANK(_A_89),"",INDEX(ProductCodes,_A_89,1))</f>
        <v/>
      </c>
      <c r="D50" s="198"/>
      <c r="E50" s="199"/>
      <c r="F50" s="200"/>
      <c r="G50" s="201"/>
      <c r="H50" s="176" t="s">
        <v>4740</v>
      </c>
      <c r="I50" s="176"/>
      <c r="J50" s="176"/>
      <c r="K50" s="202"/>
      <c r="L50" s="176"/>
      <c r="M50" s="176" t="s">
        <v>4740</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90</v>
      </c>
      <c r="B51" s="230"/>
      <c r="C51" s="94" t="str">
        <f>IF(ISBLANK(_A_90),"",INDEX(ProductCodes,_A_90,1))</f>
        <v/>
      </c>
      <c r="D51" s="198"/>
      <c r="E51" s="199"/>
      <c r="F51" s="200"/>
      <c r="G51" s="201"/>
      <c r="H51" s="176" t="s">
        <v>4740</v>
      </c>
      <c r="I51" s="176"/>
      <c r="J51" s="176"/>
      <c r="K51" s="202"/>
      <c r="L51" s="176"/>
      <c r="M51" s="176" t="s">
        <v>4740</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91</v>
      </c>
      <c r="B52" s="232"/>
      <c r="C52" s="97" t="str">
        <f>IF(ISBLANK(_A_91),"",INDEX(ProductCodes,_A_91,1))</f>
        <v/>
      </c>
      <c r="D52" s="198"/>
      <c r="E52" s="199"/>
      <c r="F52" s="200"/>
      <c r="G52" s="201"/>
      <c r="H52" s="176" t="s">
        <v>4740</v>
      </c>
      <c r="I52" s="176"/>
      <c r="J52" s="176"/>
      <c r="K52" s="202"/>
      <c r="L52" s="176"/>
      <c r="M52" s="176" t="s">
        <v>4740</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92</v>
      </c>
      <c r="B53" s="230"/>
      <c r="C53" s="95" t="str">
        <f>IF(ISBLANK(_A_92),"",INDEX(ProductCodes,_A_92,1))</f>
        <v/>
      </c>
      <c r="D53" s="198"/>
      <c r="E53" s="199"/>
      <c r="F53" s="200"/>
      <c r="G53" s="201"/>
      <c r="H53" s="176" t="s">
        <v>4740</v>
      </c>
      <c r="I53" s="176"/>
      <c r="J53" s="176"/>
      <c r="K53" s="202"/>
      <c r="L53" s="176"/>
      <c r="M53" s="176" t="s">
        <v>4740</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93</v>
      </c>
      <c r="B54" s="230"/>
      <c r="C54" s="95" t="str">
        <f>IF(ISBLANK(_A_93),"",INDEX(ProductCodes,_A_93,1))</f>
        <v/>
      </c>
      <c r="D54" s="198"/>
      <c r="E54" s="199"/>
      <c r="F54" s="200"/>
      <c r="G54" s="201"/>
      <c r="H54" s="176" t="s">
        <v>4740</v>
      </c>
      <c r="I54" s="176"/>
      <c r="J54" s="176"/>
      <c r="K54" s="202"/>
      <c r="L54" s="176"/>
      <c r="M54" s="176" t="s">
        <v>4740</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94</v>
      </c>
      <c r="B55" s="230"/>
      <c r="C55" s="95" t="str">
        <f>IF(ISBLANK(_A_94),"",INDEX(ProductCodes,_A_94,1))</f>
        <v/>
      </c>
      <c r="D55" s="198"/>
      <c r="E55" s="199"/>
      <c r="F55" s="200"/>
      <c r="G55" s="201"/>
      <c r="H55" s="176" t="s">
        <v>4740</v>
      </c>
      <c r="I55" s="176"/>
      <c r="J55" s="176"/>
      <c r="K55" s="202"/>
      <c r="L55" s="176"/>
      <c r="M55" s="176" t="s">
        <v>4740</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95</v>
      </c>
      <c r="B56" s="230"/>
      <c r="C56" s="95" t="str">
        <f>IF(ISBLANK(_A_95),"",INDEX(ProductCodes,_A_95,1))</f>
        <v/>
      </c>
      <c r="D56" s="198"/>
      <c r="E56" s="199"/>
      <c r="F56" s="200"/>
      <c r="G56" s="201"/>
      <c r="H56" s="176" t="s">
        <v>4740</v>
      </c>
      <c r="I56" s="176"/>
      <c r="J56" s="176"/>
      <c r="K56" s="202"/>
      <c r="L56" s="176"/>
      <c r="M56" s="176" t="s">
        <v>4740</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96</v>
      </c>
      <c r="B57" s="230"/>
      <c r="C57" s="95" t="str">
        <f>IF(ISBLANK(_A_96),"",INDEX(ProductCodes,_A_96,1))</f>
        <v/>
      </c>
      <c r="D57" s="198"/>
      <c r="E57" s="199"/>
      <c r="F57" s="200"/>
      <c r="G57" s="201"/>
      <c r="H57" s="176" t="s">
        <v>4740</v>
      </c>
      <c r="I57" s="176"/>
      <c r="J57" s="176"/>
      <c r="K57" s="202"/>
      <c r="L57" s="176"/>
      <c r="M57" s="176" t="s">
        <v>4740</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97</v>
      </c>
      <c r="B58" s="230"/>
      <c r="C58" s="95" t="str">
        <f>IF(ISBLANK(_A_97),"",INDEX(ProductCodes,_A_97,1))</f>
        <v/>
      </c>
      <c r="D58" s="198"/>
      <c r="E58" s="199"/>
      <c r="F58" s="200"/>
      <c r="G58" s="201"/>
      <c r="H58" s="176" t="s">
        <v>4740</v>
      </c>
      <c r="I58" s="176"/>
      <c r="J58" s="176"/>
      <c r="K58" s="202"/>
      <c r="L58" s="176"/>
      <c r="M58" s="176" t="s">
        <v>4740</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98</v>
      </c>
      <c r="B59" s="230"/>
      <c r="C59" s="95" t="str">
        <f>IF(ISBLANK(_A_98),"",INDEX(ProductCodes,_A_98,1))</f>
        <v/>
      </c>
      <c r="D59" s="198"/>
      <c r="E59" s="199"/>
      <c r="F59" s="200"/>
      <c r="G59" s="201"/>
      <c r="H59" s="176" t="s">
        <v>4740</v>
      </c>
      <c r="I59" s="176"/>
      <c r="J59" s="176"/>
      <c r="K59" s="202"/>
      <c r="L59" s="176"/>
      <c r="M59" s="176" t="s">
        <v>4740</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99</v>
      </c>
      <c r="B60" s="230"/>
      <c r="C60" s="95" t="str">
        <f>IF(ISBLANK(_A_99),"",INDEX(ProductCodes,_A_99,1))</f>
        <v/>
      </c>
      <c r="D60" s="198"/>
      <c r="E60" s="199"/>
      <c r="F60" s="200"/>
      <c r="G60" s="201"/>
      <c r="H60" s="176" t="s">
        <v>4740</v>
      </c>
      <c r="I60" s="176"/>
      <c r="J60" s="176"/>
      <c r="K60" s="202"/>
      <c r="L60" s="176"/>
      <c r="M60" s="176" t="s">
        <v>4740</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100</v>
      </c>
      <c r="B61" s="233"/>
      <c r="C61" s="101" t="str">
        <f>IF(ISBLANK(_A_100),"",INDEX(ProductCodes,_A_100,1))</f>
        <v/>
      </c>
      <c r="D61" s="206"/>
      <c r="E61" s="207"/>
      <c r="F61" s="208"/>
      <c r="G61" s="209"/>
      <c r="H61" s="177" t="s">
        <v>4740</v>
      </c>
      <c r="I61" s="177"/>
      <c r="J61" s="177"/>
      <c r="K61" s="210"/>
      <c r="L61" s="177"/>
      <c r="M61" s="177" t="s">
        <v>4740</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sheetProtection password="D3E6" sheet="1" objects="1" scenarios="1"/>
  <protectedRanges>
    <protectedRange sqref="D12:Q61" name="Range2"/>
    <protectedRange sqref="B12:B61" name="Range1"/>
  </protectedRanges>
  <mergeCells count="13">
    <mergeCell ref="P8:Q9"/>
    <mergeCell ref="G11:J11"/>
    <mergeCell ref="K11:O11"/>
    <mergeCell ref="C1:O3"/>
    <mergeCell ref="G10:J10"/>
    <mergeCell ref="K10:O10"/>
    <mergeCell ref="A5:Q5"/>
    <mergeCell ref="A6:Q6"/>
    <mergeCell ref="A10:A11"/>
    <mergeCell ref="C10:C11"/>
    <mergeCell ref="B10:B11"/>
    <mergeCell ref="P10:Q10"/>
    <mergeCell ref="G8:O9"/>
  </mergeCells>
  <phoneticPr fontId="0" type="noConversion"/>
  <conditionalFormatting sqref="A12:A61">
    <cfRule type="expression" dxfId="224" priority="1" stopIfTrue="1">
      <formula>S12&gt;0</formula>
    </cfRule>
  </conditionalFormatting>
  <conditionalFormatting sqref="P10:Q10">
    <cfRule type="expression" dxfId="223" priority="2" stopIfTrue="1">
      <formula>ReqProcessing&gt;0</formula>
    </cfRule>
  </conditionalFormatting>
  <conditionalFormatting sqref="P8:Q9">
    <cfRule type="expression" dxfId="222" priority="3" stopIfTrue="1">
      <formula>NotReqProcessing&gt;0</formula>
    </cfRule>
  </conditionalFormatting>
  <conditionalFormatting sqref="G8:O9">
    <cfRule type="expression" dxfId="221" priority="4" stopIfTrue="1">
      <formula>NotReqSulfur&gt;0</formula>
    </cfRule>
  </conditionalFormatting>
  <conditionalFormatting sqref="G11:J11">
    <cfRule type="expression" dxfId="220" priority="5" stopIfTrue="1">
      <formula>ReqSulfur&gt;0</formula>
    </cfRule>
    <cfRule type="expression" dxfId="219" priority="6" stopIfTrue="1">
      <formula>NotReqSulfur&gt;0</formula>
    </cfRule>
  </conditionalFormatting>
  <conditionalFormatting sqref="G12:G61">
    <cfRule type="expression" dxfId="218" priority="7" stopIfTrue="1">
      <formula>S12=1</formula>
    </cfRule>
    <cfRule type="expression" dxfId="217" priority="8" stopIfTrue="1">
      <formula>Z12=1</formula>
    </cfRule>
    <cfRule type="expression" dxfId="216" priority="9" stopIfTrue="1">
      <formula>X12=1</formula>
    </cfRule>
  </conditionalFormatting>
  <conditionalFormatting sqref="H12:H61">
    <cfRule type="expression" dxfId="215" priority="10" stopIfTrue="1">
      <formula>$S12=1</formula>
    </cfRule>
    <cfRule type="expression" dxfId="214" priority="11" stopIfTrue="1">
      <formula>$Z12=1</formula>
    </cfRule>
    <cfRule type="expression" dxfId="213" priority="12" stopIfTrue="1">
      <formula>$X12=1</formula>
    </cfRule>
  </conditionalFormatting>
  <conditionalFormatting sqref="I12:I61">
    <cfRule type="expression" dxfId="212" priority="13" stopIfTrue="1">
      <formula>S12=1</formula>
    </cfRule>
    <cfRule type="expression" dxfId="211" priority="14" stopIfTrue="1">
      <formula>Z12=1</formula>
    </cfRule>
    <cfRule type="expression" dxfId="210" priority="15" stopIfTrue="1">
      <formula>X12=1</formula>
    </cfRule>
  </conditionalFormatting>
  <conditionalFormatting sqref="K12:L61 N12:O61">
    <cfRule type="expression" dxfId="209" priority="16" stopIfTrue="1">
      <formula>$S12=1</formula>
    </cfRule>
    <cfRule type="expression" dxfId="208" priority="17" stopIfTrue="1">
      <formula>$AA12=1</formula>
    </cfRule>
    <cfRule type="expression" dxfId="207" priority="18" stopIfTrue="1">
      <formula>$Y12=1</formula>
    </cfRule>
  </conditionalFormatting>
  <conditionalFormatting sqref="M12:M61">
    <cfRule type="expression" dxfId="206" priority="19" stopIfTrue="1">
      <formula>$S12=1</formula>
    </cfRule>
    <cfRule type="expression" dxfId="205" priority="20" stopIfTrue="1">
      <formula>$AA12=1</formula>
    </cfRule>
    <cfRule type="expression" dxfId="204" priority="21" stopIfTrue="1">
      <formula>$Y12=1</formula>
    </cfRule>
  </conditionalFormatting>
  <conditionalFormatting sqref="J12:J61">
    <cfRule type="expression" dxfId="203" priority="22" stopIfTrue="1">
      <formula>$S12=1</formula>
    </cfRule>
    <cfRule type="expression" dxfId="202" priority="23" stopIfTrue="1">
      <formula>$Z12=1</formula>
    </cfRule>
    <cfRule type="expression" dxfId="201" priority="24" stopIfTrue="1">
      <formula>X12=1</formula>
    </cfRule>
  </conditionalFormatting>
  <conditionalFormatting sqref="D12:D61">
    <cfRule type="expression" dxfId="200" priority="25" stopIfTrue="1">
      <formula>AND($B12&gt;1,ISBLANK($D12))</formula>
    </cfRule>
    <cfRule type="expression" dxfId="199" priority="26" stopIfTrue="1">
      <formula>$S12=1</formula>
    </cfRule>
  </conditionalFormatting>
  <conditionalFormatting sqref="E12:E61">
    <cfRule type="expression" dxfId="198" priority="27" stopIfTrue="1">
      <formula>AND($B12&gt;1,ISBLANK($E12))</formula>
    </cfRule>
    <cfRule type="expression" dxfId="197" priority="28" stopIfTrue="1">
      <formula>$S12=1</formula>
    </cfRule>
  </conditionalFormatting>
  <conditionalFormatting sqref="F12:F61">
    <cfRule type="expression" dxfId="196" priority="29" stopIfTrue="1">
      <formula>AND($B12&gt;1,$F12&lt;1)</formula>
    </cfRule>
    <cfRule type="expression" dxfId="195" priority="30" stopIfTrue="1">
      <formula>$S12=1</formula>
    </cfRule>
  </conditionalFormatting>
  <conditionalFormatting sqref="P12:P61">
    <cfRule type="expression" dxfId="194" priority="31" stopIfTrue="1">
      <formula>$S12=1</formula>
    </cfRule>
    <cfRule type="expression" dxfId="193" priority="32" stopIfTrue="1">
      <formula>AND(ISBLANK($P12),$V12=1)</formula>
    </cfRule>
    <cfRule type="expression" dxfId="192" priority="33" stopIfTrue="1">
      <formula>AND(NOT(ISBLANK($P12)),$W12=1)</formula>
    </cfRule>
  </conditionalFormatting>
  <conditionalFormatting sqref="Q12:Q61">
    <cfRule type="expression" dxfId="191" priority="34" stopIfTrue="1">
      <formula>$S12=1</formula>
    </cfRule>
    <cfRule type="expression" dxfId="190" priority="35" stopIfTrue="1">
      <formula>AND(ISBLANK($Q12),$V12=1)</formula>
    </cfRule>
    <cfRule type="expression" dxfId="189" priority="36" stopIfTrue="1">
      <formula>AND(NOT(ISBLANK($Q12)),$W12=1)</formula>
    </cfRule>
  </conditionalFormatting>
  <conditionalFormatting sqref="D10">
    <cfRule type="expression" dxfId="188" priority="37" stopIfTrue="1">
      <formula>AND(ISBLANK($D12),$B12&gt;1)</formula>
    </cfRule>
  </conditionalFormatting>
  <conditionalFormatting sqref="E10">
    <cfRule type="expression" dxfId="187" priority="38" stopIfTrue="1">
      <formula>AND(ISBLANK($E12),$B12&gt;1)</formula>
    </cfRule>
  </conditionalFormatting>
  <conditionalFormatting sqref="F10">
    <cfRule type="expression" dxfId="186" priority="39" stopIfTrue="1">
      <formula>AND($F12&lt;1,$B12&gt;1)</formula>
    </cfRule>
  </conditionalFormatting>
  <conditionalFormatting sqref="G10:J10">
    <cfRule type="expression" dxfId="185" priority="40" stopIfTrue="1">
      <formula>ReqSulfur&gt;0</formula>
    </cfRule>
    <cfRule type="expression" dxfId="184" priority="41" stopIfTrue="1">
      <formula>AND(NotReqSulfur&gt;0,G12+I12+J12&gt;0)</formula>
    </cfRule>
  </conditionalFormatting>
  <conditionalFormatting sqref="K10:O10">
    <cfRule type="expression" dxfId="183" priority="42" stopIfTrue="1">
      <formula>ReqAPI&gt;0</formula>
    </cfRule>
    <cfRule type="expression" dxfId="182" priority="43" stopIfTrue="1">
      <formula>AND(NotReqAPI&gt;0,K12=L12+N12+O12&gt;0)</formula>
    </cfRule>
  </conditionalFormatting>
  <conditionalFormatting sqref="K11:O11">
    <cfRule type="expression" dxfId="181" priority="44" stopIfTrue="1">
      <formula>NotReqAPI&gt;0</formula>
    </cfRule>
    <cfRule type="expression" dxfId="180"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989"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990"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991"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992"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993"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994"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995"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996"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997"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998"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999"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2000"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2001"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2002"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2003"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2004"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2005"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2006"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2007"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2008"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2049"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2050"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2051"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2058"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2063"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2066"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2069"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2072"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2075"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2078"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2081"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2084"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2087"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2090"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2093"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2096"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2099"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2102"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2105"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2114"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2117"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2120"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2123"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2126"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2129"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2132"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2135"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2138"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2141"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2144" r:id="rId54" name="Drop Down 1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2145"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2146"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2147"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2148"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2149"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2150"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2151"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2152"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2153"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2154"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2155"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2156"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2157"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2158"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2159"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2160"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2161"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2162"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2163"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2164"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2165"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2166"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2167"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2168"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2169"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2170"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2171"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2172"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2173"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2174"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2175"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2176"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2177"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2178"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2179"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2180"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2181"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2182"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2183"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2184"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2185"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2186"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2187"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2188"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2189"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2190"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2191"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2192"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2193"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2194" r:id="rId104" name="Drop Down 2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2195"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2196"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2197"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2198"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2199"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2200"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2201"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2202"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2203"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2204"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2205"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2206"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2207"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2208"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2209"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2210"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2211"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2212"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2213"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2214"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2215"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2216"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2217"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2218"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2219"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2220"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2221"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2222"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2223"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2224"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2225"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2226"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2227"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2228"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2229"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2230"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2231"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2232"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2233"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2234"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2235"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2236"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2237"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2238"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2239"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2240"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2241"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2242"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2243"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IV62"/>
  <sheetViews>
    <sheetView showGridLines="0" showRowColHeaders="0" zoomScale="75" zoomScaleNormal="6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05" t="str">
        <f>IF($Q$62&gt;0,"There are inconsistent entries on this page.
Please scroll down and check your entries in the highlighted cells.","")</f>
        <v/>
      </c>
      <c r="D1" s="305"/>
      <c r="E1" s="305"/>
      <c r="F1" s="305"/>
      <c r="G1" s="305"/>
      <c r="H1" s="305"/>
      <c r="I1" s="305"/>
      <c r="J1" s="305"/>
      <c r="K1" s="305"/>
      <c r="L1" s="305"/>
      <c r="M1" s="305"/>
      <c r="N1" s="305"/>
      <c r="O1" s="305"/>
      <c r="P1" s="134"/>
      <c r="Q1" s="130" t="s">
        <v>5186</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06"/>
      <c r="D2" s="306"/>
      <c r="E2" s="306"/>
      <c r="F2" s="306"/>
      <c r="G2" s="306"/>
      <c r="H2" s="306"/>
      <c r="I2" s="306"/>
      <c r="J2" s="306"/>
      <c r="K2" s="306"/>
      <c r="L2" s="306"/>
      <c r="M2" s="306"/>
      <c r="N2" s="306"/>
      <c r="O2" s="306"/>
      <c r="P2" s="33"/>
      <c r="Q2" s="131" t="s">
        <v>5189</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06"/>
      <c r="D3" s="306"/>
      <c r="E3" s="306"/>
      <c r="F3" s="306"/>
      <c r="G3" s="306"/>
      <c r="H3" s="306"/>
      <c r="I3" s="306"/>
      <c r="J3" s="306"/>
      <c r="K3" s="306"/>
      <c r="L3" s="306"/>
      <c r="M3" s="306"/>
      <c r="N3" s="306"/>
      <c r="O3" s="306"/>
      <c r="P3" s="33"/>
      <c r="Q3" s="131" t="s">
        <v>5187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5188</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35" t="s">
        <v>1019</v>
      </c>
      <c r="B5" s="236"/>
      <c r="C5" s="236"/>
      <c r="D5" s="236"/>
      <c r="E5" s="236"/>
      <c r="F5" s="236"/>
      <c r="G5" s="236"/>
      <c r="H5" s="236"/>
      <c r="I5" s="236"/>
      <c r="J5" s="236"/>
      <c r="K5" s="236"/>
      <c r="L5" s="236"/>
      <c r="M5" s="236"/>
      <c r="N5" s="236"/>
      <c r="O5" s="236"/>
      <c r="P5" s="236"/>
      <c r="Q5" s="238"/>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07" t="s">
        <v>4749</v>
      </c>
      <c r="B6" s="308"/>
      <c r="C6" s="308"/>
      <c r="D6" s="308"/>
      <c r="E6" s="308"/>
      <c r="F6" s="308"/>
      <c r="G6" s="308"/>
      <c r="H6" s="308"/>
      <c r="I6" s="308"/>
      <c r="J6" s="308"/>
      <c r="K6" s="308"/>
      <c r="L6" s="308"/>
      <c r="M6" s="308"/>
      <c r="N6" s="308"/>
      <c r="O6" s="308"/>
      <c r="P6" s="308"/>
      <c r="Q6" s="309"/>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1873</v>
      </c>
      <c r="B8" s="34"/>
      <c r="C8" s="162" t="str">
        <f>IF(SUM(MissingProduct)&gt;0,"A COMMODITY is reported with missing required information.","")</f>
        <v/>
      </c>
      <c r="D8" s="34"/>
      <c r="E8" s="34"/>
      <c r="F8" s="156"/>
      <c r="G8" s="302" t="s">
        <v>3227</v>
      </c>
      <c r="H8" s="302"/>
      <c r="I8" s="302"/>
      <c r="J8" s="302"/>
      <c r="K8" s="302"/>
      <c r="L8" s="302"/>
      <c r="M8" s="302"/>
      <c r="N8" s="302"/>
      <c r="O8" s="302"/>
      <c r="P8" s="322" t="s">
        <v>2813</v>
      </c>
      <c r="Q8" s="328"/>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27"/>
      <c r="H9" s="327"/>
      <c r="I9" s="327"/>
      <c r="J9" s="327"/>
      <c r="K9" s="327"/>
      <c r="L9" s="327"/>
      <c r="M9" s="327"/>
      <c r="N9" s="327"/>
      <c r="O9" s="327"/>
      <c r="P9" s="329"/>
      <c r="Q9" s="330"/>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32" t="s">
        <v>1825</v>
      </c>
      <c r="B10" s="335" t="s">
        <v>1826</v>
      </c>
      <c r="C10" s="312" t="s">
        <v>1827</v>
      </c>
      <c r="D10" s="170" t="s">
        <v>3224</v>
      </c>
      <c r="E10" s="170" t="s">
        <v>3224</v>
      </c>
      <c r="F10" s="171" t="s">
        <v>3224</v>
      </c>
      <c r="G10" s="316" t="s">
        <v>3224</v>
      </c>
      <c r="H10" s="317"/>
      <c r="I10" s="317"/>
      <c r="J10" s="318"/>
      <c r="K10" s="316" t="s">
        <v>3224</v>
      </c>
      <c r="L10" s="317"/>
      <c r="M10" s="317"/>
      <c r="N10" s="317"/>
      <c r="O10" s="318"/>
      <c r="P10" s="314" t="s">
        <v>4463</v>
      </c>
      <c r="Q10" s="331"/>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33"/>
      <c r="B11" s="336"/>
      <c r="C11" s="334"/>
      <c r="D11" s="168" t="s">
        <v>1828</v>
      </c>
      <c r="E11" s="168" t="s">
        <v>1829</v>
      </c>
      <c r="F11" s="167" t="s">
        <v>1830</v>
      </c>
      <c r="G11" s="300" t="s">
        <v>3226</v>
      </c>
      <c r="H11" s="301"/>
      <c r="I11" s="301"/>
      <c r="J11" s="337"/>
      <c r="K11" s="319" t="s">
        <v>1804</v>
      </c>
      <c r="L11" s="338"/>
      <c r="M11" s="338"/>
      <c r="N11" s="338"/>
      <c r="O11" s="339"/>
      <c r="P11" s="98" t="s">
        <v>1860</v>
      </c>
      <c r="Q11" s="137" t="s">
        <v>2032</v>
      </c>
      <c r="R11" s="172" t="s">
        <v>3970</v>
      </c>
      <c r="S11" s="173" t="s">
        <v>3971</v>
      </c>
      <c r="T11" s="174" t="s">
        <v>3225</v>
      </c>
      <c r="U11" s="172" t="s">
        <v>3972</v>
      </c>
      <c r="V11" s="173" t="s">
        <v>854</v>
      </c>
      <c r="W11" s="173" t="s">
        <v>855</v>
      </c>
      <c r="X11" s="174" t="s">
        <v>4459</v>
      </c>
      <c r="Y11" s="174" t="s">
        <v>4460</v>
      </c>
      <c r="Z11" s="174" t="s">
        <v>4461</v>
      </c>
      <c r="AA11" s="174" t="s">
        <v>4462</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101</v>
      </c>
      <c r="B12" s="230"/>
      <c r="C12" s="94" t="str">
        <f>IF(ISBLANK(_A_101),"",INDEX(ProductCodes,_A_101,1))</f>
        <v/>
      </c>
      <c r="D12" s="198"/>
      <c r="E12" s="199"/>
      <c r="F12" s="200"/>
      <c r="G12" s="201"/>
      <c r="H12" s="176" t="s">
        <v>4740</v>
      </c>
      <c r="I12" s="176"/>
      <c r="J12" s="176"/>
      <c r="K12" s="202"/>
      <c r="L12" s="176"/>
      <c r="M12" s="176" t="s">
        <v>4740</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102</v>
      </c>
      <c r="B13" s="230"/>
      <c r="C13" s="94" t="str">
        <f>IF(ISBLANK(_A_102),"",INDEX(ProductCodes,_A_102,1))</f>
        <v/>
      </c>
      <c r="D13" s="198"/>
      <c r="E13" s="199"/>
      <c r="F13" s="200"/>
      <c r="G13" s="201"/>
      <c r="H13" s="176" t="s">
        <v>4740</v>
      </c>
      <c r="I13" s="176"/>
      <c r="J13" s="176"/>
      <c r="K13" s="202"/>
      <c r="L13" s="176"/>
      <c r="M13" s="176" t="s">
        <v>4740</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103</v>
      </c>
      <c r="B14" s="230"/>
      <c r="C14" s="94" t="str">
        <f>IF(ISBLANK(_A_103),"",INDEX(ProductCodes,_A_103,1))</f>
        <v/>
      </c>
      <c r="D14" s="198"/>
      <c r="E14" s="199"/>
      <c r="F14" s="200"/>
      <c r="G14" s="201"/>
      <c r="H14" s="176" t="s">
        <v>4740</v>
      </c>
      <c r="I14" s="176"/>
      <c r="J14" s="176"/>
      <c r="K14" s="202"/>
      <c r="L14" s="176"/>
      <c r="M14" s="176" t="s">
        <v>4740</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104</v>
      </c>
      <c r="B15" s="230"/>
      <c r="C15" s="94" t="str">
        <f>IF(ISBLANK(_A_104),"",INDEX(ProductCodes,_A_104,1))</f>
        <v/>
      </c>
      <c r="D15" s="198"/>
      <c r="E15" s="199"/>
      <c r="F15" s="200"/>
      <c r="G15" s="201"/>
      <c r="H15" s="176" t="s">
        <v>4740</v>
      </c>
      <c r="I15" s="176"/>
      <c r="J15" s="176"/>
      <c r="K15" s="202"/>
      <c r="L15" s="176"/>
      <c r="M15" s="176" t="s">
        <v>4740</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105</v>
      </c>
      <c r="B16" s="230"/>
      <c r="C16" s="94" t="str">
        <f>IF(ISBLANK(_A_105),"",INDEX(ProductCodes,_A_105,1))</f>
        <v/>
      </c>
      <c r="D16" s="198"/>
      <c r="E16" s="199"/>
      <c r="F16" s="200"/>
      <c r="G16" s="201"/>
      <c r="H16" s="176" t="s">
        <v>4740</v>
      </c>
      <c r="I16" s="176"/>
      <c r="J16" s="176"/>
      <c r="K16" s="202"/>
      <c r="L16" s="176"/>
      <c r="M16" s="176" t="s">
        <v>4740</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106</v>
      </c>
      <c r="B17" s="230"/>
      <c r="C17" s="94" t="str">
        <f>IF(ISBLANK(_A_106),"",INDEX(ProductCodes,_A_106,1))</f>
        <v/>
      </c>
      <c r="D17" s="198"/>
      <c r="E17" s="199"/>
      <c r="F17" s="200"/>
      <c r="G17" s="201"/>
      <c r="H17" s="176" t="s">
        <v>4740</v>
      </c>
      <c r="I17" s="176"/>
      <c r="J17" s="176"/>
      <c r="K17" s="202"/>
      <c r="L17" s="176"/>
      <c r="M17" s="176" t="s">
        <v>4740</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107</v>
      </c>
      <c r="B18" s="230"/>
      <c r="C18" s="94" t="str">
        <f>IF(ISBLANK(_A_107),"",INDEX(ProductCodes,_A_107,1))</f>
        <v/>
      </c>
      <c r="D18" s="198"/>
      <c r="E18" s="199"/>
      <c r="F18" s="200"/>
      <c r="G18" s="201"/>
      <c r="H18" s="176" t="s">
        <v>4740</v>
      </c>
      <c r="I18" s="176"/>
      <c r="J18" s="176"/>
      <c r="K18" s="202"/>
      <c r="L18" s="176"/>
      <c r="M18" s="176" t="s">
        <v>4740</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108</v>
      </c>
      <c r="B19" s="230"/>
      <c r="C19" s="94" t="str">
        <f>IF(ISBLANK(_A_108),"",INDEX(ProductCodes,_A_108,1))</f>
        <v/>
      </c>
      <c r="D19" s="198"/>
      <c r="E19" s="199"/>
      <c r="F19" s="200"/>
      <c r="G19" s="201"/>
      <c r="H19" s="176" t="s">
        <v>4740</v>
      </c>
      <c r="I19" s="176"/>
      <c r="J19" s="176"/>
      <c r="K19" s="202"/>
      <c r="L19" s="176"/>
      <c r="M19" s="176" t="s">
        <v>4740</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109</v>
      </c>
      <c r="B20" s="230"/>
      <c r="C20" s="94" t="str">
        <f>IF(ISBLANK(_A_109),"",INDEX(ProductCodes,_A_109,1))</f>
        <v/>
      </c>
      <c r="D20" s="198"/>
      <c r="E20" s="199"/>
      <c r="F20" s="200"/>
      <c r="G20" s="201"/>
      <c r="H20" s="176" t="s">
        <v>4740</v>
      </c>
      <c r="I20" s="176"/>
      <c r="J20" s="176"/>
      <c r="K20" s="202"/>
      <c r="L20" s="176"/>
      <c r="M20" s="176" t="s">
        <v>4740</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110</v>
      </c>
      <c r="B21" s="230"/>
      <c r="C21" s="94" t="str">
        <f>IF(ISBLANK(_A_110),"",INDEX(ProductCodes,_A_110,1))</f>
        <v/>
      </c>
      <c r="D21" s="198"/>
      <c r="E21" s="199"/>
      <c r="F21" s="200"/>
      <c r="G21" s="201"/>
      <c r="H21" s="176" t="s">
        <v>4740</v>
      </c>
      <c r="I21" s="176"/>
      <c r="J21" s="176"/>
      <c r="K21" s="202"/>
      <c r="L21" s="176"/>
      <c r="M21" s="176" t="s">
        <v>4740</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111</v>
      </c>
      <c r="B22" s="230"/>
      <c r="C22" s="94" t="str">
        <f>IF(ISBLANK(_A_111),"",INDEX(ProductCodes,_A_111,1))</f>
        <v/>
      </c>
      <c r="D22" s="198"/>
      <c r="E22" s="199"/>
      <c r="F22" s="200"/>
      <c r="G22" s="201"/>
      <c r="H22" s="176" t="s">
        <v>4740</v>
      </c>
      <c r="I22" s="176"/>
      <c r="J22" s="176"/>
      <c r="K22" s="202"/>
      <c r="L22" s="176"/>
      <c r="M22" s="176" t="s">
        <v>4740</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112</v>
      </c>
      <c r="B23" s="230"/>
      <c r="C23" s="94" t="str">
        <f>IF(ISBLANK(_A_112),"",INDEX(ProductCodes,_A_112,1))</f>
        <v/>
      </c>
      <c r="D23" s="198"/>
      <c r="E23" s="199"/>
      <c r="F23" s="200"/>
      <c r="G23" s="201"/>
      <c r="H23" s="176" t="s">
        <v>4740</v>
      </c>
      <c r="I23" s="176"/>
      <c r="J23" s="176"/>
      <c r="K23" s="202"/>
      <c r="L23" s="176"/>
      <c r="M23" s="176" t="s">
        <v>4740</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113</v>
      </c>
      <c r="B24" s="230"/>
      <c r="C24" s="94" t="str">
        <f>IF(ISBLANK(_A_113),"",INDEX(ProductCodes,_A_113,1))</f>
        <v/>
      </c>
      <c r="D24" s="198"/>
      <c r="E24" s="199"/>
      <c r="F24" s="200"/>
      <c r="G24" s="201"/>
      <c r="H24" s="176" t="s">
        <v>4740</v>
      </c>
      <c r="I24" s="176"/>
      <c r="J24" s="176"/>
      <c r="K24" s="202"/>
      <c r="L24" s="176"/>
      <c r="M24" s="176" t="s">
        <v>4740</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114</v>
      </c>
      <c r="B25" s="230"/>
      <c r="C25" s="94" t="str">
        <f>IF(ISBLANK(_A_114),"",INDEX(ProductCodes,_A_114,1))</f>
        <v/>
      </c>
      <c r="D25" s="198"/>
      <c r="E25" s="199"/>
      <c r="F25" s="200"/>
      <c r="G25" s="201"/>
      <c r="H25" s="176" t="s">
        <v>4740</v>
      </c>
      <c r="I25" s="176"/>
      <c r="J25" s="176"/>
      <c r="K25" s="202"/>
      <c r="L25" s="176"/>
      <c r="M25" s="176" t="s">
        <v>4740</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115</v>
      </c>
      <c r="B26" s="230"/>
      <c r="C26" s="94" t="str">
        <f>IF(ISBLANK(_A_115),"",INDEX(ProductCodes,_A_115,1))</f>
        <v/>
      </c>
      <c r="D26" s="198"/>
      <c r="E26" s="199"/>
      <c r="F26" s="200"/>
      <c r="G26" s="201"/>
      <c r="H26" s="176" t="s">
        <v>4740</v>
      </c>
      <c r="I26" s="176"/>
      <c r="J26" s="176"/>
      <c r="K26" s="202"/>
      <c r="L26" s="176"/>
      <c r="M26" s="176" t="s">
        <v>4740</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116</v>
      </c>
      <c r="B27" s="230"/>
      <c r="C27" s="94" t="str">
        <f>IF(ISBLANK(_A_116),"",INDEX(ProductCodes,_A_116,1))</f>
        <v/>
      </c>
      <c r="D27" s="198"/>
      <c r="E27" s="199"/>
      <c r="F27" s="200"/>
      <c r="G27" s="201"/>
      <c r="H27" s="176" t="s">
        <v>4740</v>
      </c>
      <c r="I27" s="176"/>
      <c r="J27" s="176"/>
      <c r="K27" s="202"/>
      <c r="L27" s="176"/>
      <c r="M27" s="176" t="s">
        <v>4740</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117</v>
      </c>
      <c r="B28" s="230"/>
      <c r="C28" s="94" t="str">
        <f>IF(ISBLANK(_A_117),"",INDEX(ProductCodes,_A_117,1))</f>
        <v/>
      </c>
      <c r="D28" s="198"/>
      <c r="E28" s="199"/>
      <c r="F28" s="200"/>
      <c r="G28" s="201"/>
      <c r="H28" s="176" t="s">
        <v>4740</v>
      </c>
      <c r="I28" s="176"/>
      <c r="J28" s="176"/>
      <c r="K28" s="202"/>
      <c r="L28" s="176"/>
      <c r="M28" s="176" t="s">
        <v>4740</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118</v>
      </c>
      <c r="B29" s="230"/>
      <c r="C29" s="94" t="str">
        <f>IF(ISBLANK(_A_118),"",INDEX(ProductCodes,_A_118,1))</f>
        <v/>
      </c>
      <c r="D29" s="198"/>
      <c r="E29" s="199"/>
      <c r="F29" s="200"/>
      <c r="G29" s="201"/>
      <c r="H29" s="176" t="s">
        <v>4740</v>
      </c>
      <c r="I29" s="176"/>
      <c r="J29" s="176"/>
      <c r="K29" s="202"/>
      <c r="L29" s="176"/>
      <c r="M29" s="176" t="s">
        <v>4740</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119</v>
      </c>
      <c r="B30" s="230"/>
      <c r="C30" s="94" t="str">
        <f>IF(ISBLANK(_A_119),"",INDEX(ProductCodes,_A_119,1))</f>
        <v/>
      </c>
      <c r="D30" s="198"/>
      <c r="E30" s="199"/>
      <c r="F30" s="200"/>
      <c r="G30" s="201"/>
      <c r="H30" s="176" t="s">
        <v>4740</v>
      </c>
      <c r="I30" s="176"/>
      <c r="J30" s="176"/>
      <c r="K30" s="202"/>
      <c r="L30" s="176"/>
      <c r="M30" s="176" t="s">
        <v>4740</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120</v>
      </c>
      <c r="B31" s="230"/>
      <c r="C31" s="94" t="str">
        <f>IF(ISBLANK(_A_120),"",INDEX(ProductCodes,_A_120,1))</f>
        <v/>
      </c>
      <c r="D31" s="198"/>
      <c r="E31" s="199"/>
      <c r="F31" s="200"/>
      <c r="G31" s="201"/>
      <c r="H31" s="176" t="s">
        <v>4740</v>
      </c>
      <c r="I31" s="176"/>
      <c r="J31" s="176"/>
      <c r="K31" s="202"/>
      <c r="L31" s="176"/>
      <c r="M31" s="176" t="s">
        <v>4740</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121</v>
      </c>
      <c r="B32" s="230"/>
      <c r="C32" s="94" t="str">
        <f>IF(ISBLANK(_A_121),"",INDEX(ProductCodes,_A_121,1))</f>
        <v/>
      </c>
      <c r="D32" s="198"/>
      <c r="E32" s="199"/>
      <c r="F32" s="200"/>
      <c r="G32" s="201"/>
      <c r="H32" s="176" t="s">
        <v>4740</v>
      </c>
      <c r="I32" s="176"/>
      <c r="J32" s="176"/>
      <c r="K32" s="202"/>
      <c r="L32" s="176"/>
      <c r="M32" s="176" t="s">
        <v>4740</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122</v>
      </c>
      <c r="B33" s="230"/>
      <c r="C33" s="94" t="str">
        <f>IF(ISBLANK(_A_122),"",INDEX(ProductCodes,_A_122,1))</f>
        <v/>
      </c>
      <c r="D33" s="198"/>
      <c r="E33" s="199"/>
      <c r="F33" s="200"/>
      <c r="G33" s="201"/>
      <c r="H33" s="176" t="s">
        <v>4740</v>
      </c>
      <c r="I33" s="176"/>
      <c r="J33" s="176"/>
      <c r="K33" s="202"/>
      <c r="L33" s="176"/>
      <c r="M33" s="176" t="s">
        <v>4740</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123</v>
      </c>
      <c r="B34" s="230"/>
      <c r="C34" s="94" t="str">
        <f>IF(ISBLANK(_A_123),"",INDEX(ProductCodes,_A_123,1))</f>
        <v/>
      </c>
      <c r="D34" s="198"/>
      <c r="E34" s="199"/>
      <c r="F34" s="200"/>
      <c r="G34" s="201"/>
      <c r="H34" s="176" t="s">
        <v>4740</v>
      </c>
      <c r="I34" s="176"/>
      <c r="J34" s="176"/>
      <c r="K34" s="202"/>
      <c r="L34" s="176"/>
      <c r="M34" s="176" t="s">
        <v>4740</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124</v>
      </c>
      <c r="B35" s="230"/>
      <c r="C35" s="94" t="str">
        <f>IF(ISBLANK(_A_124),"",INDEX(ProductCodes,_A_124,1))</f>
        <v/>
      </c>
      <c r="D35" s="198"/>
      <c r="E35" s="199"/>
      <c r="F35" s="200"/>
      <c r="G35" s="201"/>
      <c r="H35" s="176" t="s">
        <v>4740</v>
      </c>
      <c r="I35" s="176"/>
      <c r="J35" s="176"/>
      <c r="K35" s="202"/>
      <c r="L35" s="176"/>
      <c r="M35" s="176" t="s">
        <v>4740</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125</v>
      </c>
      <c r="B36" s="230"/>
      <c r="C36" s="95" t="str">
        <f>IF(ISBLANK(_A_125),"",INDEX(ProductCodes,_A_125,1))</f>
        <v/>
      </c>
      <c r="D36" s="198"/>
      <c r="E36" s="199"/>
      <c r="F36" s="200"/>
      <c r="G36" s="201"/>
      <c r="H36" s="176" t="s">
        <v>4740</v>
      </c>
      <c r="I36" s="176"/>
      <c r="J36" s="176"/>
      <c r="K36" s="202"/>
      <c r="L36" s="176"/>
      <c r="M36" s="176" t="s">
        <v>4740</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126</v>
      </c>
      <c r="B37" s="230"/>
      <c r="C37" s="95" t="str">
        <f>IF(ISBLANK(_A_126),"",INDEX(ProductCodes,_A_126,1))</f>
        <v/>
      </c>
      <c r="D37" s="198"/>
      <c r="E37" s="199"/>
      <c r="F37" s="200"/>
      <c r="G37" s="201"/>
      <c r="H37" s="176" t="s">
        <v>4740</v>
      </c>
      <c r="I37" s="176"/>
      <c r="J37" s="176"/>
      <c r="K37" s="202"/>
      <c r="L37" s="176"/>
      <c r="M37" s="176" t="s">
        <v>4740</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127</v>
      </c>
      <c r="B38" s="230"/>
      <c r="C38" s="95" t="str">
        <f>IF(ISBLANK(_A_127),"",INDEX(ProductCodes,_A_127,1))</f>
        <v/>
      </c>
      <c r="D38" s="198"/>
      <c r="E38" s="199"/>
      <c r="F38" s="200"/>
      <c r="G38" s="201"/>
      <c r="H38" s="176" t="s">
        <v>4740</v>
      </c>
      <c r="I38" s="176"/>
      <c r="J38" s="176"/>
      <c r="K38" s="202"/>
      <c r="L38" s="176"/>
      <c r="M38" s="176" t="s">
        <v>4740</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128</v>
      </c>
      <c r="B39" s="230"/>
      <c r="C39" s="95" t="str">
        <f>IF(ISBLANK(_A_128),"",INDEX(ProductCodes,_A_128,1))</f>
        <v/>
      </c>
      <c r="D39" s="198"/>
      <c r="E39" s="199"/>
      <c r="F39" s="200"/>
      <c r="G39" s="201"/>
      <c r="H39" s="176" t="s">
        <v>4740</v>
      </c>
      <c r="I39" s="176"/>
      <c r="J39" s="176"/>
      <c r="K39" s="202"/>
      <c r="L39" s="176"/>
      <c r="M39" s="176" t="s">
        <v>4740</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129</v>
      </c>
      <c r="B40" s="230"/>
      <c r="C40" s="95" t="str">
        <f>IF(ISBLANK(_A_129),"",INDEX(ProductCodes,_A_129,1))</f>
        <v/>
      </c>
      <c r="D40" s="198"/>
      <c r="E40" s="199"/>
      <c r="F40" s="200"/>
      <c r="G40" s="201"/>
      <c r="H40" s="176" t="s">
        <v>4740</v>
      </c>
      <c r="I40" s="176"/>
      <c r="J40" s="176"/>
      <c r="K40" s="202"/>
      <c r="L40" s="176"/>
      <c r="M40" s="176" t="s">
        <v>4740</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130</v>
      </c>
      <c r="B41" s="230"/>
      <c r="C41" s="95" t="str">
        <f>IF(ISBLANK(_A_130),"",INDEX(ProductCodes,_A_130,1))</f>
        <v/>
      </c>
      <c r="D41" s="198"/>
      <c r="E41" s="199"/>
      <c r="F41" s="200"/>
      <c r="G41" s="201"/>
      <c r="H41" s="176" t="s">
        <v>4740</v>
      </c>
      <c r="I41" s="176"/>
      <c r="J41" s="176"/>
      <c r="K41" s="202"/>
      <c r="L41" s="176"/>
      <c r="M41" s="176" t="s">
        <v>4740</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131</v>
      </c>
      <c r="B42" s="230"/>
      <c r="C42" s="95" t="str">
        <f>IF(ISBLANK(_A_131),"",INDEX(ProductCodes,_A_131,1))</f>
        <v/>
      </c>
      <c r="D42" s="198"/>
      <c r="E42" s="199"/>
      <c r="F42" s="200"/>
      <c r="G42" s="201"/>
      <c r="H42" s="176" t="s">
        <v>4740</v>
      </c>
      <c r="I42" s="176"/>
      <c r="J42" s="176"/>
      <c r="K42" s="202"/>
      <c r="L42" s="176"/>
      <c r="M42" s="176" t="s">
        <v>4740</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132</v>
      </c>
      <c r="B43" s="230"/>
      <c r="C43" s="95" t="str">
        <f>IF(ISBLANK(_A_132),"",INDEX(ProductCodes,_A_132,1))</f>
        <v/>
      </c>
      <c r="D43" s="198"/>
      <c r="E43" s="199"/>
      <c r="F43" s="200"/>
      <c r="G43" s="201"/>
      <c r="H43" s="176" t="s">
        <v>4740</v>
      </c>
      <c r="I43" s="176"/>
      <c r="J43" s="176"/>
      <c r="K43" s="202"/>
      <c r="L43" s="176"/>
      <c r="M43" s="176" t="s">
        <v>4740</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133</v>
      </c>
      <c r="B44" s="230"/>
      <c r="C44" s="95" t="str">
        <f>IF(ISBLANK(_A_133),"",INDEX(ProductCodes,_A_133,1))</f>
        <v/>
      </c>
      <c r="D44" s="198"/>
      <c r="E44" s="199"/>
      <c r="F44" s="200"/>
      <c r="G44" s="201"/>
      <c r="H44" s="176" t="s">
        <v>4740</v>
      </c>
      <c r="I44" s="176"/>
      <c r="J44" s="176"/>
      <c r="K44" s="202"/>
      <c r="L44" s="176"/>
      <c r="M44" s="176" t="s">
        <v>4740</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134</v>
      </c>
      <c r="B45" s="230"/>
      <c r="C45" s="95" t="str">
        <f>IF(ISBLANK(_A_134),"",INDEX(ProductCodes,_A_134,1))</f>
        <v/>
      </c>
      <c r="D45" s="198"/>
      <c r="E45" s="199"/>
      <c r="F45" s="200"/>
      <c r="G45" s="201"/>
      <c r="H45" s="176" t="s">
        <v>4740</v>
      </c>
      <c r="I45" s="176"/>
      <c r="J45" s="176"/>
      <c r="K45" s="202"/>
      <c r="L45" s="176"/>
      <c r="M45" s="176" t="s">
        <v>4740</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135</v>
      </c>
      <c r="B46" s="230"/>
      <c r="C46" s="95" t="str">
        <f>IF(ISBLANK(_A_135),"",INDEX(ProductCodes,_A_135,1))</f>
        <v/>
      </c>
      <c r="D46" s="198"/>
      <c r="E46" s="199"/>
      <c r="F46" s="200"/>
      <c r="G46" s="201"/>
      <c r="H46" s="176" t="s">
        <v>4740</v>
      </c>
      <c r="I46" s="176"/>
      <c r="J46" s="176"/>
      <c r="K46" s="202"/>
      <c r="L46" s="176"/>
      <c r="M46" s="176" t="s">
        <v>4740</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136</v>
      </c>
      <c r="B47" s="230"/>
      <c r="C47" s="95" t="str">
        <f>IF(ISBLANK(_A_136),"",INDEX(ProductCodes,_A_136,1))</f>
        <v/>
      </c>
      <c r="D47" s="198"/>
      <c r="E47" s="199"/>
      <c r="F47" s="200"/>
      <c r="G47" s="201"/>
      <c r="H47" s="176" t="s">
        <v>4740</v>
      </c>
      <c r="I47" s="176"/>
      <c r="J47" s="176"/>
      <c r="K47" s="202"/>
      <c r="L47" s="176"/>
      <c r="M47" s="176" t="s">
        <v>4740</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137</v>
      </c>
      <c r="B48" s="230"/>
      <c r="C48" s="95" t="str">
        <f>IF(ISBLANK(_A_137),"",INDEX(ProductCodes,_A_137,1))</f>
        <v/>
      </c>
      <c r="D48" s="198"/>
      <c r="E48" s="199"/>
      <c r="F48" s="200"/>
      <c r="G48" s="201"/>
      <c r="H48" s="176" t="s">
        <v>4740</v>
      </c>
      <c r="I48" s="176"/>
      <c r="J48" s="176"/>
      <c r="K48" s="202"/>
      <c r="L48" s="176"/>
      <c r="M48" s="176" t="s">
        <v>4740</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138</v>
      </c>
      <c r="B49" s="230"/>
      <c r="C49" s="95" t="str">
        <f>IF(ISBLANK(_A_138),"",INDEX(ProductCodes,_A_138,1))</f>
        <v/>
      </c>
      <c r="D49" s="198"/>
      <c r="E49" s="199"/>
      <c r="F49" s="200"/>
      <c r="G49" s="201"/>
      <c r="H49" s="176" t="s">
        <v>4740</v>
      </c>
      <c r="I49" s="176"/>
      <c r="J49" s="176"/>
      <c r="K49" s="202"/>
      <c r="L49" s="176"/>
      <c r="M49" s="176" t="s">
        <v>4740</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139</v>
      </c>
      <c r="B50" s="231"/>
      <c r="C50" s="96" t="str">
        <f>IF(ISBLANK(_A_139),"",INDEX(ProductCodes,_A_139,1))</f>
        <v/>
      </c>
      <c r="D50" s="198"/>
      <c r="E50" s="199"/>
      <c r="F50" s="200"/>
      <c r="G50" s="201"/>
      <c r="H50" s="176" t="s">
        <v>4740</v>
      </c>
      <c r="I50" s="176"/>
      <c r="J50" s="176"/>
      <c r="K50" s="202"/>
      <c r="L50" s="176"/>
      <c r="M50" s="176" t="s">
        <v>4740</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140</v>
      </c>
      <c r="B51" s="230"/>
      <c r="C51" s="94" t="str">
        <f>IF(ISBLANK(_A_140),"",INDEX(ProductCodes,_A_140,1))</f>
        <v/>
      </c>
      <c r="D51" s="198"/>
      <c r="E51" s="199"/>
      <c r="F51" s="200"/>
      <c r="G51" s="201"/>
      <c r="H51" s="176" t="s">
        <v>4740</v>
      </c>
      <c r="I51" s="176"/>
      <c r="J51" s="176"/>
      <c r="K51" s="202"/>
      <c r="L51" s="176"/>
      <c r="M51" s="176" t="s">
        <v>4740</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141</v>
      </c>
      <c r="B52" s="232"/>
      <c r="C52" s="97" t="str">
        <f>IF(ISBLANK(_A_141),"",INDEX(ProductCodes,_A_141,1))</f>
        <v/>
      </c>
      <c r="D52" s="198"/>
      <c r="E52" s="199"/>
      <c r="F52" s="200"/>
      <c r="G52" s="201"/>
      <c r="H52" s="176" t="s">
        <v>4740</v>
      </c>
      <c r="I52" s="176"/>
      <c r="J52" s="176"/>
      <c r="K52" s="202"/>
      <c r="L52" s="176"/>
      <c r="M52" s="176" t="s">
        <v>4740</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142</v>
      </c>
      <c r="B53" s="230"/>
      <c r="C53" s="95" t="str">
        <f>IF(ISBLANK(_A_142),"",INDEX(ProductCodes,_A_142,1))</f>
        <v/>
      </c>
      <c r="D53" s="198"/>
      <c r="E53" s="199"/>
      <c r="F53" s="200"/>
      <c r="G53" s="201"/>
      <c r="H53" s="176" t="s">
        <v>4740</v>
      </c>
      <c r="I53" s="176"/>
      <c r="J53" s="176"/>
      <c r="K53" s="202"/>
      <c r="L53" s="176"/>
      <c r="M53" s="176" t="s">
        <v>4740</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143</v>
      </c>
      <c r="B54" s="230"/>
      <c r="C54" s="95" t="str">
        <f>IF(ISBLANK(_A_143),"",INDEX(ProductCodes,_A_143,1))</f>
        <v/>
      </c>
      <c r="D54" s="198"/>
      <c r="E54" s="199"/>
      <c r="F54" s="200"/>
      <c r="G54" s="201"/>
      <c r="H54" s="176" t="s">
        <v>4740</v>
      </c>
      <c r="I54" s="176"/>
      <c r="J54" s="176"/>
      <c r="K54" s="202"/>
      <c r="L54" s="176"/>
      <c r="M54" s="176" t="s">
        <v>4740</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144</v>
      </c>
      <c r="B55" s="230"/>
      <c r="C55" s="95" t="str">
        <f>IF(ISBLANK(_A_144),"",INDEX(ProductCodes,_A_144,1))</f>
        <v/>
      </c>
      <c r="D55" s="198"/>
      <c r="E55" s="199"/>
      <c r="F55" s="200"/>
      <c r="G55" s="201"/>
      <c r="H55" s="176" t="s">
        <v>4740</v>
      </c>
      <c r="I55" s="176"/>
      <c r="J55" s="176"/>
      <c r="K55" s="202"/>
      <c r="L55" s="176"/>
      <c r="M55" s="176" t="s">
        <v>4740</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145</v>
      </c>
      <c r="B56" s="230"/>
      <c r="C56" s="95" t="str">
        <f>IF(ISBLANK(_A_145),"",INDEX(ProductCodes,_A_145,1))</f>
        <v/>
      </c>
      <c r="D56" s="198"/>
      <c r="E56" s="199"/>
      <c r="F56" s="200"/>
      <c r="G56" s="201"/>
      <c r="H56" s="176" t="s">
        <v>4740</v>
      </c>
      <c r="I56" s="176"/>
      <c r="J56" s="176"/>
      <c r="K56" s="202"/>
      <c r="L56" s="176"/>
      <c r="M56" s="176" t="s">
        <v>4740</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146</v>
      </c>
      <c r="B57" s="230"/>
      <c r="C57" s="95" t="str">
        <f>IF(ISBLANK(_A_146),"",INDEX(ProductCodes,_A_146,1))</f>
        <v/>
      </c>
      <c r="D57" s="198"/>
      <c r="E57" s="199"/>
      <c r="F57" s="200"/>
      <c r="G57" s="201"/>
      <c r="H57" s="176" t="s">
        <v>4740</v>
      </c>
      <c r="I57" s="176"/>
      <c r="J57" s="176"/>
      <c r="K57" s="202"/>
      <c r="L57" s="176"/>
      <c r="M57" s="176" t="s">
        <v>4740</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147</v>
      </c>
      <c r="B58" s="230"/>
      <c r="C58" s="95" t="str">
        <f>IF(ISBLANK(_A_147),"",INDEX(ProductCodes,_A_147,1))</f>
        <v/>
      </c>
      <c r="D58" s="198"/>
      <c r="E58" s="199"/>
      <c r="F58" s="200"/>
      <c r="G58" s="201"/>
      <c r="H58" s="176" t="s">
        <v>4740</v>
      </c>
      <c r="I58" s="176"/>
      <c r="J58" s="176"/>
      <c r="K58" s="202"/>
      <c r="L58" s="176"/>
      <c r="M58" s="176" t="s">
        <v>4740</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148</v>
      </c>
      <c r="B59" s="230"/>
      <c r="C59" s="95" t="str">
        <f>IF(ISBLANK(_A_148),"",INDEX(ProductCodes,_A_148,1))</f>
        <v/>
      </c>
      <c r="D59" s="198"/>
      <c r="E59" s="199"/>
      <c r="F59" s="200"/>
      <c r="G59" s="201"/>
      <c r="H59" s="176" t="s">
        <v>4740</v>
      </c>
      <c r="I59" s="176"/>
      <c r="J59" s="176"/>
      <c r="K59" s="202"/>
      <c r="L59" s="176"/>
      <c r="M59" s="176" t="s">
        <v>4740</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149</v>
      </c>
      <c r="B60" s="230"/>
      <c r="C60" s="95" t="str">
        <f>IF(ISBLANK(_A_149),"",INDEX(ProductCodes,_A_149,1))</f>
        <v/>
      </c>
      <c r="D60" s="198"/>
      <c r="E60" s="199"/>
      <c r="F60" s="200"/>
      <c r="G60" s="201"/>
      <c r="H60" s="176" t="s">
        <v>4740</v>
      </c>
      <c r="I60" s="176"/>
      <c r="J60" s="176"/>
      <c r="K60" s="202"/>
      <c r="L60" s="176"/>
      <c r="M60" s="176" t="s">
        <v>4740</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150</v>
      </c>
      <c r="B61" s="233"/>
      <c r="C61" s="101" t="str">
        <f>IF(ISBLANK(_A_150),"",INDEX(ProductCodes,_A_150,1))</f>
        <v/>
      </c>
      <c r="D61" s="206"/>
      <c r="E61" s="207"/>
      <c r="F61" s="208"/>
      <c r="G61" s="209"/>
      <c r="H61" s="177" t="s">
        <v>4740</v>
      </c>
      <c r="I61" s="177"/>
      <c r="J61" s="177"/>
      <c r="K61" s="210"/>
      <c r="L61" s="177"/>
      <c r="M61" s="177" t="s">
        <v>4740</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sheetProtection password="D3E6" sheet="1" objects="1" scenarios="1"/>
  <protectedRanges>
    <protectedRange sqref="D12:Q61" name="Range2"/>
    <protectedRange sqref="B12:B61" name="Range1"/>
  </protectedRanges>
  <mergeCells count="13">
    <mergeCell ref="C1:O3"/>
    <mergeCell ref="G10:J10"/>
    <mergeCell ref="K10:O10"/>
    <mergeCell ref="G8:O9"/>
    <mergeCell ref="P8:Q9"/>
    <mergeCell ref="A5:Q5"/>
    <mergeCell ref="A6:Q6"/>
    <mergeCell ref="P10:Q10"/>
    <mergeCell ref="A10:A11"/>
    <mergeCell ref="C10:C11"/>
    <mergeCell ref="B10:B11"/>
    <mergeCell ref="G11:J11"/>
    <mergeCell ref="K11:O11"/>
  </mergeCells>
  <phoneticPr fontId="0" type="noConversion"/>
  <conditionalFormatting sqref="A12:A61">
    <cfRule type="expression" dxfId="179" priority="1" stopIfTrue="1">
      <formula>S12&gt;0</formula>
    </cfRule>
  </conditionalFormatting>
  <conditionalFormatting sqref="P10:Q10">
    <cfRule type="expression" dxfId="178" priority="2" stopIfTrue="1">
      <formula>ReqProcessing&gt;0</formula>
    </cfRule>
  </conditionalFormatting>
  <conditionalFormatting sqref="P8:Q9">
    <cfRule type="expression" dxfId="177" priority="3" stopIfTrue="1">
      <formula>NotReqProcessing&gt;0</formula>
    </cfRule>
  </conditionalFormatting>
  <conditionalFormatting sqref="G8:O9">
    <cfRule type="expression" dxfId="176" priority="4" stopIfTrue="1">
      <formula>NotReqSulfur&gt;0</formula>
    </cfRule>
  </conditionalFormatting>
  <conditionalFormatting sqref="G11:J11">
    <cfRule type="expression" dxfId="175" priority="5" stopIfTrue="1">
      <formula>ReqSulfur&gt;0</formula>
    </cfRule>
    <cfRule type="expression" dxfId="174" priority="6" stopIfTrue="1">
      <formula>NotReqSulfur&gt;0</formula>
    </cfRule>
  </conditionalFormatting>
  <conditionalFormatting sqref="G12:G61">
    <cfRule type="expression" dxfId="173" priority="7" stopIfTrue="1">
      <formula>S12=1</formula>
    </cfRule>
    <cfRule type="expression" dxfId="172" priority="8" stopIfTrue="1">
      <formula>Z12=1</formula>
    </cfRule>
    <cfRule type="expression" dxfId="171" priority="9" stopIfTrue="1">
      <formula>X12=1</formula>
    </cfRule>
  </conditionalFormatting>
  <conditionalFormatting sqref="H12:H61">
    <cfRule type="expression" dxfId="170" priority="10" stopIfTrue="1">
      <formula>$S12=1</formula>
    </cfRule>
    <cfRule type="expression" dxfId="169" priority="11" stopIfTrue="1">
      <formula>$Z12=1</formula>
    </cfRule>
    <cfRule type="expression" dxfId="168" priority="12" stopIfTrue="1">
      <formula>$X12=1</formula>
    </cfRule>
  </conditionalFormatting>
  <conditionalFormatting sqref="I12:I61">
    <cfRule type="expression" dxfId="167" priority="13" stopIfTrue="1">
      <formula>S12=1</formula>
    </cfRule>
    <cfRule type="expression" dxfId="166" priority="14" stopIfTrue="1">
      <formula>Z12=1</formula>
    </cfRule>
    <cfRule type="expression" dxfId="165" priority="15" stopIfTrue="1">
      <formula>X12=1</formula>
    </cfRule>
  </conditionalFormatting>
  <conditionalFormatting sqref="K12:L61 N12:O61">
    <cfRule type="expression" dxfId="164" priority="16" stopIfTrue="1">
      <formula>$S12=1</formula>
    </cfRule>
    <cfRule type="expression" dxfId="163" priority="17" stopIfTrue="1">
      <formula>$AA12=1</formula>
    </cfRule>
    <cfRule type="expression" dxfId="162" priority="18" stopIfTrue="1">
      <formula>$Y12=1</formula>
    </cfRule>
  </conditionalFormatting>
  <conditionalFormatting sqref="M12:M61">
    <cfRule type="expression" dxfId="161" priority="19" stopIfTrue="1">
      <formula>$S12=1</formula>
    </cfRule>
    <cfRule type="expression" dxfId="160" priority="20" stopIfTrue="1">
      <formula>$AA12=1</formula>
    </cfRule>
    <cfRule type="expression" dxfId="159" priority="21" stopIfTrue="1">
      <formula>$Y12=1</formula>
    </cfRule>
  </conditionalFormatting>
  <conditionalFormatting sqref="J12:J61">
    <cfRule type="expression" dxfId="158" priority="22" stopIfTrue="1">
      <formula>$S12=1</formula>
    </cfRule>
    <cfRule type="expression" dxfId="157" priority="23" stopIfTrue="1">
      <formula>$Z12=1</formula>
    </cfRule>
    <cfRule type="expression" dxfId="156" priority="24" stopIfTrue="1">
      <formula>X12=1</formula>
    </cfRule>
  </conditionalFormatting>
  <conditionalFormatting sqref="D12:D61">
    <cfRule type="expression" dxfId="155" priority="25" stopIfTrue="1">
      <formula>AND($B12&gt;1,ISBLANK($D12))</formula>
    </cfRule>
    <cfRule type="expression" dxfId="154" priority="26" stopIfTrue="1">
      <formula>$S12=1</formula>
    </cfRule>
  </conditionalFormatting>
  <conditionalFormatting sqref="E12:E61">
    <cfRule type="expression" dxfId="153" priority="27" stopIfTrue="1">
      <formula>AND($B12&gt;1,ISBLANK($E12))</formula>
    </cfRule>
    <cfRule type="expression" dxfId="152" priority="28" stopIfTrue="1">
      <formula>$S12=1</formula>
    </cfRule>
  </conditionalFormatting>
  <conditionalFormatting sqref="F12:F61">
    <cfRule type="expression" dxfId="151" priority="29" stopIfTrue="1">
      <formula>AND($B12&gt;1,$F12&lt;1)</formula>
    </cfRule>
    <cfRule type="expression" dxfId="150" priority="30" stopIfTrue="1">
      <formula>$S12=1</formula>
    </cfRule>
  </conditionalFormatting>
  <conditionalFormatting sqref="P12:P61">
    <cfRule type="expression" dxfId="149" priority="31" stopIfTrue="1">
      <formula>$S12=1</formula>
    </cfRule>
    <cfRule type="expression" dxfId="148" priority="32" stopIfTrue="1">
      <formula>AND(ISBLANK($P12),$V12=1)</formula>
    </cfRule>
    <cfRule type="expression" dxfId="147" priority="33" stopIfTrue="1">
      <formula>AND(NOT(ISBLANK($P12)),$W12=1)</formula>
    </cfRule>
  </conditionalFormatting>
  <conditionalFormatting sqref="Q12:Q61">
    <cfRule type="expression" dxfId="146" priority="34" stopIfTrue="1">
      <formula>$S12=1</formula>
    </cfRule>
    <cfRule type="expression" dxfId="145" priority="35" stopIfTrue="1">
      <formula>AND(ISBLANK($Q12),$V12=1)</formula>
    </cfRule>
    <cfRule type="expression" dxfId="144" priority="36" stopIfTrue="1">
      <formula>AND(NOT(ISBLANK($Q12)),$W12=1)</formula>
    </cfRule>
  </conditionalFormatting>
  <conditionalFormatting sqref="D10">
    <cfRule type="expression" dxfId="143" priority="37" stopIfTrue="1">
      <formula>AND(ISBLANK($D12),$B12&gt;1)</formula>
    </cfRule>
  </conditionalFormatting>
  <conditionalFormatting sqref="E10">
    <cfRule type="expression" dxfId="142" priority="38" stopIfTrue="1">
      <formula>AND(ISBLANK($E12),$B12&gt;1)</formula>
    </cfRule>
  </conditionalFormatting>
  <conditionalFormatting sqref="F10">
    <cfRule type="expression" dxfId="141" priority="39" stopIfTrue="1">
      <formula>AND($F12&lt;1,$B12&gt;1)</formula>
    </cfRule>
  </conditionalFormatting>
  <conditionalFormatting sqref="G10:J10">
    <cfRule type="expression" dxfId="140" priority="40" stopIfTrue="1">
      <formula>ReqSulfur&gt;0</formula>
    </cfRule>
    <cfRule type="expression" dxfId="139" priority="41" stopIfTrue="1">
      <formula>AND(NotReqSulfur&gt;0,G12+I12+J12&gt;0)</formula>
    </cfRule>
  </conditionalFormatting>
  <conditionalFormatting sqref="K10:O10">
    <cfRule type="expression" dxfId="138" priority="42" stopIfTrue="1">
      <formula>ReqAPI&gt;0</formula>
    </cfRule>
    <cfRule type="expression" dxfId="137" priority="43" stopIfTrue="1">
      <formula>AND(NotReqAPI&gt;0,K12=L12+N12+O12&gt;0)</formula>
    </cfRule>
  </conditionalFormatting>
  <conditionalFormatting sqref="K11:O11">
    <cfRule type="expression" dxfId="136" priority="44" stopIfTrue="1">
      <formula>NotReqAPI&gt;0</formula>
    </cfRule>
    <cfRule type="expression" dxfId="135"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Drop Down 1">
              <controlPr defaultSize="0" autoLine="0" autoPict="0">
                <anchor moveWithCells="1">
                  <from>
                    <xdr:col>1</xdr:col>
                    <xdr:colOff>0</xdr:colOff>
                    <xdr:row>11</xdr:row>
                    <xdr:rowOff>19050</xdr:rowOff>
                  </from>
                  <to>
                    <xdr:col>2</xdr:col>
                    <xdr:colOff>28575</xdr:colOff>
                    <xdr:row>12</xdr:row>
                    <xdr:rowOff>28575</xdr:rowOff>
                  </to>
                </anchor>
              </controlPr>
            </control>
          </mc:Choice>
        </mc:AlternateContent>
        <mc:AlternateContent xmlns:mc="http://schemas.openxmlformats.org/markup-compatibility/2006">
          <mc:Choice Requires="x14">
            <control shapeId="37893" r:id="rId5" name="Drop Down 5">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7894" r:id="rId6" name="Drop Down 6">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7895" r:id="rId7" name="Drop Down 7">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7896" r:id="rId8" name="Drop Down 8">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7897" r:id="rId9" name="Drop Down 9">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7898" r:id="rId10" name="Drop Down 10">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7899" r:id="rId11" name="Drop Down 11">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7900" r:id="rId12" name="Drop Down 12">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7901" r:id="rId13" name="Drop Down 13">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7902" r:id="rId14" name="Drop Down 14">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7903" r:id="rId15" name="Drop Down 15">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7904" r:id="rId16" name="Drop Down 16">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7905" r:id="rId17" name="Drop Down 17">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7906" r:id="rId18" name="Drop Down 18">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7907" r:id="rId19" name="Drop Down 19">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7908" r:id="rId20" name="Drop Down 20">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7909" r:id="rId21" name="Drop Down 21">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7910" r:id="rId22" name="Drop Down 22">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7911" r:id="rId23" name="Drop Down 23">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7912" r:id="rId24" name="Drop Down 24">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7953" r:id="rId25" name="Drop Down 65">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7954" r:id="rId26" name="Drop Down 66">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7955" r:id="rId27" name="Drop Down 67">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7962" r:id="rId28" name="Drop Down 7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7967" r:id="rId29" name="Drop Down 79">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7970" r:id="rId30" name="Drop Down 82">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7973" r:id="rId31" name="Drop Down 85">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7976" r:id="rId32" name="Drop Down 8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7979" r:id="rId33" name="Drop Down 91">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7982" r:id="rId34" name="Drop Down 94">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7985" r:id="rId35" name="Drop Down 97">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7988" r:id="rId36" name="Drop Down 100">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7991" r:id="rId37" name="Drop Down 10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7994" r:id="rId38" name="Drop Down 106">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7997" r:id="rId39" name="Drop Down 109">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000" r:id="rId40" name="Drop Down 112">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003" r:id="rId41" name="Drop Down 115">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006" r:id="rId42" name="Drop Down 11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009" r:id="rId43" name="Drop Down 121">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018" r:id="rId44" name="Drop Down 13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021" r:id="rId45" name="Drop Down 133">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024" r:id="rId46" name="Drop Down 136">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027" r:id="rId47" name="Drop Down 139">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030" r:id="rId48" name="Drop Down 142">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033" r:id="rId49" name="Drop Down 14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036" r:id="rId50" name="Drop Down 148">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039" r:id="rId51" name="Drop Down 151">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042" r:id="rId52" name="Drop Down 154">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045" r:id="rId53" name="Drop Down 157">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mc:AlternateContent xmlns:mc="http://schemas.openxmlformats.org/markup-compatibility/2006">
          <mc:Choice Requires="x14">
            <control shapeId="38048" r:id="rId54" name="Drop Down 160">
              <controlPr defaultSize="0" autoLine="0" autoPict="0">
                <anchor moveWithCells="1">
                  <from>
                    <xdr:col>1</xdr:col>
                    <xdr:colOff>0</xdr:colOff>
                    <xdr:row>11</xdr:row>
                    <xdr:rowOff>19050</xdr:rowOff>
                  </from>
                  <to>
                    <xdr:col>2</xdr:col>
                    <xdr:colOff>28575</xdr:colOff>
                    <xdr:row>12</xdr:row>
                    <xdr:rowOff>28575</xdr:rowOff>
                  </to>
                </anchor>
              </controlPr>
            </control>
          </mc:Choice>
        </mc:AlternateContent>
        <mc:AlternateContent xmlns:mc="http://schemas.openxmlformats.org/markup-compatibility/2006">
          <mc:Choice Requires="x14">
            <control shapeId="38049" r:id="rId55" name="Drop Down 161">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8050" r:id="rId56" name="Drop Down 162">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8051" r:id="rId57" name="Drop Down 163">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8052" r:id="rId58" name="Drop Down 164">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8053" r:id="rId59" name="Drop Down 165">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8054" r:id="rId60" name="Drop Down 166">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8055" r:id="rId61" name="Drop Down 167">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8056" r:id="rId62" name="Drop Down 168">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8057" r:id="rId63" name="Drop Down 169">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8058" r:id="rId64" name="Drop Down 170">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8059" r:id="rId65" name="Drop Down 171">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8060" r:id="rId66" name="Drop Down 172">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8061" r:id="rId67" name="Drop Down 173">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8062" r:id="rId68" name="Drop Down 174">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8063" r:id="rId69" name="Drop Down 175">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8064" r:id="rId70" name="Drop Down 176">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8065" r:id="rId71" name="Drop Down 177">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8066" r:id="rId72" name="Drop Down 178">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8067" r:id="rId73" name="Drop Down 179">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8068" r:id="rId74" name="Drop Down 180">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8069" r:id="rId75" name="Drop Down 181">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8070" r:id="rId76" name="Drop Down 182">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8071" r:id="rId77" name="Drop Down 183">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8072" r:id="rId78" name="Drop Down 18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8073" r:id="rId79" name="Drop Down 185">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8074" r:id="rId80" name="Drop Down 186">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8075" r:id="rId81" name="Drop Down 187">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8076" r:id="rId82" name="Drop Down 18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8077" r:id="rId83" name="Drop Down 189">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8078" r:id="rId84" name="Drop Down 190">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8079" r:id="rId85" name="Drop Down 191">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8080" r:id="rId86" name="Drop Down 192">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8081" r:id="rId87" name="Drop Down 19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8082" r:id="rId88" name="Drop Down 194">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8083" r:id="rId89" name="Drop Down 195">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084" r:id="rId90" name="Drop Down 196">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085" r:id="rId91" name="Drop Down 197">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086" r:id="rId92" name="Drop Down 19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087" r:id="rId93" name="Drop Down 199">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088" r:id="rId94" name="Drop Down 20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089" r:id="rId95" name="Drop Down 201">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090" r:id="rId96" name="Drop Down 202">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091" r:id="rId97" name="Drop Down 203">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092" r:id="rId98" name="Drop Down 204">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093" r:id="rId99" name="Drop Down 20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094" r:id="rId100" name="Drop Down 206">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095" r:id="rId101" name="Drop Down 207">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096" r:id="rId102" name="Drop Down 208">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097" r:id="rId103" name="Drop Down 209">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mc:AlternateContent xmlns:mc="http://schemas.openxmlformats.org/markup-compatibility/2006">
          <mc:Choice Requires="x14">
            <control shapeId="38098" r:id="rId104" name="Drop Down 210">
              <controlPr defaultSize="0" autoLine="0" autoPict="0">
                <anchor moveWithCells="1">
                  <from>
                    <xdr:col>1</xdr:col>
                    <xdr:colOff>0</xdr:colOff>
                    <xdr:row>11</xdr:row>
                    <xdr:rowOff>0</xdr:rowOff>
                  </from>
                  <to>
                    <xdr:col>2</xdr:col>
                    <xdr:colOff>28575</xdr:colOff>
                    <xdr:row>12</xdr:row>
                    <xdr:rowOff>0</xdr:rowOff>
                  </to>
                </anchor>
              </controlPr>
            </control>
          </mc:Choice>
        </mc:AlternateContent>
        <mc:AlternateContent xmlns:mc="http://schemas.openxmlformats.org/markup-compatibility/2006">
          <mc:Choice Requires="x14">
            <control shapeId="38099" r:id="rId105" name="Drop Down 211">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8100" r:id="rId106" name="Drop Down 212">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8101" r:id="rId107" name="Drop Down 213">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8102" r:id="rId108" name="Drop Down 214">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8103" r:id="rId109" name="Drop Down 215">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8104" r:id="rId110" name="Drop Down 216">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8105" r:id="rId111" name="Drop Down 217">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8106" r:id="rId112" name="Drop Down 218">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8107" r:id="rId113" name="Drop Down 219">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8108" r:id="rId114" name="Drop Down 220">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8109" r:id="rId115" name="Drop Down 221">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8110" r:id="rId116" name="Drop Down 222">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8111" r:id="rId117" name="Drop Down 223">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8112" r:id="rId118" name="Drop Down 224">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8113" r:id="rId119" name="Drop Down 225">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8114" r:id="rId120" name="Drop Down 226">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8115" r:id="rId121" name="Drop Down 227">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8116" r:id="rId122" name="Drop Down 228">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8117" r:id="rId123" name="Drop Down 229">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8118" r:id="rId124" name="Drop Down 230">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8119" r:id="rId125" name="Drop Down 231">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8120" r:id="rId126" name="Drop Down 232">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8121" r:id="rId127" name="Drop Down 233">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8122" r:id="rId128" name="Drop Down 23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8123" r:id="rId129" name="Drop Down 235">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8124" r:id="rId130" name="Drop Down 236">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8125" r:id="rId131" name="Drop Down 237">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8126" r:id="rId132" name="Drop Down 23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8127" r:id="rId133" name="Drop Down 239">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8128" r:id="rId134" name="Drop Down 240">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8129" r:id="rId135" name="Drop Down 241">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8130" r:id="rId136" name="Drop Down 242">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8131" r:id="rId137" name="Drop Down 24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8132" r:id="rId138" name="Drop Down 244">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8133" r:id="rId139" name="Drop Down 245">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134" r:id="rId140" name="Drop Down 246">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135" r:id="rId141" name="Drop Down 247">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136" r:id="rId142" name="Drop Down 24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137" r:id="rId143" name="Drop Down 249">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138" r:id="rId144" name="Drop Down 25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139" r:id="rId145" name="Drop Down 251">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140" r:id="rId146" name="Drop Down 252">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141" r:id="rId147" name="Drop Down 253">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142" r:id="rId148" name="Drop Down 254">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143" r:id="rId149" name="Drop Down 25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144" r:id="rId150" name="Drop Down 256">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145" r:id="rId151" name="Drop Down 257">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146" r:id="rId152" name="Drop Down 258">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147" r:id="rId153" name="Drop Down 259">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mc:AlternateContent xmlns:mc="http://schemas.openxmlformats.org/markup-compatibility/2006">
          <mc:Choice Requires="x14">
            <control shapeId="38148" r:id="rId154" name="Drop Down 260">
              <controlPr defaultSize="0" autoLine="0" autoPict="0">
                <anchor moveWithCells="1">
                  <from>
                    <xdr:col>1</xdr:col>
                    <xdr:colOff>0</xdr:colOff>
                    <xdr:row>11</xdr:row>
                    <xdr:rowOff>0</xdr:rowOff>
                  </from>
                  <to>
                    <xdr:col>2</xdr:col>
                    <xdr:colOff>28575</xdr:colOff>
                    <xdr:row>12</xdr:row>
                    <xdr:rowOff>0</xdr:rowOff>
                  </to>
                </anchor>
              </controlPr>
            </control>
          </mc:Choice>
        </mc:AlternateContent>
        <mc:AlternateContent xmlns:mc="http://schemas.openxmlformats.org/markup-compatibility/2006">
          <mc:Choice Requires="x14">
            <control shapeId="38149" r:id="rId155" name="Drop Down 261">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8150" r:id="rId156" name="Drop Down 262">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8151" r:id="rId157" name="Drop Down 263">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8152" r:id="rId158" name="Drop Down 264">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8153" r:id="rId159" name="Drop Down 265">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8154" r:id="rId160" name="Drop Down 266">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8155" r:id="rId161" name="Drop Down 267">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8156" r:id="rId162" name="Drop Down 268">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8157" r:id="rId163" name="Drop Down 269">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8158" r:id="rId164" name="Drop Down 270">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8159" r:id="rId165" name="Drop Down 271">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8160" r:id="rId166" name="Drop Down 272">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8161" r:id="rId167" name="Drop Down 273">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8162" r:id="rId168" name="Drop Down 274">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8163" r:id="rId169" name="Drop Down 275">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8164" r:id="rId170" name="Drop Down 276">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8165" r:id="rId171" name="Drop Down 277">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8166" r:id="rId172" name="Drop Down 278">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8167" r:id="rId173" name="Drop Down 279">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8168" r:id="rId174" name="Drop Down 280">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8169" r:id="rId175" name="Drop Down 281">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8170" r:id="rId176" name="Drop Down 282">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8171" r:id="rId177" name="Drop Down 283">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8172" r:id="rId178" name="Drop Down 28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8173" r:id="rId179" name="Drop Down 285">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8174" r:id="rId180" name="Drop Down 286">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8175" r:id="rId181" name="Drop Down 287">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8176" r:id="rId182" name="Drop Down 28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8177" r:id="rId183" name="Drop Down 289">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8178" r:id="rId184" name="Drop Down 290">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8179" r:id="rId185" name="Drop Down 291">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8180" r:id="rId186" name="Drop Down 292">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8181" r:id="rId187" name="Drop Down 29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8182" r:id="rId188" name="Drop Down 294">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8183" r:id="rId189" name="Drop Down 295">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184" r:id="rId190" name="Drop Down 296">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185" r:id="rId191" name="Drop Down 297">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186" r:id="rId192" name="Drop Down 29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187" r:id="rId193" name="Drop Down 299">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188" r:id="rId194" name="Drop Down 30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189" r:id="rId195" name="Drop Down 301">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190" r:id="rId196" name="Drop Down 302">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191" r:id="rId197" name="Drop Down 303">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192" r:id="rId198" name="Drop Down 304">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193" r:id="rId199" name="Drop Down 30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194" r:id="rId200" name="Drop Down 306">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195" r:id="rId201" name="Drop Down 307">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196" r:id="rId202" name="Drop Down 308">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197" r:id="rId203" name="Drop Down 309">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IV62"/>
  <sheetViews>
    <sheetView showGridLines="0" showRowColHeaders="0" zoomScale="75" zoomScaleNormal="6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05" t="str">
        <f>IF($Q$62&gt;0,"There are inconsistent entries on this page.
Please scroll down and check your entries in the highlighted cells.","")</f>
        <v/>
      </c>
      <c r="D1" s="305"/>
      <c r="E1" s="305"/>
      <c r="F1" s="305"/>
      <c r="G1" s="305"/>
      <c r="H1" s="305"/>
      <c r="I1" s="305"/>
      <c r="J1" s="305"/>
      <c r="K1" s="305"/>
      <c r="L1" s="305"/>
      <c r="M1" s="305"/>
      <c r="N1" s="305"/>
      <c r="O1" s="305"/>
      <c r="P1" s="134"/>
      <c r="Q1" s="130" t="s">
        <v>5186</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06"/>
      <c r="D2" s="306"/>
      <c r="E2" s="306"/>
      <c r="F2" s="306"/>
      <c r="G2" s="306"/>
      <c r="H2" s="306"/>
      <c r="I2" s="306"/>
      <c r="J2" s="306"/>
      <c r="K2" s="306"/>
      <c r="L2" s="306"/>
      <c r="M2" s="306"/>
      <c r="N2" s="306"/>
      <c r="O2" s="306"/>
      <c r="P2" s="33"/>
      <c r="Q2" s="131" t="s">
        <v>5189</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06"/>
      <c r="D3" s="306"/>
      <c r="E3" s="306"/>
      <c r="F3" s="306"/>
      <c r="G3" s="306"/>
      <c r="H3" s="306"/>
      <c r="I3" s="306"/>
      <c r="J3" s="306"/>
      <c r="K3" s="306"/>
      <c r="L3" s="306"/>
      <c r="M3" s="306"/>
      <c r="N3" s="306"/>
      <c r="O3" s="306"/>
      <c r="P3" s="33"/>
      <c r="Q3" s="131" t="s">
        <v>5187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5188</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35" t="s">
        <v>1019</v>
      </c>
      <c r="B5" s="236"/>
      <c r="C5" s="236"/>
      <c r="D5" s="236"/>
      <c r="E5" s="236"/>
      <c r="F5" s="236"/>
      <c r="G5" s="236"/>
      <c r="H5" s="236"/>
      <c r="I5" s="236"/>
      <c r="J5" s="236"/>
      <c r="K5" s="236"/>
      <c r="L5" s="236"/>
      <c r="M5" s="236"/>
      <c r="N5" s="236"/>
      <c r="O5" s="236"/>
      <c r="P5" s="236"/>
      <c r="Q5" s="238"/>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07" t="s">
        <v>4749</v>
      </c>
      <c r="B6" s="308"/>
      <c r="C6" s="308"/>
      <c r="D6" s="308"/>
      <c r="E6" s="308"/>
      <c r="F6" s="308"/>
      <c r="G6" s="308"/>
      <c r="H6" s="308"/>
      <c r="I6" s="308"/>
      <c r="J6" s="308"/>
      <c r="K6" s="308"/>
      <c r="L6" s="308"/>
      <c r="M6" s="308"/>
      <c r="N6" s="308"/>
      <c r="O6" s="308"/>
      <c r="P6" s="308"/>
      <c r="Q6" s="309"/>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1873</v>
      </c>
      <c r="B8" s="34"/>
      <c r="C8" s="162" t="str">
        <f>IF(SUM(MissingProduct)&gt;0,"A COMMODITY is reported with missing required information.","")</f>
        <v/>
      </c>
      <c r="D8" s="34"/>
      <c r="E8" s="34"/>
      <c r="F8" s="156"/>
      <c r="G8" s="302" t="s">
        <v>3227</v>
      </c>
      <c r="H8" s="303"/>
      <c r="I8" s="303"/>
      <c r="J8" s="303"/>
      <c r="K8" s="303"/>
      <c r="L8" s="303"/>
      <c r="M8" s="303"/>
      <c r="N8" s="303"/>
      <c r="O8" s="303"/>
      <c r="P8" s="322" t="s">
        <v>2813</v>
      </c>
      <c r="Q8" s="323"/>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04"/>
      <c r="H9" s="304"/>
      <c r="I9" s="304"/>
      <c r="J9" s="304"/>
      <c r="K9" s="304"/>
      <c r="L9" s="304"/>
      <c r="M9" s="304"/>
      <c r="N9" s="304"/>
      <c r="O9" s="304"/>
      <c r="P9" s="324"/>
      <c r="Q9" s="325"/>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0" t="s">
        <v>1825</v>
      </c>
      <c r="B10" s="326" t="s">
        <v>1826</v>
      </c>
      <c r="C10" s="312" t="s">
        <v>1827</v>
      </c>
      <c r="D10" s="170" t="s">
        <v>3224</v>
      </c>
      <c r="E10" s="170" t="s">
        <v>3224</v>
      </c>
      <c r="F10" s="171" t="s">
        <v>3224</v>
      </c>
      <c r="G10" s="316" t="s">
        <v>3224</v>
      </c>
      <c r="H10" s="317"/>
      <c r="I10" s="317"/>
      <c r="J10" s="317"/>
      <c r="K10" s="316" t="s">
        <v>3224</v>
      </c>
      <c r="L10" s="317"/>
      <c r="M10" s="317"/>
      <c r="N10" s="317"/>
      <c r="O10" s="318"/>
      <c r="P10" s="314" t="s">
        <v>4463</v>
      </c>
      <c r="Q10" s="315"/>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1"/>
      <c r="B11" s="326"/>
      <c r="C11" s="313"/>
      <c r="D11" s="168" t="s">
        <v>1828</v>
      </c>
      <c r="E11" s="168" t="s">
        <v>1829</v>
      </c>
      <c r="F11" s="167" t="s">
        <v>1830</v>
      </c>
      <c r="G11" s="300" t="s">
        <v>3226</v>
      </c>
      <c r="H11" s="301"/>
      <c r="I11" s="301"/>
      <c r="J11" s="301"/>
      <c r="K11" s="319" t="s">
        <v>1804</v>
      </c>
      <c r="L11" s="320"/>
      <c r="M11" s="320"/>
      <c r="N11" s="320"/>
      <c r="O11" s="321"/>
      <c r="P11" s="98" t="s">
        <v>1860</v>
      </c>
      <c r="Q11" s="137" t="s">
        <v>2032</v>
      </c>
      <c r="R11" s="172" t="s">
        <v>3970</v>
      </c>
      <c r="S11" s="173" t="s">
        <v>3971</v>
      </c>
      <c r="T11" s="174" t="s">
        <v>3225</v>
      </c>
      <c r="U11" s="172" t="s">
        <v>3972</v>
      </c>
      <c r="V11" s="173" t="s">
        <v>854</v>
      </c>
      <c r="W11" s="173" t="s">
        <v>855</v>
      </c>
      <c r="X11" s="174" t="s">
        <v>4459</v>
      </c>
      <c r="Y11" s="174" t="s">
        <v>4460</v>
      </c>
      <c r="Z11" s="174" t="s">
        <v>4461</v>
      </c>
      <c r="AA11" s="174" t="s">
        <v>4462</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151</v>
      </c>
      <c r="B12" s="230"/>
      <c r="C12" s="94" t="str">
        <f>IF(ISBLANK(_A_151),"",INDEX(ProductCodes,_A_151,1))</f>
        <v/>
      </c>
      <c r="D12" s="198"/>
      <c r="E12" s="199"/>
      <c r="F12" s="200"/>
      <c r="G12" s="201"/>
      <c r="H12" s="176" t="s">
        <v>4740</v>
      </c>
      <c r="I12" s="176"/>
      <c r="J12" s="176"/>
      <c r="K12" s="202"/>
      <c r="L12" s="176"/>
      <c r="M12" s="176" t="s">
        <v>4740</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152</v>
      </c>
      <c r="B13" s="230"/>
      <c r="C13" s="94" t="str">
        <f>IF(ISBLANK(_A_152),"",INDEX(ProductCodes,_A_152,1))</f>
        <v/>
      </c>
      <c r="D13" s="198"/>
      <c r="E13" s="199"/>
      <c r="F13" s="200"/>
      <c r="G13" s="201"/>
      <c r="H13" s="176" t="s">
        <v>4740</v>
      </c>
      <c r="I13" s="176"/>
      <c r="J13" s="176"/>
      <c r="K13" s="202"/>
      <c r="L13" s="176"/>
      <c r="M13" s="176" t="s">
        <v>4740</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153</v>
      </c>
      <c r="B14" s="230"/>
      <c r="C14" s="94" t="str">
        <f>IF(ISBLANK(_A_153),"",INDEX(ProductCodes,_A_153,1))</f>
        <v/>
      </c>
      <c r="D14" s="198"/>
      <c r="E14" s="199"/>
      <c r="F14" s="200"/>
      <c r="G14" s="201"/>
      <c r="H14" s="176" t="s">
        <v>4740</v>
      </c>
      <c r="I14" s="176"/>
      <c r="J14" s="176"/>
      <c r="K14" s="202"/>
      <c r="L14" s="176"/>
      <c r="M14" s="176" t="s">
        <v>4740</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154</v>
      </c>
      <c r="B15" s="230"/>
      <c r="C15" s="94" t="str">
        <f>IF(ISBLANK(_A_154),"",INDEX(ProductCodes,_A_154,1))</f>
        <v/>
      </c>
      <c r="D15" s="198"/>
      <c r="E15" s="199"/>
      <c r="F15" s="200"/>
      <c r="G15" s="201"/>
      <c r="H15" s="176" t="s">
        <v>4740</v>
      </c>
      <c r="I15" s="176"/>
      <c r="J15" s="176"/>
      <c r="K15" s="202"/>
      <c r="L15" s="176"/>
      <c r="M15" s="176" t="s">
        <v>4740</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155</v>
      </c>
      <c r="B16" s="230"/>
      <c r="C16" s="94" t="str">
        <f>IF(ISBLANK(_A_155),"",INDEX(ProductCodes,_A_155,1))</f>
        <v/>
      </c>
      <c r="D16" s="198"/>
      <c r="E16" s="199"/>
      <c r="F16" s="200"/>
      <c r="G16" s="201"/>
      <c r="H16" s="176" t="s">
        <v>4740</v>
      </c>
      <c r="I16" s="176"/>
      <c r="J16" s="176"/>
      <c r="K16" s="202"/>
      <c r="L16" s="176"/>
      <c r="M16" s="176" t="s">
        <v>4740</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156</v>
      </c>
      <c r="B17" s="230"/>
      <c r="C17" s="94" t="str">
        <f>IF(ISBLANK(_A_156),"",INDEX(ProductCodes,_A_156,1))</f>
        <v/>
      </c>
      <c r="D17" s="198"/>
      <c r="E17" s="199"/>
      <c r="F17" s="200"/>
      <c r="G17" s="201"/>
      <c r="H17" s="176" t="s">
        <v>4740</v>
      </c>
      <c r="I17" s="176"/>
      <c r="J17" s="176"/>
      <c r="K17" s="202"/>
      <c r="L17" s="176"/>
      <c r="M17" s="176" t="s">
        <v>4740</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157</v>
      </c>
      <c r="B18" s="230"/>
      <c r="C18" s="94" t="str">
        <f>IF(ISBLANK(_A_157),"",INDEX(ProductCodes,_A_157,1))</f>
        <v/>
      </c>
      <c r="D18" s="198"/>
      <c r="E18" s="199"/>
      <c r="F18" s="200"/>
      <c r="G18" s="201"/>
      <c r="H18" s="176" t="s">
        <v>4740</v>
      </c>
      <c r="I18" s="176"/>
      <c r="J18" s="176"/>
      <c r="K18" s="202"/>
      <c r="L18" s="176"/>
      <c r="M18" s="176" t="s">
        <v>4740</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158</v>
      </c>
      <c r="B19" s="230"/>
      <c r="C19" s="94" t="str">
        <f>IF(ISBLANK(_A_158),"",INDEX(ProductCodes,_A_158,1))</f>
        <v/>
      </c>
      <c r="D19" s="198"/>
      <c r="E19" s="199"/>
      <c r="F19" s="200"/>
      <c r="G19" s="201"/>
      <c r="H19" s="176" t="s">
        <v>4740</v>
      </c>
      <c r="I19" s="176"/>
      <c r="J19" s="176"/>
      <c r="K19" s="202"/>
      <c r="L19" s="176"/>
      <c r="M19" s="176" t="s">
        <v>4740</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159</v>
      </c>
      <c r="B20" s="230"/>
      <c r="C20" s="94" t="str">
        <f>IF(ISBLANK(_A_159),"",INDEX(ProductCodes,_A_159,1))</f>
        <v/>
      </c>
      <c r="D20" s="198"/>
      <c r="E20" s="199"/>
      <c r="F20" s="200"/>
      <c r="G20" s="201"/>
      <c r="H20" s="176" t="s">
        <v>4740</v>
      </c>
      <c r="I20" s="176"/>
      <c r="J20" s="176"/>
      <c r="K20" s="202"/>
      <c r="L20" s="176"/>
      <c r="M20" s="176" t="s">
        <v>4740</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160</v>
      </c>
      <c r="B21" s="230"/>
      <c r="C21" s="94" t="str">
        <f>IF(ISBLANK(_A_160),"",INDEX(ProductCodes,_A_160,1))</f>
        <v/>
      </c>
      <c r="D21" s="198"/>
      <c r="E21" s="199"/>
      <c r="F21" s="200"/>
      <c r="G21" s="201"/>
      <c r="H21" s="176" t="s">
        <v>4740</v>
      </c>
      <c r="I21" s="176"/>
      <c r="J21" s="176"/>
      <c r="K21" s="202"/>
      <c r="L21" s="176"/>
      <c r="M21" s="176" t="s">
        <v>4740</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161</v>
      </c>
      <c r="B22" s="230"/>
      <c r="C22" s="94" t="str">
        <f>IF(ISBLANK(_A_161),"",INDEX(ProductCodes,_A_161,1))</f>
        <v/>
      </c>
      <c r="D22" s="198"/>
      <c r="E22" s="199"/>
      <c r="F22" s="200"/>
      <c r="G22" s="201"/>
      <c r="H22" s="176" t="s">
        <v>4740</v>
      </c>
      <c r="I22" s="176"/>
      <c r="J22" s="176"/>
      <c r="K22" s="202"/>
      <c r="L22" s="176"/>
      <c r="M22" s="176" t="s">
        <v>4740</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162</v>
      </c>
      <c r="B23" s="230"/>
      <c r="C23" s="94" t="str">
        <f>IF(ISBLANK(_A_162),"",INDEX(ProductCodes,_A_162,1))</f>
        <v/>
      </c>
      <c r="D23" s="198"/>
      <c r="E23" s="199"/>
      <c r="F23" s="200"/>
      <c r="G23" s="201"/>
      <c r="H23" s="176" t="s">
        <v>4740</v>
      </c>
      <c r="I23" s="176"/>
      <c r="J23" s="176"/>
      <c r="K23" s="202"/>
      <c r="L23" s="176"/>
      <c r="M23" s="176" t="s">
        <v>4740</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163</v>
      </c>
      <c r="B24" s="230"/>
      <c r="C24" s="94" t="str">
        <f>IF(ISBLANK(_A_163),"",INDEX(ProductCodes,_A_163,1))</f>
        <v/>
      </c>
      <c r="D24" s="198"/>
      <c r="E24" s="199"/>
      <c r="F24" s="200"/>
      <c r="G24" s="201"/>
      <c r="H24" s="176" t="s">
        <v>4740</v>
      </c>
      <c r="I24" s="176"/>
      <c r="J24" s="176"/>
      <c r="K24" s="202"/>
      <c r="L24" s="176"/>
      <c r="M24" s="176" t="s">
        <v>4740</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164</v>
      </c>
      <c r="B25" s="230"/>
      <c r="C25" s="94" t="str">
        <f>IF(ISBLANK(_A_164),"",INDEX(ProductCodes,_A_164,1))</f>
        <v/>
      </c>
      <c r="D25" s="198"/>
      <c r="E25" s="199"/>
      <c r="F25" s="200"/>
      <c r="G25" s="201"/>
      <c r="H25" s="176" t="s">
        <v>4740</v>
      </c>
      <c r="I25" s="176"/>
      <c r="J25" s="176"/>
      <c r="K25" s="202"/>
      <c r="L25" s="176"/>
      <c r="M25" s="176" t="s">
        <v>4740</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165</v>
      </c>
      <c r="B26" s="230"/>
      <c r="C26" s="94" t="str">
        <f>IF(ISBLANK(_A_165),"",INDEX(ProductCodes,_A_165,1))</f>
        <v/>
      </c>
      <c r="D26" s="198"/>
      <c r="E26" s="199"/>
      <c r="F26" s="200"/>
      <c r="G26" s="201"/>
      <c r="H26" s="176" t="s">
        <v>4740</v>
      </c>
      <c r="I26" s="176"/>
      <c r="J26" s="176"/>
      <c r="K26" s="202"/>
      <c r="L26" s="176"/>
      <c r="M26" s="176" t="s">
        <v>4740</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166</v>
      </c>
      <c r="B27" s="230"/>
      <c r="C27" s="94" t="str">
        <f>IF(ISBLANK(_A_166),"",INDEX(ProductCodes,_A_166,1))</f>
        <v/>
      </c>
      <c r="D27" s="198"/>
      <c r="E27" s="199"/>
      <c r="F27" s="200"/>
      <c r="G27" s="201"/>
      <c r="H27" s="176" t="s">
        <v>4740</v>
      </c>
      <c r="I27" s="176"/>
      <c r="J27" s="176"/>
      <c r="K27" s="202"/>
      <c r="L27" s="176"/>
      <c r="M27" s="176" t="s">
        <v>4740</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167</v>
      </c>
      <c r="B28" s="230"/>
      <c r="C28" s="94" t="str">
        <f>IF(ISBLANK(_A_167),"",INDEX(ProductCodes,_A_167,1))</f>
        <v/>
      </c>
      <c r="D28" s="198"/>
      <c r="E28" s="199"/>
      <c r="F28" s="200"/>
      <c r="G28" s="201"/>
      <c r="H28" s="176" t="s">
        <v>4740</v>
      </c>
      <c r="I28" s="176"/>
      <c r="J28" s="176"/>
      <c r="K28" s="202"/>
      <c r="L28" s="176"/>
      <c r="M28" s="176" t="s">
        <v>4740</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168</v>
      </c>
      <c r="B29" s="230"/>
      <c r="C29" s="94" t="str">
        <f>IF(ISBLANK(_A_168),"",INDEX(ProductCodes,_A_168,1))</f>
        <v/>
      </c>
      <c r="D29" s="198"/>
      <c r="E29" s="199"/>
      <c r="F29" s="200"/>
      <c r="G29" s="201"/>
      <c r="H29" s="176" t="s">
        <v>4740</v>
      </c>
      <c r="I29" s="176"/>
      <c r="J29" s="176"/>
      <c r="K29" s="202"/>
      <c r="L29" s="176"/>
      <c r="M29" s="176" t="s">
        <v>4740</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169</v>
      </c>
      <c r="B30" s="230"/>
      <c r="C30" s="94" t="str">
        <f>IF(ISBLANK(_A_169),"",INDEX(ProductCodes,_A_169,1))</f>
        <v/>
      </c>
      <c r="D30" s="198"/>
      <c r="E30" s="199"/>
      <c r="F30" s="200"/>
      <c r="G30" s="201"/>
      <c r="H30" s="176" t="s">
        <v>4740</v>
      </c>
      <c r="I30" s="176"/>
      <c r="J30" s="176"/>
      <c r="K30" s="202"/>
      <c r="L30" s="176"/>
      <c r="M30" s="176" t="s">
        <v>4740</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170</v>
      </c>
      <c r="B31" s="230"/>
      <c r="C31" s="94" t="str">
        <f>IF(ISBLANK(_A_170),"",INDEX(ProductCodes,_A_170,1))</f>
        <v/>
      </c>
      <c r="D31" s="198"/>
      <c r="E31" s="199"/>
      <c r="F31" s="200"/>
      <c r="G31" s="201"/>
      <c r="H31" s="176" t="s">
        <v>4740</v>
      </c>
      <c r="I31" s="176"/>
      <c r="J31" s="176"/>
      <c r="K31" s="202"/>
      <c r="L31" s="176"/>
      <c r="M31" s="176" t="s">
        <v>4740</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171</v>
      </c>
      <c r="B32" s="230"/>
      <c r="C32" s="94" t="str">
        <f>IF(ISBLANK(_A_171),"",INDEX(ProductCodes,_A_171,1))</f>
        <v/>
      </c>
      <c r="D32" s="198"/>
      <c r="E32" s="199"/>
      <c r="F32" s="200"/>
      <c r="G32" s="201"/>
      <c r="H32" s="176" t="s">
        <v>4740</v>
      </c>
      <c r="I32" s="176"/>
      <c r="J32" s="176"/>
      <c r="K32" s="202"/>
      <c r="L32" s="176"/>
      <c r="M32" s="176" t="s">
        <v>4740</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172</v>
      </c>
      <c r="B33" s="230"/>
      <c r="C33" s="94" t="str">
        <f>IF(ISBLANK(_A_172),"",INDEX(ProductCodes,_A_172,1))</f>
        <v/>
      </c>
      <c r="D33" s="198"/>
      <c r="E33" s="199"/>
      <c r="F33" s="200"/>
      <c r="G33" s="201"/>
      <c r="H33" s="176" t="s">
        <v>4740</v>
      </c>
      <c r="I33" s="176"/>
      <c r="J33" s="176"/>
      <c r="K33" s="202"/>
      <c r="L33" s="176"/>
      <c r="M33" s="176" t="s">
        <v>4740</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173</v>
      </c>
      <c r="B34" s="230"/>
      <c r="C34" s="94" t="str">
        <f>IF(ISBLANK(_A_173),"",INDEX(ProductCodes,_A_173,1))</f>
        <v/>
      </c>
      <c r="D34" s="198"/>
      <c r="E34" s="199"/>
      <c r="F34" s="200"/>
      <c r="G34" s="201"/>
      <c r="H34" s="176" t="s">
        <v>4740</v>
      </c>
      <c r="I34" s="176"/>
      <c r="J34" s="176"/>
      <c r="K34" s="202"/>
      <c r="L34" s="176"/>
      <c r="M34" s="176" t="s">
        <v>4740</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174</v>
      </c>
      <c r="B35" s="230"/>
      <c r="C35" s="94" t="str">
        <f>IF(ISBLANK(_A_174),"",INDEX(ProductCodes,_A_174,1))</f>
        <v/>
      </c>
      <c r="D35" s="198"/>
      <c r="E35" s="199"/>
      <c r="F35" s="200"/>
      <c r="G35" s="201"/>
      <c r="H35" s="176" t="s">
        <v>4740</v>
      </c>
      <c r="I35" s="176"/>
      <c r="J35" s="176"/>
      <c r="K35" s="202"/>
      <c r="L35" s="176"/>
      <c r="M35" s="176" t="s">
        <v>4740</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175</v>
      </c>
      <c r="B36" s="230"/>
      <c r="C36" s="95" t="str">
        <f>IF(ISBLANK(_A_175),"",INDEX(ProductCodes,_A_175,1))</f>
        <v/>
      </c>
      <c r="D36" s="198"/>
      <c r="E36" s="199"/>
      <c r="F36" s="200"/>
      <c r="G36" s="201"/>
      <c r="H36" s="176" t="s">
        <v>4740</v>
      </c>
      <c r="I36" s="176"/>
      <c r="J36" s="176"/>
      <c r="K36" s="202"/>
      <c r="L36" s="176"/>
      <c r="M36" s="176" t="s">
        <v>4740</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176</v>
      </c>
      <c r="B37" s="230"/>
      <c r="C37" s="95" t="str">
        <f>IF(ISBLANK(_A_176),"",INDEX(ProductCodes,_A_176,1))</f>
        <v/>
      </c>
      <c r="D37" s="198"/>
      <c r="E37" s="199"/>
      <c r="F37" s="200"/>
      <c r="G37" s="201"/>
      <c r="H37" s="176" t="s">
        <v>4740</v>
      </c>
      <c r="I37" s="176"/>
      <c r="J37" s="176"/>
      <c r="K37" s="202"/>
      <c r="L37" s="176"/>
      <c r="M37" s="176" t="s">
        <v>4740</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177</v>
      </c>
      <c r="B38" s="230"/>
      <c r="C38" s="95" t="str">
        <f>IF(ISBLANK(_A_177),"",INDEX(ProductCodes,_A_177,1))</f>
        <v/>
      </c>
      <c r="D38" s="198"/>
      <c r="E38" s="199"/>
      <c r="F38" s="200"/>
      <c r="G38" s="201"/>
      <c r="H38" s="176" t="s">
        <v>4740</v>
      </c>
      <c r="I38" s="176"/>
      <c r="J38" s="176"/>
      <c r="K38" s="202"/>
      <c r="L38" s="176"/>
      <c r="M38" s="176" t="s">
        <v>4740</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178</v>
      </c>
      <c r="B39" s="230"/>
      <c r="C39" s="95" t="str">
        <f>IF(ISBLANK(_A_178),"",INDEX(ProductCodes,_A_178,1))</f>
        <v/>
      </c>
      <c r="D39" s="198"/>
      <c r="E39" s="199"/>
      <c r="F39" s="200"/>
      <c r="G39" s="201"/>
      <c r="H39" s="176" t="s">
        <v>4740</v>
      </c>
      <c r="I39" s="176"/>
      <c r="J39" s="176"/>
      <c r="K39" s="202"/>
      <c r="L39" s="176"/>
      <c r="M39" s="176" t="s">
        <v>4740</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179</v>
      </c>
      <c r="B40" s="230"/>
      <c r="C40" s="95" t="str">
        <f>IF(ISBLANK(_A_179),"",INDEX(ProductCodes,_A_179,1))</f>
        <v/>
      </c>
      <c r="D40" s="198"/>
      <c r="E40" s="199"/>
      <c r="F40" s="200"/>
      <c r="G40" s="201"/>
      <c r="H40" s="176" t="s">
        <v>4740</v>
      </c>
      <c r="I40" s="176"/>
      <c r="J40" s="176"/>
      <c r="K40" s="202"/>
      <c r="L40" s="176"/>
      <c r="M40" s="176" t="s">
        <v>4740</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180</v>
      </c>
      <c r="B41" s="230"/>
      <c r="C41" s="95" t="str">
        <f>IF(ISBLANK(_A_180),"",INDEX(ProductCodes,_A_180,1))</f>
        <v/>
      </c>
      <c r="D41" s="198"/>
      <c r="E41" s="199"/>
      <c r="F41" s="200"/>
      <c r="G41" s="201"/>
      <c r="H41" s="176" t="s">
        <v>4740</v>
      </c>
      <c r="I41" s="176"/>
      <c r="J41" s="176"/>
      <c r="K41" s="202"/>
      <c r="L41" s="176"/>
      <c r="M41" s="176" t="s">
        <v>4740</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181</v>
      </c>
      <c r="B42" s="230"/>
      <c r="C42" s="95" t="str">
        <f>IF(ISBLANK(_A_181),"",INDEX(ProductCodes,_A_181,1))</f>
        <v/>
      </c>
      <c r="D42" s="198"/>
      <c r="E42" s="199"/>
      <c r="F42" s="200"/>
      <c r="G42" s="201"/>
      <c r="H42" s="176" t="s">
        <v>4740</v>
      </c>
      <c r="I42" s="176"/>
      <c r="J42" s="176"/>
      <c r="K42" s="202"/>
      <c r="L42" s="176"/>
      <c r="M42" s="176" t="s">
        <v>4740</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182</v>
      </c>
      <c r="B43" s="230"/>
      <c r="C43" s="95" t="str">
        <f>IF(ISBLANK(_A_182),"",INDEX(ProductCodes,_A_182,1))</f>
        <v/>
      </c>
      <c r="D43" s="198"/>
      <c r="E43" s="199"/>
      <c r="F43" s="200"/>
      <c r="G43" s="201"/>
      <c r="H43" s="176" t="s">
        <v>4740</v>
      </c>
      <c r="I43" s="176"/>
      <c r="J43" s="176"/>
      <c r="K43" s="202"/>
      <c r="L43" s="176"/>
      <c r="M43" s="176" t="s">
        <v>4740</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183</v>
      </c>
      <c r="B44" s="230"/>
      <c r="C44" s="95" t="str">
        <f>IF(ISBLANK(_A_183),"",INDEX(ProductCodes,_A_183,1))</f>
        <v/>
      </c>
      <c r="D44" s="198"/>
      <c r="E44" s="199"/>
      <c r="F44" s="200"/>
      <c r="G44" s="201"/>
      <c r="H44" s="176" t="s">
        <v>4740</v>
      </c>
      <c r="I44" s="176"/>
      <c r="J44" s="176"/>
      <c r="K44" s="202"/>
      <c r="L44" s="176"/>
      <c r="M44" s="176" t="s">
        <v>4740</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184</v>
      </c>
      <c r="B45" s="230"/>
      <c r="C45" s="95" t="str">
        <f>IF(ISBLANK(_A_184),"",INDEX(ProductCodes,_A_184,1))</f>
        <v/>
      </c>
      <c r="D45" s="198"/>
      <c r="E45" s="199"/>
      <c r="F45" s="200"/>
      <c r="G45" s="201"/>
      <c r="H45" s="176" t="s">
        <v>4740</v>
      </c>
      <c r="I45" s="176"/>
      <c r="J45" s="176"/>
      <c r="K45" s="202"/>
      <c r="L45" s="176"/>
      <c r="M45" s="176" t="s">
        <v>4740</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185</v>
      </c>
      <c r="B46" s="230"/>
      <c r="C46" s="95" t="str">
        <f>IF(ISBLANK(_A_185),"",INDEX(ProductCodes,_A_185,1))</f>
        <v/>
      </c>
      <c r="D46" s="198"/>
      <c r="E46" s="199"/>
      <c r="F46" s="200"/>
      <c r="G46" s="201"/>
      <c r="H46" s="176" t="s">
        <v>4740</v>
      </c>
      <c r="I46" s="176"/>
      <c r="J46" s="176"/>
      <c r="K46" s="202"/>
      <c r="L46" s="176"/>
      <c r="M46" s="176" t="s">
        <v>4740</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186</v>
      </c>
      <c r="B47" s="230"/>
      <c r="C47" s="95" t="str">
        <f>IF(ISBLANK(_A_186),"",INDEX(ProductCodes,_A_186,1))</f>
        <v/>
      </c>
      <c r="D47" s="198"/>
      <c r="E47" s="199"/>
      <c r="F47" s="200"/>
      <c r="G47" s="201"/>
      <c r="H47" s="176" t="s">
        <v>4740</v>
      </c>
      <c r="I47" s="176"/>
      <c r="J47" s="176"/>
      <c r="K47" s="202"/>
      <c r="L47" s="176"/>
      <c r="M47" s="176" t="s">
        <v>4740</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187</v>
      </c>
      <c r="B48" s="230"/>
      <c r="C48" s="95" t="str">
        <f>IF(ISBLANK(_A_187),"",INDEX(ProductCodes,_A_187,1))</f>
        <v/>
      </c>
      <c r="D48" s="198"/>
      <c r="E48" s="199"/>
      <c r="F48" s="200"/>
      <c r="G48" s="201"/>
      <c r="H48" s="176" t="s">
        <v>4740</v>
      </c>
      <c r="I48" s="176"/>
      <c r="J48" s="176"/>
      <c r="K48" s="202"/>
      <c r="L48" s="176"/>
      <c r="M48" s="176" t="s">
        <v>4740</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188</v>
      </c>
      <c r="B49" s="230"/>
      <c r="C49" s="95" t="str">
        <f>IF(ISBLANK(_A_188),"",INDEX(ProductCodes,_A_188,1))</f>
        <v/>
      </c>
      <c r="D49" s="198"/>
      <c r="E49" s="199"/>
      <c r="F49" s="200"/>
      <c r="G49" s="201"/>
      <c r="H49" s="176" t="s">
        <v>4740</v>
      </c>
      <c r="I49" s="176"/>
      <c r="J49" s="176"/>
      <c r="K49" s="202"/>
      <c r="L49" s="176"/>
      <c r="M49" s="176" t="s">
        <v>4740</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189</v>
      </c>
      <c r="B50" s="231"/>
      <c r="C50" s="96" t="str">
        <f>IF(ISBLANK(_A_189),"",INDEX(ProductCodes,_A_189,1))</f>
        <v/>
      </c>
      <c r="D50" s="198"/>
      <c r="E50" s="199"/>
      <c r="F50" s="200"/>
      <c r="G50" s="201"/>
      <c r="H50" s="176" t="s">
        <v>4740</v>
      </c>
      <c r="I50" s="176"/>
      <c r="J50" s="176"/>
      <c r="K50" s="202"/>
      <c r="L50" s="176"/>
      <c r="M50" s="176" t="s">
        <v>4740</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190</v>
      </c>
      <c r="B51" s="230"/>
      <c r="C51" s="94" t="str">
        <f>IF(ISBLANK(_A_190),"",INDEX(ProductCodes,_A_190,1))</f>
        <v/>
      </c>
      <c r="D51" s="198"/>
      <c r="E51" s="199"/>
      <c r="F51" s="200"/>
      <c r="G51" s="201"/>
      <c r="H51" s="176" t="s">
        <v>4740</v>
      </c>
      <c r="I51" s="176"/>
      <c r="J51" s="176"/>
      <c r="K51" s="202"/>
      <c r="L51" s="176"/>
      <c r="M51" s="176" t="s">
        <v>4740</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191</v>
      </c>
      <c r="B52" s="232"/>
      <c r="C52" s="97" t="str">
        <f>IF(ISBLANK(_A_191),"",INDEX(ProductCodes,_A_191,1))</f>
        <v/>
      </c>
      <c r="D52" s="198"/>
      <c r="E52" s="199"/>
      <c r="F52" s="200"/>
      <c r="G52" s="201"/>
      <c r="H52" s="176" t="s">
        <v>4740</v>
      </c>
      <c r="I52" s="176"/>
      <c r="J52" s="176"/>
      <c r="K52" s="202"/>
      <c r="L52" s="176"/>
      <c r="M52" s="176" t="s">
        <v>4740</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192</v>
      </c>
      <c r="B53" s="230"/>
      <c r="C53" s="95" t="str">
        <f>IF(ISBLANK(_A_192),"",INDEX(ProductCodes,_A_192,1))</f>
        <v/>
      </c>
      <c r="D53" s="198"/>
      <c r="E53" s="199"/>
      <c r="F53" s="200"/>
      <c r="G53" s="201"/>
      <c r="H53" s="176" t="s">
        <v>4740</v>
      </c>
      <c r="I53" s="176"/>
      <c r="J53" s="176"/>
      <c r="K53" s="202"/>
      <c r="L53" s="176"/>
      <c r="M53" s="176" t="s">
        <v>4740</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193</v>
      </c>
      <c r="B54" s="230"/>
      <c r="C54" s="95" t="str">
        <f>IF(ISBLANK(_A_193),"",INDEX(ProductCodes,_A_193,1))</f>
        <v/>
      </c>
      <c r="D54" s="198"/>
      <c r="E54" s="199"/>
      <c r="F54" s="200"/>
      <c r="G54" s="201"/>
      <c r="H54" s="176" t="s">
        <v>4740</v>
      </c>
      <c r="I54" s="176"/>
      <c r="J54" s="176"/>
      <c r="K54" s="202"/>
      <c r="L54" s="176"/>
      <c r="M54" s="176" t="s">
        <v>4740</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194</v>
      </c>
      <c r="B55" s="230"/>
      <c r="C55" s="95" t="str">
        <f>IF(ISBLANK(_A_194),"",INDEX(ProductCodes,_A_194,1))</f>
        <v/>
      </c>
      <c r="D55" s="198"/>
      <c r="E55" s="199"/>
      <c r="F55" s="200"/>
      <c r="G55" s="201"/>
      <c r="H55" s="176" t="s">
        <v>4740</v>
      </c>
      <c r="I55" s="176"/>
      <c r="J55" s="176"/>
      <c r="K55" s="202"/>
      <c r="L55" s="176"/>
      <c r="M55" s="176" t="s">
        <v>4740</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195</v>
      </c>
      <c r="B56" s="230"/>
      <c r="C56" s="95" t="str">
        <f>IF(ISBLANK(_A_195),"",INDEX(ProductCodes,_A_195,1))</f>
        <v/>
      </c>
      <c r="D56" s="198"/>
      <c r="E56" s="199"/>
      <c r="F56" s="200"/>
      <c r="G56" s="201"/>
      <c r="H56" s="176" t="s">
        <v>4740</v>
      </c>
      <c r="I56" s="176"/>
      <c r="J56" s="176"/>
      <c r="K56" s="202"/>
      <c r="L56" s="176"/>
      <c r="M56" s="176" t="s">
        <v>4740</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196</v>
      </c>
      <c r="B57" s="230"/>
      <c r="C57" s="95" t="str">
        <f>IF(ISBLANK(_A_196),"",INDEX(ProductCodes,_A_196,1))</f>
        <v/>
      </c>
      <c r="D57" s="198"/>
      <c r="E57" s="199"/>
      <c r="F57" s="200"/>
      <c r="G57" s="201"/>
      <c r="H57" s="176" t="s">
        <v>4740</v>
      </c>
      <c r="I57" s="176"/>
      <c r="J57" s="176"/>
      <c r="K57" s="202"/>
      <c r="L57" s="176"/>
      <c r="M57" s="176" t="s">
        <v>4740</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197</v>
      </c>
      <c r="B58" s="230"/>
      <c r="C58" s="95" t="str">
        <f>IF(ISBLANK(_A_197),"",INDEX(ProductCodes,_A_197,1))</f>
        <v/>
      </c>
      <c r="D58" s="198"/>
      <c r="E58" s="199"/>
      <c r="F58" s="200"/>
      <c r="G58" s="201"/>
      <c r="H58" s="176" t="s">
        <v>4740</v>
      </c>
      <c r="I58" s="176"/>
      <c r="J58" s="176"/>
      <c r="K58" s="202"/>
      <c r="L58" s="176"/>
      <c r="M58" s="176" t="s">
        <v>4740</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198</v>
      </c>
      <c r="B59" s="230"/>
      <c r="C59" s="95" t="str">
        <f>IF(ISBLANK(_A_198),"",INDEX(ProductCodes,_A_198,1))</f>
        <v/>
      </c>
      <c r="D59" s="198"/>
      <c r="E59" s="199"/>
      <c r="F59" s="200"/>
      <c r="G59" s="201"/>
      <c r="H59" s="176" t="s">
        <v>4740</v>
      </c>
      <c r="I59" s="176"/>
      <c r="J59" s="176"/>
      <c r="K59" s="202"/>
      <c r="L59" s="176"/>
      <c r="M59" s="176" t="s">
        <v>4740</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199</v>
      </c>
      <c r="B60" s="230"/>
      <c r="C60" s="95" t="str">
        <f>IF(ISBLANK(_A_199),"",INDEX(ProductCodes,_A_199,1))</f>
        <v/>
      </c>
      <c r="D60" s="198"/>
      <c r="E60" s="199"/>
      <c r="F60" s="200"/>
      <c r="G60" s="201"/>
      <c r="H60" s="176" t="s">
        <v>4740</v>
      </c>
      <c r="I60" s="176"/>
      <c r="J60" s="176"/>
      <c r="K60" s="202"/>
      <c r="L60" s="176"/>
      <c r="M60" s="176" t="s">
        <v>4740</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200</v>
      </c>
      <c r="B61" s="233"/>
      <c r="C61" s="101" t="str">
        <f>IF(ISBLANK(_A_200),"",INDEX(ProductCodes,_A_200,1))</f>
        <v/>
      </c>
      <c r="D61" s="206"/>
      <c r="E61" s="207"/>
      <c r="F61" s="208"/>
      <c r="G61" s="209"/>
      <c r="H61" s="177" t="s">
        <v>4740</v>
      </c>
      <c r="I61" s="177"/>
      <c r="J61" s="177"/>
      <c r="K61" s="210"/>
      <c r="L61" s="177"/>
      <c r="M61" s="177" t="s">
        <v>4740</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sheetProtection password="D3E6" sheet="1" objects="1" scenarios="1"/>
  <protectedRanges>
    <protectedRange sqref="D12:Q61" name="Range2"/>
    <protectedRange sqref="B12:B61" name="Range1"/>
  </protectedRanges>
  <mergeCells count="13">
    <mergeCell ref="P8:Q9"/>
    <mergeCell ref="G11:J11"/>
    <mergeCell ref="K11:O11"/>
    <mergeCell ref="C1:O3"/>
    <mergeCell ref="G10:J10"/>
    <mergeCell ref="K10:O10"/>
    <mergeCell ref="A5:Q5"/>
    <mergeCell ref="A6:Q6"/>
    <mergeCell ref="A10:A11"/>
    <mergeCell ref="C10:C11"/>
    <mergeCell ref="B10:B11"/>
    <mergeCell ref="P10:Q10"/>
    <mergeCell ref="G8:O9"/>
  </mergeCells>
  <phoneticPr fontId="0" type="noConversion"/>
  <conditionalFormatting sqref="A12:A61">
    <cfRule type="expression" dxfId="134" priority="1" stopIfTrue="1">
      <formula>S12&gt;0</formula>
    </cfRule>
  </conditionalFormatting>
  <conditionalFormatting sqref="P10:Q10">
    <cfRule type="expression" dxfId="133" priority="2" stopIfTrue="1">
      <formula>ReqProcessing&gt;0</formula>
    </cfRule>
  </conditionalFormatting>
  <conditionalFormatting sqref="P8:Q9">
    <cfRule type="expression" dxfId="132" priority="3" stopIfTrue="1">
      <formula>NotReqProcessing&gt;0</formula>
    </cfRule>
  </conditionalFormatting>
  <conditionalFormatting sqref="G8:O9">
    <cfRule type="expression" dxfId="131" priority="4" stopIfTrue="1">
      <formula>NotReqSulfur&gt;0</formula>
    </cfRule>
  </conditionalFormatting>
  <conditionalFormatting sqref="G11:J11">
    <cfRule type="expression" dxfId="130" priority="5" stopIfTrue="1">
      <formula>ReqSulfur&gt;0</formula>
    </cfRule>
    <cfRule type="expression" dxfId="129" priority="6" stopIfTrue="1">
      <formula>NotReqSulfur&gt;0</formula>
    </cfRule>
  </conditionalFormatting>
  <conditionalFormatting sqref="G12:G61">
    <cfRule type="expression" dxfId="128" priority="7" stopIfTrue="1">
      <formula>S12=1</formula>
    </cfRule>
    <cfRule type="expression" dxfId="127" priority="8" stopIfTrue="1">
      <formula>Z12=1</formula>
    </cfRule>
    <cfRule type="expression" dxfId="126" priority="9" stopIfTrue="1">
      <formula>X12=1</formula>
    </cfRule>
  </conditionalFormatting>
  <conditionalFormatting sqref="H12:H61">
    <cfRule type="expression" dxfId="125" priority="10" stopIfTrue="1">
      <formula>$S12=1</formula>
    </cfRule>
    <cfRule type="expression" dxfId="124" priority="11" stopIfTrue="1">
      <formula>$Z12=1</formula>
    </cfRule>
    <cfRule type="expression" dxfId="123" priority="12" stopIfTrue="1">
      <formula>$X12=1</formula>
    </cfRule>
  </conditionalFormatting>
  <conditionalFormatting sqref="I12:I61">
    <cfRule type="expression" dxfId="122" priority="13" stopIfTrue="1">
      <formula>S12=1</formula>
    </cfRule>
    <cfRule type="expression" dxfId="121" priority="14" stopIfTrue="1">
      <formula>Z12=1</formula>
    </cfRule>
    <cfRule type="expression" dxfId="120" priority="15" stopIfTrue="1">
      <formula>X12=1</formula>
    </cfRule>
  </conditionalFormatting>
  <conditionalFormatting sqref="K12:L61 N12:O61">
    <cfRule type="expression" dxfId="119" priority="16" stopIfTrue="1">
      <formula>$S12=1</formula>
    </cfRule>
    <cfRule type="expression" dxfId="118" priority="17" stopIfTrue="1">
      <formula>$AA12=1</formula>
    </cfRule>
    <cfRule type="expression" dxfId="117" priority="18" stopIfTrue="1">
      <formula>$Y12=1</formula>
    </cfRule>
  </conditionalFormatting>
  <conditionalFormatting sqref="M12:M61">
    <cfRule type="expression" dxfId="116" priority="19" stopIfTrue="1">
      <formula>$S12=1</formula>
    </cfRule>
    <cfRule type="expression" dxfId="115" priority="20" stopIfTrue="1">
      <formula>$AA12=1</formula>
    </cfRule>
    <cfRule type="expression" dxfId="114" priority="21" stopIfTrue="1">
      <formula>$Y12=1</formula>
    </cfRule>
  </conditionalFormatting>
  <conditionalFormatting sqref="J12:J61">
    <cfRule type="expression" dxfId="113" priority="22" stopIfTrue="1">
      <formula>$S12=1</formula>
    </cfRule>
    <cfRule type="expression" dxfId="112" priority="23" stopIfTrue="1">
      <formula>$Z12=1</formula>
    </cfRule>
    <cfRule type="expression" dxfId="111" priority="24" stopIfTrue="1">
      <formula>X12=1</formula>
    </cfRule>
  </conditionalFormatting>
  <conditionalFormatting sqref="D12:D61">
    <cfRule type="expression" dxfId="110" priority="25" stopIfTrue="1">
      <formula>AND($B12&gt;1,ISBLANK($D12))</formula>
    </cfRule>
    <cfRule type="expression" dxfId="109" priority="26" stopIfTrue="1">
      <formula>$S12=1</formula>
    </cfRule>
  </conditionalFormatting>
  <conditionalFormatting sqref="E12:E61">
    <cfRule type="expression" dxfId="108" priority="27" stopIfTrue="1">
      <formula>AND($B12&gt;1,ISBLANK($E12))</formula>
    </cfRule>
    <cfRule type="expression" dxfId="107" priority="28" stopIfTrue="1">
      <formula>$S12=1</formula>
    </cfRule>
  </conditionalFormatting>
  <conditionalFormatting sqref="F12:F61">
    <cfRule type="expression" dxfId="106" priority="29" stopIfTrue="1">
      <formula>AND($B12&gt;1,$F12&lt;1)</formula>
    </cfRule>
    <cfRule type="expression" dxfId="105" priority="30" stopIfTrue="1">
      <formula>$S12=1</formula>
    </cfRule>
  </conditionalFormatting>
  <conditionalFormatting sqref="P12:P61">
    <cfRule type="expression" dxfId="104" priority="31" stopIfTrue="1">
      <formula>$S12=1</formula>
    </cfRule>
    <cfRule type="expression" dxfId="103" priority="32" stopIfTrue="1">
      <formula>AND(ISBLANK($P12),$V12=1)</formula>
    </cfRule>
    <cfRule type="expression" dxfId="102" priority="33" stopIfTrue="1">
      <formula>AND(NOT(ISBLANK($P12)),$W12=1)</formula>
    </cfRule>
  </conditionalFormatting>
  <conditionalFormatting sqref="Q12:Q61">
    <cfRule type="expression" dxfId="101" priority="34" stopIfTrue="1">
      <formula>$S12=1</formula>
    </cfRule>
    <cfRule type="expression" dxfId="100" priority="35" stopIfTrue="1">
      <formula>AND(ISBLANK($Q12),$V12=1)</formula>
    </cfRule>
    <cfRule type="expression" dxfId="99" priority="36" stopIfTrue="1">
      <formula>AND(NOT(ISBLANK($Q12)),$W12=1)</formula>
    </cfRule>
  </conditionalFormatting>
  <conditionalFormatting sqref="D10">
    <cfRule type="expression" dxfId="98" priority="37" stopIfTrue="1">
      <formula>AND(ISBLANK($D12),$B12&gt;1)</formula>
    </cfRule>
  </conditionalFormatting>
  <conditionalFormatting sqref="E10">
    <cfRule type="expression" dxfId="97" priority="38" stopIfTrue="1">
      <formula>AND(ISBLANK($E12),$B12&gt;1)</formula>
    </cfRule>
  </conditionalFormatting>
  <conditionalFormatting sqref="F10">
    <cfRule type="expression" dxfId="96" priority="39" stopIfTrue="1">
      <formula>AND($F12&lt;1,$B12&gt;1)</formula>
    </cfRule>
  </conditionalFormatting>
  <conditionalFormatting sqref="G10:J10">
    <cfRule type="expression" dxfId="95" priority="40" stopIfTrue="1">
      <formula>ReqSulfur&gt;0</formula>
    </cfRule>
    <cfRule type="expression" dxfId="94" priority="41" stopIfTrue="1">
      <formula>AND(NotReqSulfur&gt;0,G12+I12+J12&gt;0)</formula>
    </cfRule>
  </conditionalFormatting>
  <conditionalFormatting sqref="K10:O10">
    <cfRule type="expression" dxfId="93" priority="42" stopIfTrue="1">
      <formula>ReqAPI&gt;0</formula>
    </cfRule>
    <cfRule type="expression" dxfId="92" priority="43" stopIfTrue="1">
      <formula>AND(NotReqAPI&gt;0,K12=L12+N12+O12&gt;0)</formula>
    </cfRule>
  </conditionalFormatting>
  <conditionalFormatting sqref="K11:O11">
    <cfRule type="expression" dxfId="91" priority="44" stopIfTrue="1">
      <formula>NotReqAPI&gt;0</formula>
    </cfRule>
    <cfRule type="expression" dxfId="90"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8917"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8918"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8919"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8920"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8921"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8922"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8923"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8924"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8925"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8926"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8927"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8928"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8929"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8930"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8931"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8932"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8933"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8934"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8935"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8936"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8977"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8978"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8979"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8986"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8991"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8994"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8997"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000"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003"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006"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009"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012"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015"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018"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021"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024"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027"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030"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033"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042"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045"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048"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051"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054"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057"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060"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063"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066"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069"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072" r:id="rId54" name="Drop Down 1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9073"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074"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075"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076"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077"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078"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079"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080"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081"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082"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083"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084"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085"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086"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087"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088"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089"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090"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091"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092"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093"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094"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095"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096"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097"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098"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099"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100"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101"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102"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103"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104"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105"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106"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107"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108"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109"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110"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111"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112"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113"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114"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115"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116"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117"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118"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119"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120"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121"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122" r:id="rId104" name="Drop Down 2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9123"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124"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125"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126"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127"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128"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129"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130"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131"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132"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133"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134"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135"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136"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137"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138"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139"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140"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141"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142"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143"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144"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145"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146"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147"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148"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149"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150"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151"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152"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153"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154"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155"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156"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157"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158"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159"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160"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161"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162"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163"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164"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165"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166"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167"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168"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169"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170"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171"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172" r:id="rId154" name="Drop Down 2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9173" r:id="rId155" name="Drop Down 2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174" r:id="rId156" name="Drop Down 2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175" r:id="rId157" name="Drop Down 2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176" r:id="rId158" name="Drop Down 2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177" r:id="rId159" name="Drop Down 2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178" r:id="rId160" name="Drop Down 2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179" r:id="rId161" name="Drop Down 2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180" r:id="rId162" name="Drop Down 2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181" r:id="rId163" name="Drop Down 2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182" r:id="rId164" name="Drop Down 2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183" r:id="rId165" name="Drop Down 2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184" r:id="rId166" name="Drop Down 2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185" r:id="rId167" name="Drop Down 2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186" r:id="rId168" name="Drop Down 2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187" r:id="rId169" name="Drop Down 2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188" r:id="rId170" name="Drop Down 2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189" r:id="rId171" name="Drop Down 2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190" r:id="rId172" name="Drop Down 2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191" r:id="rId173" name="Drop Down 2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192" r:id="rId174" name="Drop Down 2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193" r:id="rId175" name="Drop Down 2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194" r:id="rId176" name="Drop Down 2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195" r:id="rId177" name="Drop Down 2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196" r:id="rId178" name="Drop Down 2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197" r:id="rId179" name="Drop Down 2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198" r:id="rId180" name="Drop Down 2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199" r:id="rId181" name="Drop Down 2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200" r:id="rId182" name="Drop Down 2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201" r:id="rId183" name="Drop Down 2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202" r:id="rId184" name="Drop Down 2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203" r:id="rId185" name="Drop Down 2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204" r:id="rId186" name="Drop Down 2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205" r:id="rId187" name="Drop Down 2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206" r:id="rId188" name="Drop Down 2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207" r:id="rId189" name="Drop Down 2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208" r:id="rId190" name="Drop Down 2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209" r:id="rId191" name="Drop Down 2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210" r:id="rId192" name="Drop Down 2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211" r:id="rId193" name="Drop Down 2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212" r:id="rId194" name="Drop Down 3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213" r:id="rId195" name="Drop Down 3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214" r:id="rId196" name="Drop Down 3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215" r:id="rId197" name="Drop Down 3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216" r:id="rId198" name="Drop Down 3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217" r:id="rId199" name="Drop Down 3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218" r:id="rId200" name="Drop Down 3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219" r:id="rId201" name="Drop Down 3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220" r:id="rId202" name="Drop Down 3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221" r:id="rId203" name="Drop Down 3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222" r:id="rId204" name="Drop Down 3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9223" r:id="rId205" name="Drop Down 3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224" r:id="rId206" name="Drop Down 3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225" r:id="rId207" name="Drop Down 3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226" r:id="rId208" name="Drop Down 3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227" r:id="rId209" name="Drop Down 3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228" r:id="rId210" name="Drop Down 3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229" r:id="rId211" name="Drop Down 3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230" r:id="rId212" name="Drop Down 3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231" r:id="rId213" name="Drop Down 3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232" r:id="rId214" name="Drop Down 3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233" r:id="rId215" name="Drop Down 3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234" r:id="rId216" name="Drop Down 3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235" r:id="rId217" name="Drop Down 3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236" r:id="rId218" name="Drop Down 3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237" r:id="rId219" name="Drop Down 3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238" r:id="rId220" name="Drop Down 3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239" r:id="rId221" name="Drop Down 3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240" r:id="rId222" name="Drop Down 3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241" r:id="rId223" name="Drop Down 3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242" r:id="rId224" name="Drop Down 3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243" r:id="rId225" name="Drop Down 3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244" r:id="rId226" name="Drop Down 3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245" r:id="rId227" name="Drop Down 3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246" r:id="rId228" name="Drop Down 3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247" r:id="rId229" name="Drop Down 3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248" r:id="rId230" name="Drop Down 3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249" r:id="rId231" name="Drop Down 3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250" r:id="rId232" name="Drop Down 3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251" r:id="rId233" name="Drop Down 3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252" r:id="rId234" name="Drop Down 3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253" r:id="rId235" name="Drop Down 3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254" r:id="rId236" name="Drop Down 3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255" r:id="rId237" name="Drop Down 3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256" r:id="rId238" name="Drop Down 3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257" r:id="rId239" name="Drop Down 3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258" r:id="rId240" name="Drop Down 3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259" r:id="rId241" name="Drop Down 3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260" r:id="rId242" name="Drop Down 3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261" r:id="rId243" name="Drop Down 3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262" r:id="rId244" name="Drop Down 3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263" r:id="rId245" name="Drop Down 3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264" r:id="rId246" name="Drop Down 3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265" r:id="rId247" name="Drop Down 3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266" r:id="rId248" name="Drop Down 3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267" r:id="rId249" name="Drop Down 3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268" r:id="rId250" name="Drop Down 3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269" r:id="rId251" name="Drop Down 3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270" r:id="rId252" name="Drop Down 3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271" r:id="rId253" name="Drop Down 3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V62"/>
  <sheetViews>
    <sheetView showGridLines="0" showRowColHeaders="0" zoomScale="75" zoomScaleNormal="6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05" t="str">
        <f>IF($Q$62&gt;0,"There are inconsistent entries on this page.
Please scroll down and check your entries in the highlighted cells.","")</f>
        <v/>
      </c>
      <c r="D1" s="305"/>
      <c r="E1" s="305"/>
      <c r="F1" s="305"/>
      <c r="G1" s="305"/>
      <c r="H1" s="305"/>
      <c r="I1" s="305"/>
      <c r="J1" s="305"/>
      <c r="K1" s="305"/>
      <c r="L1" s="305"/>
      <c r="M1" s="305"/>
      <c r="N1" s="305"/>
      <c r="O1" s="305"/>
      <c r="P1" s="134"/>
      <c r="Q1" s="130" t="s">
        <v>5186</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06"/>
      <c r="D2" s="306"/>
      <c r="E2" s="306"/>
      <c r="F2" s="306"/>
      <c r="G2" s="306"/>
      <c r="H2" s="306"/>
      <c r="I2" s="306"/>
      <c r="J2" s="306"/>
      <c r="K2" s="306"/>
      <c r="L2" s="306"/>
      <c r="M2" s="306"/>
      <c r="N2" s="306"/>
      <c r="O2" s="306"/>
      <c r="P2" s="33"/>
      <c r="Q2" s="131" t="s">
        <v>5189</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06"/>
      <c r="D3" s="306"/>
      <c r="E3" s="306"/>
      <c r="F3" s="306"/>
      <c r="G3" s="306"/>
      <c r="H3" s="306"/>
      <c r="I3" s="306"/>
      <c r="J3" s="306"/>
      <c r="K3" s="306"/>
      <c r="L3" s="306"/>
      <c r="M3" s="306"/>
      <c r="N3" s="306"/>
      <c r="O3" s="306"/>
      <c r="P3" s="33"/>
      <c r="Q3" s="131" t="s">
        <v>5187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5188</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35" t="s">
        <v>1019</v>
      </c>
      <c r="B5" s="236"/>
      <c r="C5" s="236"/>
      <c r="D5" s="236"/>
      <c r="E5" s="236"/>
      <c r="F5" s="236"/>
      <c r="G5" s="236"/>
      <c r="H5" s="236"/>
      <c r="I5" s="236"/>
      <c r="J5" s="236"/>
      <c r="K5" s="236"/>
      <c r="L5" s="236"/>
      <c r="M5" s="236"/>
      <c r="N5" s="236"/>
      <c r="O5" s="236"/>
      <c r="P5" s="236"/>
      <c r="Q5" s="238"/>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07" t="s">
        <v>4749</v>
      </c>
      <c r="B6" s="308"/>
      <c r="C6" s="308"/>
      <c r="D6" s="308"/>
      <c r="E6" s="308"/>
      <c r="F6" s="308"/>
      <c r="G6" s="308"/>
      <c r="H6" s="308"/>
      <c r="I6" s="308"/>
      <c r="J6" s="308"/>
      <c r="K6" s="308"/>
      <c r="L6" s="308"/>
      <c r="M6" s="308"/>
      <c r="N6" s="308"/>
      <c r="O6" s="308"/>
      <c r="P6" s="308"/>
      <c r="Q6" s="309"/>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1873</v>
      </c>
      <c r="B8" s="34"/>
      <c r="C8" s="162" t="str">
        <f>IF(SUM(MissingProduct)&gt;0,"A COMMODITY is reported with missing required information.","")</f>
        <v/>
      </c>
      <c r="D8" s="34"/>
      <c r="E8" s="34"/>
      <c r="F8" s="156"/>
      <c r="G8" s="302" t="s">
        <v>3227</v>
      </c>
      <c r="H8" s="303"/>
      <c r="I8" s="303"/>
      <c r="J8" s="303"/>
      <c r="K8" s="303"/>
      <c r="L8" s="303"/>
      <c r="M8" s="303"/>
      <c r="N8" s="303"/>
      <c r="O8" s="303"/>
      <c r="P8" s="322" t="s">
        <v>2813</v>
      </c>
      <c r="Q8" s="323"/>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04"/>
      <c r="H9" s="304"/>
      <c r="I9" s="304"/>
      <c r="J9" s="304"/>
      <c r="K9" s="304"/>
      <c r="L9" s="304"/>
      <c r="M9" s="304"/>
      <c r="N9" s="304"/>
      <c r="O9" s="304"/>
      <c r="P9" s="324"/>
      <c r="Q9" s="325"/>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0" t="s">
        <v>1825</v>
      </c>
      <c r="B10" s="326" t="s">
        <v>1826</v>
      </c>
      <c r="C10" s="312" t="s">
        <v>1827</v>
      </c>
      <c r="D10" s="170" t="s">
        <v>3224</v>
      </c>
      <c r="E10" s="170" t="s">
        <v>3224</v>
      </c>
      <c r="F10" s="171" t="s">
        <v>3224</v>
      </c>
      <c r="G10" s="316" t="s">
        <v>3224</v>
      </c>
      <c r="H10" s="317"/>
      <c r="I10" s="317"/>
      <c r="J10" s="317"/>
      <c r="K10" s="316" t="s">
        <v>3224</v>
      </c>
      <c r="L10" s="317"/>
      <c r="M10" s="317"/>
      <c r="N10" s="317"/>
      <c r="O10" s="318"/>
      <c r="P10" s="314" t="s">
        <v>4463</v>
      </c>
      <c r="Q10" s="315"/>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1"/>
      <c r="B11" s="326"/>
      <c r="C11" s="313"/>
      <c r="D11" s="168" t="s">
        <v>1828</v>
      </c>
      <c r="E11" s="168" t="s">
        <v>1829</v>
      </c>
      <c r="F11" s="167" t="s">
        <v>1830</v>
      </c>
      <c r="G11" s="300" t="s">
        <v>3226</v>
      </c>
      <c r="H11" s="301"/>
      <c r="I11" s="301"/>
      <c r="J11" s="301"/>
      <c r="K11" s="319" t="s">
        <v>1804</v>
      </c>
      <c r="L11" s="320"/>
      <c r="M11" s="320"/>
      <c r="N11" s="320"/>
      <c r="O11" s="321"/>
      <c r="P11" s="98" t="s">
        <v>1860</v>
      </c>
      <c r="Q11" s="137" t="s">
        <v>2032</v>
      </c>
      <c r="R11" s="172" t="s">
        <v>3970</v>
      </c>
      <c r="S11" s="173" t="s">
        <v>3971</v>
      </c>
      <c r="T11" s="174" t="s">
        <v>3225</v>
      </c>
      <c r="U11" s="172" t="s">
        <v>3972</v>
      </c>
      <c r="V11" s="173" t="s">
        <v>854</v>
      </c>
      <c r="W11" s="173" t="s">
        <v>855</v>
      </c>
      <c r="X11" s="174" t="s">
        <v>4459</v>
      </c>
      <c r="Y11" s="174" t="s">
        <v>4460</v>
      </c>
      <c r="Z11" s="174" t="s">
        <v>4461</v>
      </c>
      <c r="AA11" s="174" t="s">
        <v>4462</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201</v>
      </c>
      <c r="B12" s="230"/>
      <c r="C12" s="94" t="str">
        <f>IF(ISBLANK(_A_201),"",INDEX(ProductCodes,_A_201,1))</f>
        <v/>
      </c>
      <c r="D12" s="198"/>
      <c r="E12" s="199"/>
      <c r="F12" s="200"/>
      <c r="G12" s="201"/>
      <c r="H12" s="176" t="s">
        <v>4740</v>
      </c>
      <c r="I12" s="176"/>
      <c r="J12" s="176"/>
      <c r="K12" s="202"/>
      <c r="L12" s="176"/>
      <c r="M12" s="176" t="s">
        <v>4740</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202</v>
      </c>
      <c r="B13" s="230"/>
      <c r="C13" s="94" t="str">
        <f>IF(ISBLANK(_A_202),"",INDEX(ProductCodes,_A_202,1))</f>
        <v/>
      </c>
      <c r="D13" s="198"/>
      <c r="E13" s="199"/>
      <c r="F13" s="200"/>
      <c r="G13" s="201"/>
      <c r="H13" s="176" t="s">
        <v>4740</v>
      </c>
      <c r="I13" s="176"/>
      <c r="J13" s="176"/>
      <c r="K13" s="202"/>
      <c r="L13" s="176"/>
      <c r="M13" s="176" t="s">
        <v>4740</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203</v>
      </c>
      <c r="B14" s="230"/>
      <c r="C14" s="94" t="str">
        <f>IF(ISBLANK(_A_203),"",INDEX(ProductCodes,_A_203,1))</f>
        <v/>
      </c>
      <c r="D14" s="198"/>
      <c r="E14" s="199"/>
      <c r="F14" s="200"/>
      <c r="G14" s="201"/>
      <c r="H14" s="176" t="s">
        <v>4740</v>
      </c>
      <c r="I14" s="176"/>
      <c r="J14" s="176"/>
      <c r="K14" s="202"/>
      <c r="L14" s="176"/>
      <c r="M14" s="176" t="s">
        <v>4740</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204</v>
      </c>
      <c r="B15" s="230"/>
      <c r="C15" s="94" t="str">
        <f>IF(ISBLANK(_A_204),"",INDEX(ProductCodes,_A_204,1))</f>
        <v/>
      </c>
      <c r="D15" s="198"/>
      <c r="E15" s="199"/>
      <c r="F15" s="200"/>
      <c r="G15" s="201"/>
      <c r="H15" s="176" t="s">
        <v>4740</v>
      </c>
      <c r="I15" s="176"/>
      <c r="J15" s="176"/>
      <c r="K15" s="202"/>
      <c r="L15" s="176"/>
      <c r="M15" s="176" t="s">
        <v>4740</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205</v>
      </c>
      <c r="B16" s="230"/>
      <c r="C16" s="94" t="str">
        <f>IF(ISBLANK(_A_205),"",INDEX(ProductCodes,_A_205,1))</f>
        <v/>
      </c>
      <c r="D16" s="198"/>
      <c r="E16" s="199"/>
      <c r="F16" s="200"/>
      <c r="G16" s="201"/>
      <c r="H16" s="176" t="s">
        <v>4740</v>
      </c>
      <c r="I16" s="176"/>
      <c r="J16" s="176"/>
      <c r="K16" s="202"/>
      <c r="L16" s="176"/>
      <c r="M16" s="176" t="s">
        <v>4740</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206</v>
      </c>
      <c r="B17" s="230"/>
      <c r="C17" s="94" t="str">
        <f>IF(ISBLANK(_A_206),"",INDEX(ProductCodes,_A_206,1))</f>
        <v/>
      </c>
      <c r="D17" s="198"/>
      <c r="E17" s="199"/>
      <c r="F17" s="200"/>
      <c r="G17" s="201"/>
      <c r="H17" s="176" t="s">
        <v>4740</v>
      </c>
      <c r="I17" s="176"/>
      <c r="J17" s="176"/>
      <c r="K17" s="202"/>
      <c r="L17" s="176"/>
      <c r="M17" s="176" t="s">
        <v>4740</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207</v>
      </c>
      <c r="B18" s="230"/>
      <c r="C18" s="94" t="str">
        <f>IF(ISBLANK(_A_207),"",INDEX(ProductCodes,_A_207,1))</f>
        <v/>
      </c>
      <c r="D18" s="198"/>
      <c r="E18" s="199"/>
      <c r="F18" s="200"/>
      <c r="G18" s="201"/>
      <c r="H18" s="176" t="s">
        <v>4740</v>
      </c>
      <c r="I18" s="176"/>
      <c r="J18" s="176"/>
      <c r="K18" s="202"/>
      <c r="L18" s="176"/>
      <c r="M18" s="176" t="s">
        <v>4740</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208</v>
      </c>
      <c r="B19" s="230"/>
      <c r="C19" s="94" t="str">
        <f>IF(ISBLANK(_A_208),"",INDEX(ProductCodes,_A_208,1))</f>
        <v/>
      </c>
      <c r="D19" s="198"/>
      <c r="E19" s="199"/>
      <c r="F19" s="200"/>
      <c r="G19" s="201"/>
      <c r="H19" s="176" t="s">
        <v>4740</v>
      </c>
      <c r="I19" s="176"/>
      <c r="J19" s="176"/>
      <c r="K19" s="202"/>
      <c r="L19" s="176"/>
      <c r="M19" s="176" t="s">
        <v>4740</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209</v>
      </c>
      <c r="B20" s="230"/>
      <c r="C20" s="94" t="str">
        <f>IF(ISBLANK(_A_209),"",INDEX(ProductCodes,_A_209,1))</f>
        <v/>
      </c>
      <c r="D20" s="198"/>
      <c r="E20" s="199"/>
      <c r="F20" s="200"/>
      <c r="G20" s="201"/>
      <c r="H20" s="176" t="s">
        <v>4740</v>
      </c>
      <c r="I20" s="176"/>
      <c r="J20" s="176"/>
      <c r="K20" s="202"/>
      <c r="L20" s="176"/>
      <c r="M20" s="176" t="s">
        <v>4740</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210</v>
      </c>
      <c r="B21" s="230"/>
      <c r="C21" s="94" t="str">
        <f>IF(ISBLANK(_A_210),"",INDEX(ProductCodes,_A_210,1))</f>
        <v/>
      </c>
      <c r="D21" s="198"/>
      <c r="E21" s="199"/>
      <c r="F21" s="200"/>
      <c r="G21" s="201"/>
      <c r="H21" s="176" t="s">
        <v>4740</v>
      </c>
      <c r="I21" s="176"/>
      <c r="J21" s="176"/>
      <c r="K21" s="202"/>
      <c r="L21" s="176"/>
      <c r="M21" s="176" t="s">
        <v>4740</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211</v>
      </c>
      <c r="B22" s="230"/>
      <c r="C22" s="94" t="str">
        <f>IF(ISBLANK(_A_211),"",INDEX(ProductCodes,_A_211,1))</f>
        <v/>
      </c>
      <c r="D22" s="198"/>
      <c r="E22" s="199"/>
      <c r="F22" s="200"/>
      <c r="G22" s="201"/>
      <c r="H22" s="176" t="s">
        <v>4740</v>
      </c>
      <c r="I22" s="176"/>
      <c r="J22" s="176"/>
      <c r="K22" s="202"/>
      <c r="L22" s="176"/>
      <c r="M22" s="176" t="s">
        <v>4740</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212</v>
      </c>
      <c r="B23" s="230"/>
      <c r="C23" s="94" t="str">
        <f>IF(ISBLANK(_A_212),"",INDEX(ProductCodes,_A_212,1))</f>
        <v/>
      </c>
      <c r="D23" s="198"/>
      <c r="E23" s="199"/>
      <c r="F23" s="200"/>
      <c r="G23" s="201"/>
      <c r="H23" s="176" t="s">
        <v>4740</v>
      </c>
      <c r="I23" s="176"/>
      <c r="J23" s="176"/>
      <c r="K23" s="202"/>
      <c r="L23" s="176"/>
      <c r="M23" s="176" t="s">
        <v>4740</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213</v>
      </c>
      <c r="B24" s="230"/>
      <c r="C24" s="94" t="str">
        <f>IF(ISBLANK(_A_213),"",INDEX(ProductCodes,_A_213,1))</f>
        <v/>
      </c>
      <c r="D24" s="198"/>
      <c r="E24" s="199"/>
      <c r="F24" s="200"/>
      <c r="G24" s="201"/>
      <c r="H24" s="176" t="s">
        <v>4740</v>
      </c>
      <c r="I24" s="176"/>
      <c r="J24" s="176"/>
      <c r="K24" s="202"/>
      <c r="L24" s="176"/>
      <c r="M24" s="176" t="s">
        <v>4740</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214</v>
      </c>
      <c r="B25" s="230"/>
      <c r="C25" s="94" t="str">
        <f>IF(ISBLANK(_A_214),"",INDEX(ProductCodes,_A_214,1))</f>
        <v/>
      </c>
      <c r="D25" s="198"/>
      <c r="E25" s="199"/>
      <c r="F25" s="200"/>
      <c r="G25" s="201"/>
      <c r="H25" s="176" t="s">
        <v>4740</v>
      </c>
      <c r="I25" s="176"/>
      <c r="J25" s="176"/>
      <c r="K25" s="202"/>
      <c r="L25" s="176"/>
      <c r="M25" s="176" t="s">
        <v>4740</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215</v>
      </c>
      <c r="B26" s="230"/>
      <c r="C26" s="94" t="str">
        <f>IF(ISBLANK(_A_215),"",INDEX(ProductCodes,_A_215,1))</f>
        <v/>
      </c>
      <c r="D26" s="198"/>
      <c r="E26" s="199"/>
      <c r="F26" s="200"/>
      <c r="G26" s="201"/>
      <c r="H26" s="176" t="s">
        <v>4740</v>
      </c>
      <c r="I26" s="176"/>
      <c r="J26" s="176"/>
      <c r="K26" s="202"/>
      <c r="L26" s="176"/>
      <c r="M26" s="176" t="s">
        <v>4740</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216</v>
      </c>
      <c r="B27" s="230"/>
      <c r="C27" s="94" t="str">
        <f>IF(ISBLANK(_A_216),"",INDEX(ProductCodes,_A_216,1))</f>
        <v/>
      </c>
      <c r="D27" s="198"/>
      <c r="E27" s="199"/>
      <c r="F27" s="200"/>
      <c r="G27" s="201"/>
      <c r="H27" s="176" t="s">
        <v>4740</v>
      </c>
      <c r="I27" s="176"/>
      <c r="J27" s="176"/>
      <c r="K27" s="202"/>
      <c r="L27" s="176"/>
      <c r="M27" s="176" t="s">
        <v>4740</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217</v>
      </c>
      <c r="B28" s="230"/>
      <c r="C28" s="94" t="str">
        <f>IF(ISBLANK(_A_217),"",INDEX(ProductCodes,_A_217,1))</f>
        <v/>
      </c>
      <c r="D28" s="198"/>
      <c r="E28" s="199"/>
      <c r="F28" s="200"/>
      <c r="G28" s="201"/>
      <c r="H28" s="176" t="s">
        <v>4740</v>
      </c>
      <c r="I28" s="176"/>
      <c r="J28" s="176"/>
      <c r="K28" s="202"/>
      <c r="L28" s="176"/>
      <c r="M28" s="176" t="s">
        <v>4740</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218</v>
      </c>
      <c r="B29" s="230"/>
      <c r="C29" s="94" t="str">
        <f>IF(ISBLANK(_A_218),"",INDEX(ProductCodes,_A_218,1))</f>
        <v/>
      </c>
      <c r="D29" s="198"/>
      <c r="E29" s="199"/>
      <c r="F29" s="200"/>
      <c r="G29" s="201"/>
      <c r="H29" s="176" t="s">
        <v>4740</v>
      </c>
      <c r="I29" s="176"/>
      <c r="J29" s="176"/>
      <c r="K29" s="202"/>
      <c r="L29" s="176"/>
      <c r="M29" s="176" t="s">
        <v>4740</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219</v>
      </c>
      <c r="B30" s="230"/>
      <c r="C30" s="94" t="str">
        <f>IF(ISBLANK(_A_219),"",INDEX(ProductCodes,_A_219,1))</f>
        <v/>
      </c>
      <c r="D30" s="198"/>
      <c r="E30" s="199"/>
      <c r="F30" s="200"/>
      <c r="G30" s="201"/>
      <c r="H30" s="176" t="s">
        <v>4740</v>
      </c>
      <c r="I30" s="176"/>
      <c r="J30" s="176"/>
      <c r="K30" s="202"/>
      <c r="L30" s="176"/>
      <c r="M30" s="176" t="s">
        <v>4740</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220</v>
      </c>
      <c r="B31" s="230"/>
      <c r="C31" s="94" t="str">
        <f>IF(ISBLANK(_A_220),"",INDEX(ProductCodes,_A_220,1))</f>
        <v/>
      </c>
      <c r="D31" s="198"/>
      <c r="E31" s="199"/>
      <c r="F31" s="200"/>
      <c r="G31" s="201"/>
      <c r="H31" s="176" t="s">
        <v>4740</v>
      </c>
      <c r="I31" s="176"/>
      <c r="J31" s="176"/>
      <c r="K31" s="202"/>
      <c r="L31" s="176"/>
      <c r="M31" s="176" t="s">
        <v>4740</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221</v>
      </c>
      <c r="B32" s="230"/>
      <c r="C32" s="94" t="str">
        <f>IF(ISBLANK(_A_221),"",INDEX(ProductCodes,_A_221,1))</f>
        <v/>
      </c>
      <c r="D32" s="198"/>
      <c r="E32" s="199"/>
      <c r="F32" s="200"/>
      <c r="G32" s="201"/>
      <c r="H32" s="176" t="s">
        <v>4740</v>
      </c>
      <c r="I32" s="176"/>
      <c r="J32" s="176"/>
      <c r="K32" s="202"/>
      <c r="L32" s="176"/>
      <c r="M32" s="176" t="s">
        <v>4740</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222</v>
      </c>
      <c r="B33" s="230"/>
      <c r="C33" s="94" t="str">
        <f>IF(ISBLANK(_A_222),"",INDEX(ProductCodes,_A_222,1))</f>
        <v/>
      </c>
      <c r="D33" s="198"/>
      <c r="E33" s="199"/>
      <c r="F33" s="200"/>
      <c r="G33" s="201"/>
      <c r="H33" s="176" t="s">
        <v>4740</v>
      </c>
      <c r="I33" s="176"/>
      <c r="J33" s="176"/>
      <c r="K33" s="202"/>
      <c r="L33" s="176"/>
      <c r="M33" s="176" t="s">
        <v>4740</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223</v>
      </c>
      <c r="B34" s="230"/>
      <c r="C34" s="94" t="str">
        <f>IF(ISBLANK(_A_223),"",INDEX(ProductCodes,_A_223,1))</f>
        <v/>
      </c>
      <c r="D34" s="198"/>
      <c r="E34" s="199"/>
      <c r="F34" s="200"/>
      <c r="G34" s="201"/>
      <c r="H34" s="176" t="s">
        <v>4740</v>
      </c>
      <c r="I34" s="176"/>
      <c r="J34" s="176"/>
      <c r="K34" s="202"/>
      <c r="L34" s="176"/>
      <c r="M34" s="176" t="s">
        <v>4740</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224</v>
      </c>
      <c r="B35" s="230"/>
      <c r="C35" s="94" t="str">
        <f>IF(ISBLANK(_A_224),"",INDEX(ProductCodes,_A_224,1))</f>
        <v/>
      </c>
      <c r="D35" s="198"/>
      <c r="E35" s="199"/>
      <c r="F35" s="200"/>
      <c r="G35" s="201"/>
      <c r="H35" s="176" t="s">
        <v>4740</v>
      </c>
      <c r="I35" s="176"/>
      <c r="J35" s="176"/>
      <c r="K35" s="202"/>
      <c r="L35" s="176"/>
      <c r="M35" s="176" t="s">
        <v>4740</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225</v>
      </c>
      <c r="B36" s="230"/>
      <c r="C36" s="95" t="str">
        <f>IF(ISBLANK(_A_225),"",INDEX(ProductCodes,_A_225,1))</f>
        <v/>
      </c>
      <c r="D36" s="198"/>
      <c r="E36" s="199"/>
      <c r="F36" s="200"/>
      <c r="G36" s="201"/>
      <c r="H36" s="176" t="s">
        <v>4740</v>
      </c>
      <c r="I36" s="176"/>
      <c r="J36" s="176"/>
      <c r="K36" s="202"/>
      <c r="L36" s="176"/>
      <c r="M36" s="176" t="s">
        <v>4740</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226</v>
      </c>
      <c r="B37" s="230"/>
      <c r="C37" s="95" t="str">
        <f>IF(ISBLANK(_A_226),"",INDEX(ProductCodes,_A_226,1))</f>
        <v/>
      </c>
      <c r="D37" s="198"/>
      <c r="E37" s="199"/>
      <c r="F37" s="200"/>
      <c r="G37" s="201"/>
      <c r="H37" s="176" t="s">
        <v>4740</v>
      </c>
      <c r="I37" s="176"/>
      <c r="J37" s="176"/>
      <c r="K37" s="202"/>
      <c r="L37" s="176"/>
      <c r="M37" s="176" t="s">
        <v>4740</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227</v>
      </c>
      <c r="B38" s="230"/>
      <c r="C38" s="95" t="str">
        <f>IF(ISBLANK(_A_227),"",INDEX(ProductCodes,_A_227,1))</f>
        <v/>
      </c>
      <c r="D38" s="198"/>
      <c r="E38" s="199"/>
      <c r="F38" s="200"/>
      <c r="G38" s="201"/>
      <c r="H38" s="176" t="s">
        <v>4740</v>
      </c>
      <c r="I38" s="176"/>
      <c r="J38" s="176"/>
      <c r="K38" s="202"/>
      <c r="L38" s="176"/>
      <c r="M38" s="176" t="s">
        <v>4740</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228</v>
      </c>
      <c r="B39" s="230"/>
      <c r="C39" s="95" t="str">
        <f>IF(ISBLANK(_A_228),"",INDEX(ProductCodes,_A_228,1))</f>
        <v/>
      </c>
      <c r="D39" s="198"/>
      <c r="E39" s="199"/>
      <c r="F39" s="200"/>
      <c r="G39" s="201"/>
      <c r="H39" s="176" t="s">
        <v>4740</v>
      </c>
      <c r="I39" s="176"/>
      <c r="J39" s="176"/>
      <c r="K39" s="202"/>
      <c r="L39" s="176"/>
      <c r="M39" s="176" t="s">
        <v>4740</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229</v>
      </c>
      <c r="B40" s="230"/>
      <c r="C40" s="95" t="str">
        <f>IF(ISBLANK(_A_229),"",INDEX(ProductCodes,_A_229,1))</f>
        <v/>
      </c>
      <c r="D40" s="198"/>
      <c r="E40" s="199"/>
      <c r="F40" s="200"/>
      <c r="G40" s="201"/>
      <c r="H40" s="176" t="s">
        <v>4740</v>
      </c>
      <c r="I40" s="176"/>
      <c r="J40" s="176"/>
      <c r="K40" s="202"/>
      <c r="L40" s="176"/>
      <c r="M40" s="176" t="s">
        <v>4740</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230</v>
      </c>
      <c r="B41" s="230"/>
      <c r="C41" s="95" t="str">
        <f>IF(ISBLANK(_A_230),"",INDEX(ProductCodes,_A_230,1))</f>
        <v/>
      </c>
      <c r="D41" s="198"/>
      <c r="E41" s="199"/>
      <c r="F41" s="200"/>
      <c r="G41" s="201"/>
      <c r="H41" s="176" t="s">
        <v>4740</v>
      </c>
      <c r="I41" s="176"/>
      <c r="J41" s="176"/>
      <c r="K41" s="202"/>
      <c r="L41" s="176"/>
      <c r="M41" s="176" t="s">
        <v>4740</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231</v>
      </c>
      <c r="B42" s="230"/>
      <c r="C42" s="95" t="str">
        <f>IF(ISBLANK(_A_231),"",INDEX(ProductCodes,_A_231,1))</f>
        <v/>
      </c>
      <c r="D42" s="198"/>
      <c r="E42" s="199"/>
      <c r="F42" s="200"/>
      <c r="G42" s="201"/>
      <c r="H42" s="176" t="s">
        <v>4740</v>
      </c>
      <c r="I42" s="176"/>
      <c r="J42" s="176"/>
      <c r="K42" s="202"/>
      <c r="L42" s="176"/>
      <c r="M42" s="176" t="s">
        <v>4740</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232</v>
      </c>
      <c r="B43" s="230"/>
      <c r="C43" s="95" t="str">
        <f>IF(ISBLANK(_A_232),"",INDEX(ProductCodes,_A_232,1))</f>
        <v/>
      </c>
      <c r="D43" s="198"/>
      <c r="E43" s="199"/>
      <c r="F43" s="200"/>
      <c r="G43" s="201"/>
      <c r="H43" s="176" t="s">
        <v>4740</v>
      </c>
      <c r="I43" s="176"/>
      <c r="J43" s="176"/>
      <c r="K43" s="202"/>
      <c r="L43" s="176"/>
      <c r="M43" s="176" t="s">
        <v>4740</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233</v>
      </c>
      <c r="B44" s="230"/>
      <c r="C44" s="95" t="str">
        <f>IF(ISBLANK(_A_233),"",INDEX(ProductCodes,_A_233,1))</f>
        <v/>
      </c>
      <c r="D44" s="198"/>
      <c r="E44" s="199"/>
      <c r="F44" s="200"/>
      <c r="G44" s="201"/>
      <c r="H44" s="176" t="s">
        <v>4740</v>
      </c>
      <c r="I44" s="176"/>
      <c r="J44" s="176"/>
      <c r="K44" s="202"/>
      <c r="L44" s="176"/>
      <c r="M44" s="176" t="s">
        <v>4740</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234</v>
      </c>
      <c r="B45" s="230"/>
      <c r="C45" s="95" t="str">
        <f>IF(ISBLANK(_A_234),"",INDEX(ProductCodes,_A_234,1))</f>
        <v/>
      </c>
      <c r="D45" s="198"/>
      <c r="E45" s="199"/>
      <c r="F45" s="200"/>
      <c r="G45" s="201"/>
      <c r="H45" s="176" t="s">
        <v>4740</v>
      </c>
      <c r="I45" s="176"/>
      <c r="J45" s="176"/>
      <c r="K45" s="202"/>
      <c r="L45" s="176"/>
      <c r="M45" s="176" t="s">
        <v>4740</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235</v>
      </c>
      <c r="B46" s="230"/>
      <c r="C46" s="95" t="str">
        <f>IF(ISBLANK(_A_235),"",INDEX(ProductCodes,_A_235,1))</f>
        <v/>
      </c>
      <c r="D46" s="198"/>
      <c r="E46" s="199"/>
      <c r="F46" s="200"/>
      <c r="G46" s="201"/>
      <c r="H46" s="176" t="s">
        <v>4740</v>
      </c>
      <c r="I46" s="176"/>
      <c r="J46" s="176"/>
      <c r="K46" s="202"/>
      <c r="L46" s="176"/>
      <c r="M46" s="176" t="s">
        <v>4740</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236</v>
      </c>
      <c r="B47" s="230"/>
      <c r="C47" s="95" t="str">
        <f>IF(ISBLANK(_A_236),"",INDEX(ProductCodes,_A_236,1))</f>
        <v/>
      </c>
      <c r="D47" s="198"/>
      <c r="E47" s="199"/>
      <c r="F47" s="200"/>
      <c r="G47" s="201"/>
      <c r="H47" s="176" t="s">
        <v>4740</v>
      </c>
      <c r="I47" s="176"/>
      <c r="J47" s="176"/>
      <c r="K47" s="202"/>
      <c r="L47" s="176"/>
      <c r="M47" s="176" t="s">
        <v>4740</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237</v>
      </c>
      <c r="B48" s="230"/>
      <c r="C48" s="95" t="str">
        <f>IF(ISBLANK(_A_237),"",INDEX(ProductCodes,_A_237,1))</f>
        <v/>
      </c>
      <c r="D48" s="198"/>
      <c r="E48" s="199"/>
      <c r="F48" s="200"/>
      <c r="G48" s="201"/>
      <c r="H48" s="176" t="s">
        <v>4740</v>
      </c>
      <c r="I48" s="176"/>
      <c r="J48" s="176"/>
      <c r="K48" s="202"/>
      <c r="L48" s="176"/>
      <c r="M48" s="176" t="s">
        <v>4740</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238</v>
      </c>
      <c r="B49" s="230"/>
      <c r="C49" s="95" t="str">
        <f>IF(ISBLANK(_A_238),"",INDEX(ProductCodes,_A_238,1))</f>
        <v/>
      </c>
      <c r="D49" s="198"/>
      <c r="E49" s="199"/>
      <c r="F49" s="200"/>
      <c r="G49" s="201"/>
      <c r="H49" s="176" t="s">
        <v>4740</v>
      </c>
      <c r="I49" s="176"/>
      <c r="J49" s="176"/>
      <c r="K49" s="202"/>
      <c r="L49" s="176"/>
      <c r="M49" s="176" t="s">
        <v>4740</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239</v>
      </c>
      <c r="B50" s="231"/>
      <c r="C50" s="96" t="str">
        <f>IF(ISBLANK(_A_239),"",INDEX(ProductCodes,_A_239,1))</f>
        <v/>
      </c>
      <c r="D50" s="198"/>
      <c r="E50" s="199"/>
      <c r="F50" s="200"/>
      <c r="G50" s="201"/>
      <c r="H50" s="176" t="s">
        <v>4740</v>
      </c>
      <c r="I50" s="176"/>
      <c r="J50" s="176"/>
      <c r="K50" s="202"/>
      <c r="L50" s="176"/>
      <c r="M50" s="176" t="s">
        <v>4740</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240</v>
      </c>
      <c r="B51" s="230"/>
      <c r="C51" s="94" t="str">
        <f>IF(ISBLANK(_A_240),"",INDEX(ProductCodes,_A_240,1))</f>
        <v/>
      </c>
      <c r="D51" s="198"/>
      <c r="E51" s="199"/>
      <c r="F51" s="200"/>
      <c r="G51" s="201"/>
      <c r="H51" s="176" t="s">
        <v>4740</v>
      </c>
      <c r="I51" s="176"/>
      <c r="J51" s="176"/>
      <c r="K51" s="202"/>
      <c r="L51" s="176"/>
      <c r="M51" s="176" t="s">
        <v>4740</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241</v>
      </c>
      <c r="B52" s="232"/>
      <c r="C52" s="97" t="str">
        <f>IF(ISBLANK(_A_241),"",INDEX(ProductCodes,_A_241,1))</f>
        <v/>
      </c>
      <c r="D52" s="198"/>
      <c r="E52" s="199"/>
      <c r="F52" s="200"/>
      <c r="G52" s="201"/>
      <c r="H52" s="176" t="s">
        <v>4740</v>
      </c>
      <c r="I52" s="176"/>
      <c r="J52" s="176"/>
      <c r="K52" s="202"/>
      <c r="L52" s="176"/>
      <c r="M52" s="176" t="s">
        <v>4740</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242</v>
      </c>
      <c r="B53" s="230"/>
      <c r="C53" s="95" t="str">
        <f>IF(ISBLANK(_A_242),"",INDEX(ProductCodes,_A_242,1))</f>
        <v/>
      </c>
      <c r="D53" s="198"/>
      <c r="E53" s="199"/>
      <c r="F53" s="200"/>
      <c r="G53" s="201"/>
      <c r="H53" s="176" t="s">
        <v>4740</v>
      </c>
      <c r="I53" s="176"/>
      <c r="J53" s="176"/>
      <c r="K53" s="202"/>
      <c r="L53" s="176"/>
      <c r="M53" s="176" t="s">
        <v>4740</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243</v>
      </c>
      <c r="B54" s="230"/>
      <c r="C54" s="95" t="str">
        <f>IF(ISBLANK(_A_243),"",INDEX(ProductCodes,_A_243,1))</f>
        <v/>
      </c>
      <c r="D54" s="198"/>
      <c r="E54" s="199"/>
      <c r="F54" s="200"/>
      <c r="G54" s="201"/>
      <c r="H54" s="176" t="s">
        <v>4740</v>
      </c>
      <c r="I54" s="176"/>
      <c r="J54" s="176"/>
      <c r="K54" s="202"/>
      <c r="L54" s="176"/>
      <c r="M54" s="176" t="s">
        <v>4740</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244</v>
      </c>
      <c r="B55" s="230"/>
      <c r="C55" s="95" t="str">
        <f>IF(ISBLANK(_A_244),"",INDEX(ProductCodes,_A_244,1))</f>
        <v/>
      </c>
      <c r="D55" s="198"/>
      <c r="E55" s="199"/>
      <c r="F55" s="200"/>
      <c r="G55" s="201"/>
      <c r="H55" s="176" t="s">
        <v>4740</v>
      </c>
      <c r="I55" s="176"/>
      <c r="J55" s="176"/>
      <c r="K55" s="202"/>
      <c r="L55" s="176"/>
      <c r="M55" s="176" t="s">
        <v>4740</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245</v>
      </c>
      <c r="B56" s="230"/>
      <c r="C56" s="95" t="str">
        <f>IF(ISBLANK(_A_245),"",INDEX(ProductCodes,_A_245,1))</f>
        <v/>
      </c>
      <c r="D56" s="198"/>
      <c r="E56" s="199"/>
      <c r="F56" s="200"/>
      <c r="G56" s="201"/>
      <c r="H56" s="176" t="s">
        <v>4740</v>
      </c>
      <c r="I56" s="176"/>
      <c r="J56" s="176"/>
      <c r="K56" s="202"/>
      <c r="L56" s="176"/>
      <c r="M56" s="176" t="s">
        <v>4740</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246</v>
      </c>
      <c r="B57" s="230"/>
      <c r="C57" s="95" t="str">
        <f>IF(ISBLANK(_A_246),"",INDEX(ProductCodes,_A_246,1))</f>
        <v/>
      </c>
      <c r="D57" s="198"/>
      <c r="E57" s="199"/>
      <c r="F57" s="200"/>
      <c r="G57" s="201"/>
      <c r="H57" s="176" t="s">
        <v>4740</v>
      </c>
      <c r="I57" s="176"/>
      <c r="J57" s="176"/>
      <c r="K57" s="202"/>
      <c r="L57" s="176"/>
      <c r="M57" s="176" t="s">
        <v>4740</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247</v>
      </c>
      <c r="B58" s="230"/>
      <c r="C58" s="95" t="str">
        <f>IF(ISBLANK(_A_247),"",INDEX(ProductCodes,_A_247,1))</f>
        <v/>
      </c>
      <c r="D58" s="198"/>
      <c r="E58" s="199"/>
      <c r="F58" s="200"/>
      <c r="G58" s="201"/>
      <c r="H58" s="176" t="s">
        <v>4740</v>
      </c>
      <c r="I58" s="176"/>
      <c r="J58" s="176"/>
      <c r="K58" s="202"/>
      <c r="L58" s="176"/>
      <c r="M58" s="176" t="s">
        <v>4740</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248</v>
      </c>
      <c r="B59" s="230"/>
      <c r="C59" s="95" t="str">
        <f>IF(ISBLANK(_A_248),"",INDEX(ProductCodes,_A_248,1))</f>
        <v/>
      </c>
      <c r="D59" s="198"/>
      <c r="E59" s="199"/>
      <c r="F59" s="200"/>
      <c r="G59" s="201"/>
      <c r="H59" s="176" t="s">
        <v>4740</v>
      </c>
      <c r="I59" s="176"/>
      <c r="J59" s="176"/>
      <c r="K59" s="202"/>
      <c r="L59" s="176"/>
      <c r="M59" s="176" t="s">
        <v>4740</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249</v>
      </c>
      <c r="B60" s="230"/>
      <c r="C60" s="95" t="str">
        <f>IF(ISBLANK(_A_249),"",INDEX(ProductCodes,_A_249,1))</f>
        <v/>
      </c>
      <c r="D60" s="198"/>
      <c r="E60" s="199"/>
      <c r="F60" s="200"/>
      <c r="G60" s="201"/>
      <c r="H60" s="176" t="s">
        <v>4740</v>
      </c>
      <c r="I60" s="176"/>
      <c r="J60" s="176"/>
      <c r="K60" s="202"/>
      <c r="L60" s="176"/>
      <c r="M60" s="176" t="s">
        <v>4740</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250</v>
      </c>
      <c r="B61" s="233"/>
      <c r="C61" s="101" t="str">
        <f>IF(ISBLANK(_A_250),"",INDEX(ProductCodes,_A_250,1))</f>
        <v/>
      </c>
      <c r="D61" s="206"/>
      <c r="E61" s="207"/>
      <c r="F61" s="208"/>
      <c r="G61" s="209"/>
      <c r="H61" s="177" t="s">
        <v>4740</v>
      </c>
      <c r="I61" s="177"/>
      <c r="J61" s="177"/>
      <c r="K61" s="210"/>
      <c r="L61" s="177"/>
      <c r="M61" s="177" t="s">
        <v>4740</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sheetProtection password="D3E6" sheet="1" objects="1" scenarios="1"/>
  <protectedRanges>
    <protectedRange sqref="D12:Q61" name="Range2"/>
    <protectedRange sqref="B12:B61" name="Range1"/>
  </protectedRanges>
  <mergeCells count="13">
    <mergeCell ref="C1:O3"/>
    <mergeCell ref="G10:J10"/>
    <mergeCell ref="K10:O10"/>
    <mergeCell ref="G8:O9"/>
    <mergeCell ref="P8:Q9"/>
    <mergeCell ref="A5:Q5"/>
    <mergeCell ref="A6:Q6"/>
    <mergeCell ref="P10:Q10"/>
    <mergeCell ref="A10:A11"/>
    <mergeCell ref="C10:C11"/>
    <mergeCell ref="B10:B11"/>
    <mergeCell ref="G11:J11"/>
    <mergeCell ref="K11:O11"/>
  </mergeCells>
  <phoneticPr fontId="0" type="noConversion"/>
  <conditionalFormatting sqref="A12:A61">
    <cfRule type="expression" dxfId="89" priority="1" stopIfTrue="1">
      <formula>S12&gt;0</formula>
    </cfRule>
  </conditionalFormatting>
  <conditionalFormatting sqref="P10:Q10">
    <cfRule type="expression" dxfId="88" priority="2" stopIfTrue="1">
      <formula>ReqProcessing&gt;0</formula>
    </cfRule>
  </conditionalFormatting>
  <conditionalFormatting sqref="P8:Q9">
    <cfRule type="expression" dxfId="87" priority="3" stopIfTrue="1">
      <formula>NotReqProcessing&gt;0</formula>
    </cfRule>
  </conditionalFormatting>
  <conditionalFormatting sqref="G8:O9">
    <cfRule type="expression" dxfId="86" priority="4" stopIfTrue="1">
      <formula>NotReqSulfur&gt;0</formula>
    </cfRule>
  </conditionalFormatting>
  <conditionalFormatting sqref="G11:J11">
    <cfRule type="expression" dxfId="85" priority="5" stopIfTrue="1">
      <formula>ReqSulfur&gt;0</formula>
    </cfRule>
    <cfRule type="expression" dxfId="84" priority="6" stopIfTrue="1">
      <formula>NotReqSulfur&gt;0</formula>
    </cfRule>
  </conditionalFormatting>
  <conditionalFormatting sqref="G12:G61">
    <cfRule type="expression" dxfId="83" priority="7" stopIfTrue="1">
      <formula>S12=1</formula>
    </cfRule>
    <cfRule type="expression" dxfId="82" priority="8" stopIfTrue="1">
      <formula>Z12=1</formula>
    </cfRule>
    <cfRule type="expression" dxfId="81" priority="9" stopIfTrue="1">
      <formula>X12=1</formula>
    </cfRule>
  </conditionalFormatting>
  <conditionalFormatting sqref="H12:H61">
    <cfRule type="expression" dxfId="80" priority="10" stopIfTrue="1">
      <formula>$S12=1</formula>
    </cfRule>
    <cfRule type="expression" dxfId="79" priority="11" stopIfTrue="1">
      <formula>$Z12=1</formula>
    </cfRule>
    <cfRule type="expression" dxfId="78" priority="12" stopIfTrue="1">
      <formula>$X12=1</formula>
    </cfRule>
  </conditionalFormatting>
  <conditionalFormatting sqref="I12:I61">
    <cfRule type="expression" dxfId="77" priority="13" stopIfTrue="1">
      <formula>S12=1</formula>
    </cfRule>
    <cfRule type="expression" dxfId="76" priority="14" stopIfTrue="1">
      <formula>Z12=1</formula>
    </cfRule>
    <cfRule type="expression" dxfId="75" priority="15" stopIfTrue="1">
      <formula>X12=1</formula>
    </cfRule>
  </conditionalFormatting>
  <conditionalFormatting sqref="K12:L61 N12:O61">
    <cfRule type="expression" dxfId="74" priority="16" stopIfTrue="1">
      <formula>$S12=1</formula>
    </cfRule>
    <cfRule type="expression" dxfId="73" priority="17" stopIfTrue="1">
      <formula>$AA12=1</formula>
    </cfRule>
    <cfRule type="expression" dxfId="72" priority="18" stopIfTrue="1">
      <formula>$Y12=1</formula>
    </cfRule>
  </conditionalFormatting>
  <conditionalFormatting sqref="M12:M61">
    <cfRule type="expression" dxfId="71" priority="19" stopIfTrue="1">
      <formula>$S12=1</formula>
    </cfRule>
    <cfRule type="expression" dxfId="70" priority="20" stopIfTrue="1">
      <formula>$AA12=1</formula>
    </cfRule>
    <cfRule type="expression" dxfId="69" priority="21" stopIfTrue="1">
      <formula>$Y12=1</formula>
    </cfRule>
  </conditionalFormatting>
  <conditionalFormatting sqref="J12:J61">
    <cfRule type="expression" dxfId="68" priority="22" stopIfTrue="1">
      <formula>$S12=1</formula>
    </cfRule>
    <cfRule type="expression" dxfId="67" priority="23" stopIfTrue="1">
      <formula>$Z12=1</formula>
    </cfRule>
    <cfRule type="expression" dxfId="66" priority="24" stopIfTrue="1">
      <formula>X12=1</formula>
    </cfRule>
  </conditionalFormatting>
  <conditionalFormatting sqref="D12:D61">
    <cfRule type="expression" dxfId="65" priority="25" stopIfTrue="1">
      <formula>AND($B12&gt;1,ISBLANK($D12))</formula>
    </cfRule>
    <cfRule type="expression" dxfId="64" priority="26" stopIfTrue="1">
      <formula>$S12=1</formula>
    </cfRule>
  </conditionalFormatting>
  <conditionalFormatting sqref="E12:E61">
    <cfRule type="expression" dxfId="63" priority="27" stopIfTrue="1">
      <formula>AND($B12&gt;1,ISBLANK($E12))</formula>
    </cfRule>
    <cfRule type="expression" dxfId="62" priority="28" stopIfTrue="1">
      <formula>$S12=1</formula>
    </cfRule>
  </conditionalFormatting>
  <conditionalFormatting sqref="F12:F61">
    <cfRule type="expression" dxfId="61" priority="29" stopIfTrue="1">
      <formula>AND($B12&gt;1,$F12&lt;1)</formula>
    </cfRule>
    <cfRule type="expression" dxfId="60" priority="30" stopIfTrue="1">
      <formula>$S12=1</formula>
    </cfRule>
  </conditionalFormatting>
  <conditionalFormatting sqref="P12:P61">
    <cfRule type="expression" dxfId="59" priority="31" stopIfTrue="1">
      <formula>$S12=1</formula>
    </cfRule>
    <cfRule type="expression" dxfId="58" priority="32" stopIfTrue="1">
      <formula>AND(ISBLANK($P12),$V12=1)</formula>
    </cfRule>
    <cfRule type="expression" dxfId="57" priority="33" stopIfTrue="1">
      <formula>AND(NOT(ISBLANK($P12)),$W12=1)</formula>
    </cfRule>
  </conditionalFormatting>
  <conditionalFormatting sqref="Q12:Q61">
    <cfRule type="expression" dxfId="56" priority="34" stopIfTrue="1">
      <formula>$S12=1</formula>
    </cfRule>
    <cfRule type="expression" dxfId="55" priority="35" stopIfTrue="1">
      <formula>AND(ISBLANK($Q12),$V12=1)</formula>
    </cfRule>
    <cfRule type="expression" dxfId="54" priority="36" stopIfTrue="1">
      <formula>AND(NOT(ISBLANK($Q12)),$W12=1)</formula>
    </cfRule>
  </conditionalFormatting>
  <conditionalFormatting sqref="D10">
    <cfRule type="expression" dxfId="53" priority="37" stopIfTrue="1">
      <formula>AND(ISBLANK($D12),$B12&gt;1)</formula>
    </cfRule>
  </conditionalFormatting>
  <conditionalFormatting sqref="E10">
    <cfRule type="expression" dxfId="52" priority="38" stopIfTrue="1">
      <formula>AND(ISBLANK($E12),$B12&gt;1)</formula>
    </cfRule>
  </conditionalFormatting>
  <conditionalFormatting sqref="F10">
    <cfRule type="expression" dxfId="51" priority="39" stopIfTrue="1">
      <formula>AND($F12&lt;1,$B12&gt;1)</formula>
    </cfRule>
  </conditionalFormatting>
  <conditionalFormatting sqref="G10:J10">
    <cfRule type="expression" dxfId="50" priority="40" stopIfTrue="1">
      <formula>ReqSulfur&gt;0</formula>
    </cfRule>
    <cfRule type="expression" dxfId="49" priority="41" stopIfTrue="1">
      <formula>AND(NotReqSulfur&gt;0,G12+I12+J12&gt;0)</formula>
    </cfRule>
  </conditionalFormatting>
  <conditionalFormatting sqref="K10:O10">
    <cfRule type="expression" dxfId="48" priority="42" stopIfTrue="1">
      <formula>ReqAPI&gt;0</formula>
    </cfRule>
    <cfRule type="expression" dxfId="47" priority="43" stopIfTrue="1">
      <formula>AND(NotReqAPI&gt;0,K12=L12+N12+O12&gt;0)</formula>
    </cfRule>
  </conditionalFormatting>
  <conditionalFormatting sqref="K11:O11">
    <cfRule type="expression" dxfId="46" priority="44" stopIfTrue="1">
      <formula>NotReqAPI&gt;0</formula>
    </cfRule>
    <cfRule type="expression" dxfId="45"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9941"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942"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943"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944"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945"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946"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947"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948"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949"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950"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951"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952"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953"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954"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955"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956"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957"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958"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959"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960"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001"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002"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003"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010"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015"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018"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021"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024"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027"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030"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033"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036"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039"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042"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045"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048"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051"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054"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057"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066"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069"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072"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075"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078"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081"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084"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087"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090"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093"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096" r:id="rId54" name="Drop Down 1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097"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098"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099"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100"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101"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102"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103"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104"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105"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106"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107"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108"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109"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110"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111"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112"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113"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114"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115"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116"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117"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118"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119"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120"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121"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122"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123"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124"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125"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126"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127"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128"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129"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130"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131"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132"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133"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134"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135"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136"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137"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138"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139"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140"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141"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142"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143"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144"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145"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146" r:id="rId104" name="Drop Down 2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147"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148"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149"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150"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151"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152"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153"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154"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155"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156"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157"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158"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159"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160"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161"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162"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163"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164"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165"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166"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167"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168"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169"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170"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171"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172"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173"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174"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175"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176"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177"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178"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179"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180"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181"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182"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183"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184"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185"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186"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187"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188"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189"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190"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191"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192"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193"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194"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195"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196" r:id="rId154" name="Drop Down 2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197" r:id="rId155" name="Drop Down 2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198" r:id="rId156" name="Drop Down 2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199" r:id="rId157" name="Drop Down 2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200" r:id="rId158" name="Drop Down 2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201" r:id="rId159" name="Drop Down 2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202" r:id="rId160" name="Drop Down 2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203" r:id="rId161" name="Drop Down 2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204" r:id="rId162" name="Drop Down 2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205" r:id="rId163" name="Drop Down 2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206" r:id="rId164" name="Drop Down 2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207" r:id="rId165" name="Drop Down 2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208" r:id="rId166" name="Drop Down 2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209" r:id="rId167" name="Drop Down 2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210" r:id="rId168" name="Drop Down 2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211" r:id="rId169" name="Drop Down 2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212" r:id="rId170" name="Drop Down 2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213" r:id="rId171" name="Drop Down 2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214" r:id="rId172" name="Drop Down 2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215" r:id="rId173" name="Drop Down 2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216" r:id="rId174" name="Drop Down 2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217" r:id="rId175" name="Drop Down 2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218" r:id="rId176" name="Drop Down 2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219" r:id="rId177" name="Drop Down 2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220" r:id="rId178" name="Drop Down 2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221" r:id="rId179" name="Drop Down 2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222" r:id="rId180" name="Drop Down 2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223" r:id="rId181" name="Drop Down 2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224" r:id="rId182" name="Drop Down 2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225" r:id="rId183" name="Drop Down 2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226" r:id="rId184" name="Drop Down 2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227" r:id="rId185" name="Drop Down 2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228" r:id="rId186" name="Drop Down 2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229" r:id="rId187" name="Drop Down 2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230" r:id="rId188" name="Drop Down 2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231" r:id="rId189" name="Drop Down 2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232" r:id="rId190" name="Drop Down 2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233" r:id="rId191" name="Drop Down 2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234" r:id="rId192" name="Drop Down 2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235" r:id="rId193" name="Drop Down 2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236" r:id="rId194" name="Drop Down 3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237" r:id="rId195" name="Drop Down 3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238" r:id="rId196" name="Drop Down 3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239" r:id="rId197" name="Drop Down 3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240" r:id="rId198" name="Drop Down 3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241" r:id="rId199" name="Drop Down 3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242" r:id="rId200" name="Drop Down 3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243" r:id="rId201" name="Drop Down 3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244" r:id="rId202" name="Drop Down 3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245" r:id="rId203" name="Drop Down 3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246" r:id="rId204" name="Drop Down 3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0247" r:id="rId205" name="Drop Down 3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248" r:id="rId206" name="Drop Down 3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249" r:id="rId207" name="Drop Down 3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250" r:id="rId208" name="Drop Down 3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251" r:id="rId209" name="Drop Down 3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252" r:id="rId210" name="Drop Down 3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253" r:id="rId211" name="Drop Down 3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254" r:id="rId212" name="Drop Down 3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255" r:id="rId213" name="Drop Down 3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256" r:id="rId214" name="Drop Down 3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257" r:id="rId215" name="Drop Down 3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258" r:id="rId216" name="Drop Down 3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259" r:id="rId217" name="Drop Down 3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260" r:id="rId218" name="Drop Down 3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261" r:id="rId219" name="Drop Down 3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262" r:id="rId220" name="Drop Down 3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263" r:id="rId221" name="Drop Down 3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264" r:id="rId222" name="Drop Down 3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265" r:id="rId223" name="Drop Down 3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266" r:id="rId224" name="Drop Down 3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267" r:id="rId225" name="Drop Down 3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268" r:id="rId226" name="Drop Down 3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269" r:id="rId227" name="Drop Down 3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270" r:id="rId228" name="Drop Down 3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271" r:id="rId229" name="Drop Down 3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272" r:id="rId230" name="Drop Down 3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273" r:id="rId231" name="Drop Down 3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274" r:id="rId232" name="Drop Down 3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275" r:id="rId233" name="Drop Down 3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276" r:id="rId234" name="Drop Down 3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277" r:id="rId235" name="Drop Down 3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278" r:id="rId236" name="Drop Down 3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279" r:id="rId237" name="Drop Down 3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280" r:id="rId238" name="Drop Down 3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281" r:id="rId239" name="Drop Down 3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282" r:id="rId240" name="Drop Down 3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283" r:id="rId241" name="Drop Down 3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284" r:id="rId242" name="Drop Down 3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285" r:id="rId243" name="Drop Down 3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286" r:id="rId244" name="Drop Down 3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287" r:id="rId245" name="Drop Down 3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288" r:id="rId246" name="Drop Down 3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289" r:id="rId247" name="Drop Down 3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290" r:id="rId248" name="Drop Down 3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291" r:id="rId249" name="Drop Down 3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292" r:id="rId250" name="Drop Down 3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293" r:id="rId251" name="Drop Down 3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294" r:id="rId252" name="Drop Down 3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295" r:id="rId253" name="Drop Down 3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296" r:id="rId254" name="Drop Down 3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0297" r:id="rId255" name="Drop Down 3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298" r:id="rId256" name="Drop Down 3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299" r:id="rId257" name="Drop Down 3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300" r:id="rId258" name="Drop Down 3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301" r:id="rId259" name="Drop Down 3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302" r:id="rId260" name="Drop Down 3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303" r:id="rId261" name="Drop Down 3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304" r:id="rId262" name="Drop Down 3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305" r:id="rId263" name="Drop Down 3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306" r:id="rId264" name="Drop Down 3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307" r:id="rId265" name="Drop Down 3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308" r:id="rId266" name="Drop Down 3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309" r:id="rId267" name="Drop Down 3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310" r:id="rId268" name="Drop Down 3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311" r:id="rId269" name="Drop Down 3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312" r:id="rId270" name="Drop Down 3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313" r:id="rId271" name="Drop Down 3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314" r:id="rId272" name="Drop Down 3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315" r:id="rId273" name="Drop Down 3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316" r:id="rId274" name="Drop Down 3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317" r:id="rId275" name="Drop Down 3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318" r:id="rId276" name="Drop Down 3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319" r:id="rId277" name="Drop Down 3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320" r:id="rId278" name="Drop Down 3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321" r:id="rId279" name="Drop Down 3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322" r:id="rId280" name="Drop Down 3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323" r:id="rId281" name="Drop Down 3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324" r:id="rId282" name="Drop Down 3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325" r:id="rId283" name="Drop Down 3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326" r:id="rId284" name="Drop Down 3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327" r:id="rId285" name="Drop Down 3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328" r:id="rId286" name="Drop Down 3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329" r:id="rId287" name="Drop Down 3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330" r:id="rId288" name="Drop Down 3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331" r:id="rId289" name="Drop Down 3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332" r:id="rId290" name="Drop Down 3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333" r:id="rId291" name="Drop Down 3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334" r:id="rId292" name="Drop Down 3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335" r:id="rId293" name="Drop Down 3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336" r:id="rId294" name="Drop Down 4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337" r:id="rId295" name="Drop Down 4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338" r:id="rId296" name="Drop Down 4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339" r:id="rId297" name="Drop Down 4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340" r:id="rId298" name="Drop Down 4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341" r:id="rId299" name="Drop Down 4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342" r:id="rId300" name="Drop Down 4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343" r:id="rId301" name="Drop Down 4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344" r:id="rId302" name="Drop Down 4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345" r:id="rId303" name="Drop Down 4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IV62"/>
  <sheetViews>
    <sheetView showGridLines="0" showRowColHeaders="0" zoomScale="75" zoomScaleNormal="60" workbookViewId="0">
      <pane xSplit="1" ySplit="11" topLeftCell="B12" activePane="bottomRight" state="frozen"/>
      <selection activeCell="Q16" sqref="Q16"/>
      <selection pane="topRight" activeCell="Q16" sqref="Q16"/>
      <selection pane="bottomLeft" activeCell="Q16" sqref="Q16"/>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05" t="str">
        <f>IF($Q$62&gt;0,"There are inconsistent entries on this page.
Please scroll down and check your entries in the highlighted cells.","")</f>
        <v/>
      </c>
      <c r="D1" s="305"/>
      <c r="E1" s="305"/>
      <c r="F1" s="305"/>
      <c r="G1" s="305"/>
      <c r="H1" s="305"/>
      <c r="I1" s="305"/>
      <c r="J1" s="305"/>
      <c r="K1" s="305"/>
      <c r="L1" s="305"/>
      <c r="M1" s="305"/>
      <c r="N1" s="305"/>
      <c r="O1" s="305"/>
      <c r="P1" s="134"/>
      <c r="Q1" s="130" t="s">
        <v>5186</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06"/>
      <c r="D2" s="306"/>
      <c r="E2" s="306"/>
      <c r="F2" s="306"/>
      <c r="G2" s="306"/>
      <c r="H2" s="306"/>
      <c r="I2" s="306"/>
      <c r="J2" s="306"/>
      <c r="K2" s="306"/>
      <c r="L2" s="306"/>
      <c r="M2" s="306"/>
      <c r="N2" s="306"/>
      <c r="O2" s="306"/>
      <c r="P2" s="33"/>
      <c r="Q2" s="131" t="s">
        <v>5189</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06"/>
      <c r="D3" s="306"/>
      <c r="E3" s="306"/>
      <c r="F3" s="306"/>
      <c r="G3" s="306"/>
      <c r="H3" s="306"/>
      <c r="I3" s="306"/>
      <c r="J3" s="306"/>
      <c r="K3" s="306"/>
      <c r="L3" s="306"/>
      <c r="M3" s="306"/>
      <c r="N3" s="306"/>
      <c r="O3" s="306"/>
      <c r="P3" s="33"/>
      <c r="Q3" s="131" t="s">
        <v>5187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5188</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35" t="s">
        <v>1019</v>
      </c>
      <c r="B5" s="236"/>
      <c r="C5" s="236"/>
      <c r="D5" s="236"/>
      <c r="E5" s="236"/>
      <c r="F5" s="236"/>
      <c r="G5" s="236"/>
      <c r="H5" s="236"/>
      <c r="I5" s="236"/>
      <c r="J5" s="236"/>
      <c r="K5" s="236"/>
      <c r="L5" s="236"/>
      <c r="M5" s="236"/>
      <c r="N5" s="236"/>
      <c r="O5" s="236"/>
      <c r="P5" s="236"/>
      <c r="Q5" s="238"/>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07" t="s">
        <v>4749</v>
      </c>
      <c r="B6" s="308"/>
      <c r="C6" s="308"/>
      <c r="D6" s="308"/>
      <c r="E6" s="308"/>
      <c r="F6" s="308"/>
      <c r="G6" s="308"/>
      <c r="H6" s="308"/>
      <c r="I6" s="308"/>
      <c r="J6" s="308"/>
      <c r="K6" s="308"/>
      <c r="L6" s="308"/>
      <c r="M6" s="308"/>
      <c r="N6" s="308"/>
      <c r="O6" s="308"/>
      <c r="P6" s="308"/>
      <c r="Q6" s="309"/>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1873</v>
      </c>
      <c r="B8" s="34"/>
      <c r="C8" s="162" t="str">
        <f>IF(SUM(MissingProduct)&gt;0,"A COMMODITY is reported with missing required information.","")</f>
        <v/>
      </c>
      <c r="D8" s="34"/>
      <c r="E8" s="34"/>
      <c r="F8" s="156"/>
      <c r="G8" s="302" t="s">
        <v>3227</v>
      </c>
      <c r="H8" s="303"/>
      <c r="I8" s="303"/>
      <c r="J8" s="303"/>
      <c r="K8" s="303"/>
      <c r="L8" s="303"/>
      <c r="M8" s="303"/>
      <c r="N8" s="303"/>
      <c r="O8" s="303"/>
      <c r="P8" s="322" t="s">
        <v>2813</v>
      </c>
      <c r="Q8" s="323"/>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04"/>
      <c r="H9" s="304"/>
      <c r="I9" s="304"/>
      <c r="J9" s="304"/>
      <c r="K9" s="304"/>
      <c r="L9" s="304"/>
      <c r="M9" s="304"/>
      <c r="N9" s="304"/>
      <c r="O9" s="304"/>
      <c r="P9" s="324"/>
      <c r="Q9" s="325"/>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0" t="s">
        <v>1825</v>
      </c>
      <c r="B10" s="326" t="s">
        <v>1826</v>
      </c>
      <c r="C10" s="312" t="s">
        <v>1827</v>
      </c>
      <c r="D10" s="170" t="s">
        <v>3224</v>
      </c>
      <c r="E10" s="170" t="s">
        <v>3224</v>
      </c>
      <c r="F10" s="171" t="s">
        <v>3224</v>
      </c>
      <c r="G10" s="316" t="s">
        <v>3224</v>
      </c>
      <c r="H10" s="317"/>
      <c r="I10" s="317"/>
      <c r="J10" s="317"/>
      <c r="K10" s="316" t="s">
        <v>3224</v>
      </c>
      <c r="L10" s="317"/>
      <c r="M10" s="317"/>
      <c r="N10" s="317"/>
      <c r="O10" s="318"/>
      <c r="P10" s="314" t="s">
        <v>4463</v>
      </c>
      <c r="Q10" s="315"/>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1"/>
      <c r="B11" s="326"/>
      <c r="C11" s="313"/>
      <c r="D11" s="168" t="s">
        <v>1828</v>
      </c>
      <c r="E11" s="168" t="s">
        <v>1829</v>
      </c>
      <c r="F11" s="167" t="s">
        <v>1830</v>
      </c>
      <c r="G11" s="300" t="s">
        <v>3226</v>
      </c>
      <c r="H11" s="301"/>
      <c r="I11" s="301"/>
      <c r="J11" s="301"/>
      <c r="K11" s="319" t="s">
        <v>1804</v>
      </c>
      <c r="L11" s="320"/>
      <c r="M11" s="320"/>
      <c r="N11" s="320"/>
      <c r="O11" s="321"/>
      <c r="P11" s="98" t="s">
        <v>1860</v>
      </c>
      <c r="Q11" s="137" t="s">
        <v>2032</v>
      </c>
      <c r="R11" s="172" t="s">
        <v>3970</v>
      </c>
      <c r="S11" s="173" t="s">
        <v>3971</v>
      </c>
      <c r="T11" s="174" t="s">
        <v>3225</v>
      </c>
      <c r="U11" s="172" t="s">
        <v>3972</v>
      </c>
      <c r="V11" s="173" t="s">
        <v>854</v>
      </c>
      <c r="W11" s="173" t="s">
        <v>855</v>
      </c>
      <c r="X11" s="174" t="s">
        <v>4459</v>
      </c>
      <c r="Y11" s="174" t="s">
        <v>4460</v>
      </c>
      <c r="Z11" s="174" t="s">
        <v>4461</v>
      </c>
      <c r="AA11" s="174" t="s">
        <v>4462</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251</v>
      </c>
      <c r="B12" s="230"/>
      <c r="C12" s="94" t="str">
        <f>IF(ISBLANK(_A_251),"",INDEX(ProductCodes,_A_251,1))</f>
        <v/>
      </c>
      <c r="D12" s="198"/>
      <c r="E12" s="199"/>
      <c r="F12" s="200"/>
      <c r="G12" s="201"/>
      <c r="H12" s="176" t="s">
        <v>4740</v>
      </c>
      <c r="I12" s="176"/>
      <c r="J12" s="176"/>
      <c r="K12" s="202"/>
      <c r="L12" s="176"/>
      <c r="M12" s="176" t="s">
        <v>4740</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252</v>
      </c>
      <c r="B13" s="230"/>
      <c r="C13" s="94" t="str">
        <f>IF(ISBLANK(_A_252),"",INDEX(ProductCodes,_A_252,1))</f>
        <v/>
      </c>
      <c r="D13" s="198"/>
      <c r="E13" s="199"/>
      <c r="F13" s="200"/>
      <c r="G13" s="201"/>
      <c r="H13" s="176" t="s">
        <v>4740</v>
      </c>
      <c r="I13" s="176"/>
      <c r="J13" s="176"/>
      <c r="K13" s="202"/>
      <c r="L13" s="176"/>
      <c r="M13" s="176" t="s">
        <v>4740</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253</v>
      </c>
      <c r="B14" s="230"/>
      <c r="C14" s="94" t="str">
        <f>IF(ISBLANK(_A_253),"",INDEX(ProductCodes,_A_253,1))</f>
        <v/>
      </c>
      <c r="D14" s="198"/>
      <c r="E14" s="199"/>
      <c r="F14" s="200"/>
      <c r="G14" s="201"/>
      <c r="H14" s="176" t="s">
        <v>4740</v>
      </c>
      <c r="I14" s="176"/>
      <c r="J14" s="176"/>
      <c r="K14" s="202"/>
      <c r="L14" s="176"/>
      <c r="M14" s="176" t="s">
        <v>4740</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254</v>
      </c>
      <c r="B15" s="230"/>
      <c r="C15" s="94" t="str">
        <f>IF(ISBLANK(_A_254),"",INDEX(ProductCodes,_A_254,1))</f>
        <v/>
      </c>
      <c r="D15" s="198"/>
      <c r="E15" s="199"/>
      <c r="F15" s="200"/>
      <c r="G15" s="201"/>
      <c r="H15" s="176" t="s">
        <v>4740</v>
      </c>
      <c r="I15" s="176"/>
      <c r="J15" s="176"/>
      <c r="K15" s="202"/>
      <c r="L15" s="176"/>
      <c r="M15" s="176" t="s">
        <v>4740</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255</v>
      </c>
      <c r="B16" s="230"/>
      <c r="C16" s="94" t="str">
        <f>IF(ISBLANK(_A_255),"",INDEX(ProductCodes,_A_255,1))</f>
        <v/>
      </c>
      <c r="D16" s="198"/>
      <c r="E16" s="199"/>
      <c r="F16" s="200"/>
      <c r="G16" s="201"/>
      <c r="H16" s="176" t="s">
        <v>4740</v>
      </c>
      <c r="I16" s="176"/>
      <c r="J16" s="176"/>
      <c r="K16" s="202"/>
      <c r="L16" s="176"/>
      <c r="M16" s="176" t="s">
        <v>4740</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256</v>
      </c>
      <c r="B17" s="230"/>
      <c r="C17" s="94" t="str">
        <f>IF(ISBLANK(_A_256),"",INDEX(ProductCodes,_A_256,1))</f>
        <v/>
      </c>
      <c r="D17" s="198"/>
      <c r="E17" s="199"/>
      <c r="F17" s="200"/>
      <c r="G17" s="201"/>
      <c r="H17" s="176" t="s">
        <v>4740</v>
      </c>
      <c r="I17" s="176"/>
      <c r="J17" s="176"/>
      <c r="K17" s="202"/>
      <c r="L17" s="176"/>
      <c r="M17" s="176" t="s">
        <v>4740</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257</v>
      </c>
      <c r="B18" s="230"/>
      <c r="C18" s="94" t="str">
        <f>IF(ISBLANK(_A_257),"",INDEX(ProductCodes,_A_257,1))</f>
        <v/>
      </c>
      <c r="D18" s="198"/>
      <c r="E18" s="199"/>
      <c r="F18" s="200"/>
      <c r="G18" s="201"/>
      <c r="H18" s="176" t="s">
        <v>4740</v>
      </c>
      <c r="I18" s="176"/>
      <c r="J18" s="176"/>
      <c r="K18" s="202"/>
      <c r="L18" s="176"/>
      <c r="M18" s="176" t="s">
        <v>4740</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258</v>
      </c>
      <c r="B19" s="230"/>
      <c r="C19" s="94" t="str">
        <f>IF(ISBLANK(_A_258),"",INDEX(ProductCodes,_A_258,1))</f>
        <v/>
      </c>
      <c r="D19" s="198"/>
      <c r="E19" s="199"/>
      <c r="F19" s="200"/>
      <c r="G19" s="201"/>
      <c r="H19" s="176" t="s">
        <v>4740</v>
      </c>
      <c r="I19" s="176"/>
      <c r="J19" s="176"/>
      <c r="K19" s="202"/>
      <c r="L19" s="176"/>
      <c r="M19" s="176" t="s">
        <v>4740</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259</v>
      </c>
      <c r="B20" s="230"/>
      <c r="C20" s="94" t="str">
        <f>IF(ISBLANK(_A_259),"",INDEX(ProductCodes,_A_259,1))</f>
        <v/>
      </c>
      <c r="D20" s="198"/>
      <c r="E20" s="199"/>
      <c r="F20" s="200"/>
      <c r="G20" s="201"/>
      <c r="H20" s="176" t="s">
        <v>4740</v>
      </c>
      <c r="I20" s="176"/>
      <c r="J20" s="176"/>
      <c r="K20" s="202"/>
      <c r="L20" s="176"/>
      <c r="M20" s="176" t="s">
        <v>4740</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260</v>
      </c>
      <c r="B21" s="230"/>
      <c r="C21" s="94" t="str">
        <f>IF(ISBLANK(_A_260),"",INDEX(ProductCodes,_A_260,1))</f>
        <v/>
      </c>
      <c r="D21" s="198"/>
      <c r="E21" s="199"/>
      <c r="F21" s="200"/>
      <c r="G21" s="201"/>
      <c r="H21" s="176" t="s">
        <v>4740</v>
      </c>
      <c r="I21" s="176"/>
      <c r="J21" s="176"/>
      <c r="K21" s="202"/>
      <c r="L21" s="176"/>
      <c r="M21" s="176" t="s">
        <v>4740</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261</v>
      </c>
      <c r="B22" s="230"/>
      <c r="C22" s="94" t="str">
        <f>IF(ISBLANK(_A_261),"",INDEX(ProductCodes,_A_261,1))</f>
        <v/>
      </c>
      <c r="D22" s="198"/>
      <c r="E22" s="199"/>
      <c r="F22" s="200"/>
      <c r="G22" s="201"/>
      <c r="H22" s="176" t="s">
        <v>4740</v>
      </c>
      <c r="I22" s="176"/>
      <c r="J22" s="176"/>
      <c r="K22" s="202"/>
      <c r="L22" s="176"/>
      <c r="M22" s="176" t="s">
        <v>4740</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262</v>
      </c>
      <c r="B23" s="230"/>
      <c r="C23" s="94" t="str">
        <f>IF(ISBLANK(_A_262),"",INDEX(ProductCodes,_A_262,1))</f>
        <v/>
      </c>
      <c r="D23" s="198"/>
      <c r="E23" s="199"/>
      <c r="F23" s="200"/>
      <c r="G23" s="201"/>
      <c r="H23" s="176" t="s">
        <v>4740</v>
      </c>
      <c r="I23" s="176"/>
      <c r="J23" s="176"/>
      <c r="K23" s="202"/>
      <c r="L23" s="176"/>
      <c r="M23" s="176" t="s">
        <v>4740</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263</v>
      </c>
      <c r="B24" s="230"/>
      <c r="C24" s="94" t="str">
        <f>IF(ISBLANK(_A_263),"",INDEX(ProductCodes,_A_263,1))</f>
        <v/>
      </c>
      <c r="D24" s="198"/>
      <c r="E24" s="199"/>
      <c r="F24" s="200"/>
      <c r="G24" s="201"/>
      <c r="H24" s="176" t="s">
        <v>4740</v>
      </c>
      <c r="I24" s="176"/>
      <c r="J24" s="176"/>
      <c r="K24" s="202"/>
      <c r="L24" s="176"/>
      <c r="M24" s="176" t="s">
        <v>4740</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264</v>
      </c>
      <c r="B25" s="230"/>
      <c r="C25" s="94" t="str">
        <f>IF(ISBLANK(_A_264),"",INDEX(ProductCodes,_A_264,1))</f>
        <v/>
      </c>
      <c r="D25" s="198"/>
      <c r="E25" s="199"/>
      <c r="F25" s="200"/>
      <c r="G25" s="201"/>
      <c r="H25" s="176" t="s">
        <v>4740</v>
      </c>
      <c r="I25" s="176"/>
      <c r="J25" s="176"/>
      <c r="K25" s="202"/>
      <c r="L25" s="176"/>
      <c r="M25" s="176" t="s">
        <v>4740</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265</v>
      </c>
      <c r="B26" s="230"/>
      <c r="C26" s="94" t="str">
        <f>IF(ISBLANK(_A_265),"",INDEX(ProductCodes,_A_265,1))</f>
        <v/>
      </c>
      <c r="D26" s="198"/>
      <c r="E26" s="199"/>
      <c r="F26" s="200"/>
      <c r="G26" s="201"/>
      <c r="H26" s="176" t="s">
        <v>4740</v>
      </c>
      <c r="I26" s="176"/>
      <c r="J26" s="176"/>
      <c r="K26" s="202"/>
      <c r="L26" s="176"/>
      <c r="M26" s="176" t="s">
        <v>4740</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266</v>
      </c>
      <c r="B27" s="230"/>
      <c r="C27" s="94" t="str">
        <f>IF(ISBLANK(_A_266),"",INDEX(ProductCodes,_A_266,1))</f>
        <v/>
      </c>
      <c r="D27" s="198"/>
      <c r="E27" s="199"/>
      <c r="F27" s="200"/>
      <c r="G27" s="201"/>
      <c r="H27" s="176" t="s">
        <v>4740</v>
      </c>
      <c r="I27" s="176"/>
      <c r="J27" s="176"/>
      <c r="K27" s="202"/>
      <c r="L27" s="176"/>
      <c r="M27" s="176" t="s">
        <v>4740</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267</v>
      </c>
      <c r="B28" s="230"/>
      <c r="C28" s="94" t="str">
        <f>IF(ISBLANK(_A_267),"",INDEX(ProductCodes,_A_267,1))</f>
        <v/>
      </c>
      <c r="D28" s="198"/>
      <c r="E28" s="199"/>
      <c r="F28" s="200"/>
      <c r="G28" s="201"/>
      <c r="H28" s="176" t="s">
        <v>4740</v>
      </c>
      <c r="I28" s="176"/>
      <c r="J28" s="176"/>
      <c r="K28" s="202"/>
      <c r="L28" s="176"/>
      <c r="M28" s="176" t="s">
        <v>4740</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268</v>
      </c>
      <c r="B29" s="230"/>
      <c r="C29" s="94" t="str">
        <f>IF(ISBLANK(_A_268),"",INDEX(ProductCodes,_A_268,1))</f>
        <v/>
      </c>
      <c r="D29" s="198"/>
      <c r="E29" s="199"/>
      <c r="F29" s="200"/>
      <c r="G29" s="201"/>
      <c r="H29" s="176" t="s">
        <v>4740</v>
      </c>
      <c r="I29" s="176"/>
      <c r="J29" s="176"/>
      <c r="K29" s="202"/>
      <c r="L29" s="176"/>
      <c r="M29" s="176" t="s">
        <v>4740</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269</v>
      </c>
      <c r="B30" s="230"/>
      <c r="C30" s="94" t="str">
        <f>IF(ISBLANK(_A_269),"",INDEX(ProductCodes,_A_269,1))</f>
        <v/>
      </c>
      <c r="D30" s="198"/>
      <c r="E30" s="199"/>
      <c r="F30" s="200"/>
      <c r="G30" s="201"/>
      <c r="H30" s="176" t="s">
        <v>4740</v>
      </c>
      <c r="I30" s="176"/>
      <c r="J30" s="176"/>
      <c r="K30" s="202"/>
      <c r="L30" s="176"/>
      <c r="M30" s="176" t="s">
        <v>4740</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270</v>
      </c>
      <c r="B31" s="230"/>
      <c r="C31" s="94" t="str">
        <f>IF(ISBLANK(_A_270),"",INDEX(ProductCodes,_A_270,1))</f>
        <v/>
      </c>
      <c r="D31" s="198"/>
      <c r="E31" s="199"/>
      <c r="F31" s="200"/>
      <c r="G31" s="201"/>
      <c r="H31" s="176" t="s">
        <v>4740</v>
      </c>
      <c r="I31" s="176"/>
      <c r="J31" s="176"/>
      <c r="K31" s="202"/>
      <c r="L31" s="176"/>
      <c r="M31" s="176" t="s">
        <v>4740</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271</v>
      </c>
      <c r="B32" s="230"/>
      <c r="C32" s="94" t="str">
        <f>IF(ISBLANK(_A_271),"",INDEX(ProductCodes,_A_271,1))</f>
        <v/>
      </c>
      <c r="D32" s="198"/>
      <c r="E32" s="199"/>
      <c r="F32" s="200"/>
      <c r="G32" s="201"/>
      <c r="H32" s="176" t="s">
        <v>4740</v>
      </c>
      <c r="I32" s="176"/>
      <c r="J32" s="176"/>
      <c r="K32" s="202"/>
      <c r="L32" s="176"/>
      <c r="M32" s="176" t="s">
        <v>4740</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272</v>
      </c>
      <c r="B33" s="230"/>
      <c r="C33" s="94" t="str">
        <f>IF(ISBLANK(_A_272),"",INDEX(ProductCodes,_A_272,1))</f>
        <v/>
      </c>
      <c r="D33" s="198"/>
      <c r="E33" s="199"/>
      <c r="F33" s="200"/>
      <c r="G33" s="201"/>
      <c r="H33" s="176" t="s">
        <v>4740</v>
      </c>
      <c r="I33" s="176"/>
      <c r="J33" s="176"/>
      <c r="K33" s="202"/>
      <c r="L33" s="176"/>
      <c r="M33" s="176" t="s">
        <v>4740</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273</v>
      </c>
      <c r="B34" s="230"/>
      <c r="C34" s="94" t="str">
        <f>IF(ISBLANK(_A_273),"",INDEX(ProductCodes,_A_273,1))</f>
        <v/>
      </c>
      <c r="D34" s="198"/>
      <c r="E34" s="199"/>
      <c r="F34" s="200"/>
      <c r="G34" s="201"/>
      <c r="H34" s="176" t="s">
        <v>4740</v>
      </c>
      <c r="I34" s="176"/>
      <c r="J34" s="176"/>
      <c r="K34" s="202"/>
      <c r="L34" s="176"/>
      <c r="M34" s="176" t="s">
        <v>4740</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274</v>
      </c>
      <c r="B35" s="230"/>
      <c r="C35" s="94" t="str">
        <f>IF(ISBLANK(_A_274),"",INDEX(ProductCodes,_A_274,1))</f>
        <v/>
      </c>
      <c r="D35" s="198"/>
      <c r="E35" s="199"/>
      <c r="F35" s="200"/>
      <c r="G35" s="201"/>
      <c r="H35" s="176" t="s">
        <v>4740</v>
      </c>
      <c r="I35" s="176"/>
      <c r="J35" s="176"/>
      <c r="K35" s="202"/>
      <c r="L35" s="176"/>
      <c r="M35" s="176" t="s">
        <v>4740</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275</v>
      </c>
      <c r="B36" s="230"/>
      <c r="C36" s="95" t="str">
        <f>IF(ISBLANK(_A_275),"",INDEX(ProductCodes,_A_275,1))</f>
        <v/>
      </c>
      <c r="D36" s="198"/>
      <c r="E36" s="199"/>
      <c r="F36" s="200"/>
      <c r="G36" s="201"/>
      <c r="H36" s="176" t="s">
        <v>4740</v>
      </c>
      <c r="I36" s="176"/>
      <c r="J36" s="176"/>
      <c r="K36" s="202"/>
      <c r="L36" s="176"/>
      <c r="M36" s="176" t="s">
        <v>4740</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276</v>
      </c>
      <c r="B37" s="230"/>
      <c r="C37" s="95" t="str">
        <f>IF(ISBLANK(_A_276),"",INDEX(ProductCodes,_A_276,1))</f>
        <v/>
      </c>
      <c r="D37" s="198"/>
      <c r="E37" s="199"/>
      <c r="F37" s="200"/>
      <c r="G37" s="201"/>
      <c r="H37" s="176" t="s">
        <v>4740</v>
      </c>
      <c r="I37" s="176"/>
      <c r="J37" s="176"/>
      <c r="K37" s="202"/>
      <c r="L37" s="176"/>
      <c r="M37" s="176" t="s">
        <v>4740</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277</v>
      </c>
      <c r="B38" s="230"/>
      <c r="C38" s="95" t="str">
        <f>IF(ISBLANK(_A_277),"",INDEX(ProductCodes,_A_277,1))</f>
        <v/>
      </c>
      <c r="D38" s="198"/>
      <c r="E38" s="199"/>
      <c r="F38" s="200"/>
      <c r="G38" s="201"/>
      <c r="H38" s="176" t="s">
        <v>4740</v>
      </c>
      <c r="I38" s="176"/>
      <c r="J38" s="176"/>
      <c r="K38" s="202"/>
      <c r="L38" s="176"/>
      <c r="M38" s="176" t="s">
        <v>4740</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278</v>
      </c>
      <c r="B39" s="230"/>
      <c r="C39" s="95" t="str">
        <f>IF(ISBLANK(_A_278),"",INDEX(ProductCodes,_A_278,1))</f>
        <v/>
      </c>
      <c r="D39" s="198"/>
      <c r="E39" s="199"/>
      <c r="F39" s="200"/>
      <c r="G39" s="201"/>
      <c r="H39" s="176" t="s">
        <v>4740</v>
      </c>
      <c r="I39" s="176"/>
      <c r="J39" s="176"/>
      <c r="K39" s="202"/>
      <c r="L39" s="176"/>
      <c r="M39" s="176" t="s">
        <v>4740</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279</v>
      </c>
      <c r="B40" s="230"/>
      <c r="C40" s="95" t="str">
        <f>IF(ISBLANK(_A_279),"",INDEX(ProductCodes,_A_279,1))</f>
        <v/>
      </c>
      <c r="D40" s="198"/>
      <c r="E40" s="199"/>
      <c r="F40" s="200"/>
      <c r="G40" s="201"/>
      <c r="H40" s="176" t="s">
        <v>4740</v>
      </c>
      <c r="I40" s="176"/>
      <c r="J40" s="176"/>
      <c r="K40" s="202"/>
      <c r="L40" s="176"/>
      <c r="M40" s="176" t="s">
        <v>4740</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280</v>
      </c>
      <c r="B41" s="230"/>
      <c r="C41" s="95" t="str">
        <f>IF(ISBLANK(_A_280),"",INDEX(ProductCodes,_A_280,1))</f>
        <v/>
      </c>
      <c r="D41" s="198"/>
      <c r="E41" s="199"/>
      <c r="F41" s="200"/>
      <c r="G41" s="201"/>
      <c r="H41" s="176" t="s">
        <v>4740</v>
      </c>
      <c r="I41" s="176"/>
      <c r="J41" s="176"/>
      <c r="K41" s="202"/>
      <c r="L41" s="176"/>
      <c r="M41" s="176" t="s">
        <v>4740</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281</v>
      </c>
      <c r="B42" s="230"/>
      <c r="C42" s="95" t="str">
        <f>IF(ISBLANK(_A_281),"",INDEX(ProductCodes,_A_281,1))</f>
        <v/>
      </c>
      <c r="D42" s="198"/>
      <c r="E42" s="199"/>
      <c r="F42" s="200"/>
      <c r="G42" s="201"/>
      <c r="H42" s="176" t="s">
        <v>4740</v>
      </c>
      <c r="I42" s="176"/>
      <c r="J42" s="176"/>
      <c r="K42" s="202"/>
      <c r="L42" s="176"/>
      <c r="M42" s="176" t="s">
        <v>4740</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282</v>
      </c>
      <c r="B43" s="230"/>
      <c r="C43" s="95" t="str">
        <f>IF(ISBLANK(_A_282),"",INDEX(ProductCodes,_A_282,1))</f>
        <v/>
      </c>
      <c r="D43" s="198"/>
      <c r="E43" s="199"/>
      <c r="F43" s="200"/>
      <c r="G43" s="201"/>
      <c r="H43" s="176" t="s">
        <v>4740</v>
      </c>
      <c r="I43" s="176"/>
      <c r="J43" s="176"/>
      <c r="K43" s="202"/>
      <c r="L43" s="176"/>
      <c r="M43" s="176" t="s">
        <v>4740</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283</v>
      </c>
      <c r="B44" s="230"/>
      <c r="C44" s="95" t="str">
        <f>IF(ISBLANK(_A_283),"",INDEX(ProductCodes,_A_283,1))</f>
        <v/>
      </c>
      <c r="D44" s="198"/>
      <c r="E44" s="199"/>
      <c r="F44" s="200"/>
      <c r="G44" s="201"/>
      <c r="H44" s="176" t="s">
        <v>4740</v>
      </c>
      <c r="I44" s="176"/>
      <c r="J44" s="176"/>
      <c r="K44" s="202"/>
      <c r="L44" s="176"/>
      <c r="M44" s="176" t="s">
        <v>4740</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284</v>
      </c>
      <c r="B45" s="230"/>
      <c r="C45" s="95" t="str">
        <f>IF(ISBLANK(_A_284),"",INDEX(ProductCodes,_A_284,1))</f>
        <v/>
      </c>
      <c r="D45" s="198"/>
      <c r="E45" s="199"/>
      <c r="F45" s="200"/>
      <c r="G45" s="201"/>
      <c r="H45" s="176" t="s">
        <v>4740</v>
      </c>
      <c r="I45" s="176"/>
      <c r="J45" s="176"/>
      <c r="K45" s="202"/>
      <c r="L45" s="176"/>
      <c r="M45" s="176" t="s">
        <v>4740</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285</v>
      </c>
      <c r="B46" s="230"/>
      <c r="C46" s="95" t="str">
        <f>IF(ISBLANK(_A_285),"",INDEX(ProductCodes,_A_285,1))</f>
        <v/>
      </c>
      <c r="D46" s="198"/>
      <c r="E46" s="199"/>
      <c r="F46" s="200"/>
      <c r="G46" s="201"/>
      <c r="H46" s="176" t="s">
        <v>4740</v>
      </c>
      <c r="I46" s="176"/>
      <c r="J46" s="176"/>
      <c r="K46" s="202"/>
      <c r="L46" s="176"/>
      <c r="M46" s="176" t="s">
        <v>4740</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286</v>
      </c>
      <c r="B47" s="230"/>
      <c r="C47" s="95" t="str">
        <f>IF(ISBLANK(_A_286),"",INDEX(ProductCodes,_A_286,1))</f>
        <v/>
      </c>
      <c r="D47" s="198"/>
      <c r="E47" s="199"/>
      <c r="F47" s="200"/>
      <c r="G47" s="201"/>
      <c r="H47" s="176" t="s">
        <v>4740</v>
      </c>
      <c r="I47" s="176"/>
      <c r="J47" s="176"/>
      <c r="K47" s="202"/>
      <c r="L47" s="176"/>
      <c r="M47" s="176" t="s">
        <v>4740</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287</v>
      </c>
      <c r="B48" s="230"/>
      <c r="C48" s="95" t="str">
        <f>IF(ISBLANK(_A_287),"",INDEX(ProductCodes,_A_287,1))</f>
        <v/>
      </c>
      <c r="D48" s="198"/>
      <c r="E48" s="199"/>
      <c r="F48" s="200"/>
      <c r="G48" s="201"/>
      <c r="H48" s="176" t="s">
        <v>4740</v>
      </c>
      <c r="I48" s="176"/>
      <c r="J48" s="176"/>
      <c r="K48" s="202"/>
      <c r="L48" s="176"/>
      <c r="M48" s="176" t="s">
        <v>4740</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288</v>
      </c>
      <c r="B49" s="230"/>
      <c r="C49" s="95" t="str">
        <f>IF(ISBLANK(_A_288),"",INDEX(ProductCodes,_A_288,1))</f>
        <v/>
      </c>
      <c r="D49" s="198"/>
      <c r="E49" s="199"/>
      <c r="F49" s="200"/>
      <c r="G49" s="201"/>
      <c r="H49" s="176" t="s">
        <v>4740</v>
      </c>
      <c r="I49" s="176"/>
      <c r="J49" s="176"/>
      <c r="K49" s="202"/>
      <c r="L49" s="176"/>
      <c r="M49" s="176" t="s">
        <v>4740</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289</v>
      </c>
      <c r="B50" s="231"/>
      <c r="C50" s="96" t="str">
        <f>IF(ISBLANK(_A_289),"",INDEX(ProductCodes,_A_289,1))</f>
        <v/>
      </c>
      <c r="D50" s="198"/>
      <c r="E50" s="199"/>
      <c r="F50" s="200"/>
      <c r="G50" s="201"/>
      <c r="H50" s="176" t="s">
        <v>4740</v>
      </c>
      <c r="I50" s="176"/>
      <c r="J50" s="176"/>
      <c r="K50" s="202"/>
      <c r="L50" s="176"/>
      <c r="M50" s="176" t="s">
        <v>4740</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290</v>
      </c>
      <c r="B51" s="230"/>
      <c r="C51" s="94" t="str">
        <f>IF(ISBLANK(_A_290),"",INDEX(ProductCodes,_A_290,1))</f>
        <v/>
      </c>
      <c r="D51" s="198"/>
      <c r="E51" s="199"/>
      <c r="F51" s="200"/>
      <c r="G51" s="201"/>
      <c r="H51" s="176" t="s">
        <v>4740</v>
      </c>
      <c r="I51" s="176"/>
      <c r="J51" s="176"/>
      <c r="K51" s="202"/>
      <c r="L51" s="176"/>
      <c r="M51" s="176" t="s">
        <v>4740</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291</v>
      </c>
      <c r="B52" s="232"/>
      <c r="C52" s="97" t="str">
        <f>IF(ISBLANK(_A_291),"",INDEX(ProductCodes,_A_291,1))</f>
        <v/>
      </c>
      <c r="D52" s="198"/>
      <c r="E52" s="199"/>
      <c r="F52" s="200"/>
      <c r="G52" s="201"/>
      <c r="H52" s="176" t="s">
        <v>4740</v>
      </c>
      <c r="I52" s="176"/>
      <c r="J52" s="176"/>
      <c r="K52" s="202"/>
      <c r="L52" s="176"/>
      <c r="M52" s="176" t="s">
        <v>4740</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292</v>
      </c>
      <c r="B53" s="230"/>
      <c r="C53" s="95" t="str">
        <f>IF(ISBLANK(_A_292),"",INDEX(ProductCodes,_A_292,1))</f>
        <v/>
      </c>
      <c r="D53" s="198"/>
      <c r="E53" s="199"/>
      <c r="F53" s="200"/>
      <c r="G53" s="201"/>
      <c r="H53" s="176" t="s">
        <v>4740</v>
      </c>
      <c r="I53" s="176"/>
      <c r="J53" s="176"/>
      <c r="K53" s="202"/>
      <c r="L53" s="176"/>
      <c r="M53" s="176" t="s">
        <v>4740</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293</v>
      </c>
      <c r="B54" s="230"/>
      <c r="C54" s="95" t="str">
        <f>IF(ISBLANK(_A_293),"",INDEX(ProductCodes,_A_293,1))</f>
        <v/>
      </c>
      <c r="D54" s="198"/>
      <c r="E54" s="199"/>
      <c r="F54" s="200"/>
      <c r="G54" s="201"/>
      <c r="H54" s="176" t="s">
        <v>4740</v>
      </c>
      <c r="I54" s="176"/>
      <c r="J54" s="176"/>
      <c r="K54" s="202"/>
      <c r="L54" s="176"/>
      <c r="M54" s="176" t="s">
        <v>4740</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294</v>
      </c>
      <c r="B55" s="230"/>
      <c r="C55" s="95" t="str">
        <f>IF(ISBLANK(_A_294),"",INDEX(ProductCodes,_A_294,1))</f>
        <v/>
      </c>
      <c r="D55" s="198"/>
      <c r="E55" s="199"/>
      <c r="F55" s="200"/>
      <c r="G55" s="201"/>
      <c r="H55" s="176" t="s">
        <v>4740</v>
      </c>
      <c r="I55" s="176"/>
      <c r="J55" s="176"/>
      <c r="K55" s="202"/>
      <c r="L55" s="176"/>
      <c r="M55" s="176" t="s">
        <v>4740</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295</v>
      </c>
      <c r="B56" s="230"/>
      <c r="C56" s="95" t="str">
        <f>IF(ISBLANK(_A_295),"",INDEX(ProductCodes,_A_295,1))</f>
        <v/>
      </c>
      <c r="D56" s="198"/>
      <c r="E56" s="199"/>
      <c r="F56" s="200"/>
      <c r="G56" s="201"/>
      <c r="H56" s="176" t="s">
        <v>4740</v>
      </c>
      <c r="I56" s="176"/>
      <c r="J56" s="176"/>
      <c r="K56" s="202"/>
      <c r="L56" s="176"/>
      <c r="M56" s="176" t="s">
        <v>4740</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296</v>
      </c>
      <c r="B57" s="230"/>
      <c r="C57" s="95" t="str">
        <f>IF(ISBLANK(_A_296),"",INDEX(ProductCodes,_A_296,1))</f>
        <v/>
      </c>
      <c r="D57" s="198"/>
      <c r="E57" s="199"/>
      <c r="F57" s="200"/>
      <c r="G57" s="201"/>
      <c r="H57" s="176" t="s">
        <v>4740</v>
      </c>
      <c r="I57" s="176"/>
      <c r="J57" s="176"/>
      <c r="K57" s="202"/>
      <c r="L57" s="176"/>
      <c r="M57" s="176" t="s">
        <v>4740</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297</v>
      </c>
      <c r="B58" s="230"/>
      <c r="C58" s="95" t="str">
        <f>IF(ISBLANK(_A_297),"",INDEX(ProductCodes,_A_297,1))</f>
        <v/>
      </c>
      <c r="D58" s="198"/>
      <c r="E58" s="199"/>
      <c r="F58" s="200"/>
      <c r="G58" s="201"/>
      <c r="H58" s="176" t="s">
        <v>4740</v>
      </c>
      <c r="I58" s="176"/>
      <c r="J58" s="176"/>
      <c r="K58" s="202"/>
      <c r="L58" s="176"/>
      <c r="M58" s="176" t="s">
        <v>4740</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298</v>
      </c>
      <c r="B59" s="230"/>
      <c r="C59" s="95" t="str">
        <f>IF(ISBLANK(_A_298),"",INDEX(ProductCodes,_A_298,1))</f>
        <v/>
      </c>
      <c r="D59" s="198"/>
      <c r="E59" s="199"/>
      <c r="F59" s="200"/>
      <c r="G59" s="201"/>
      <c r="H59" s="176" t="s">
        <v>4740</v>
      </c>
      <c r="I59" s="176"/>
      <c r="J59" s="176"/>
      <c r="K59" s="202"/>
      <c r="L59" s="176"/>
      <c r="M59" s="176" t="s">
        <v>4740</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299</v>
      </c>
      <c r="B60" s="230"/>
      <c r="C60" s="95" t="str">
        <f>IF(ISBLANK(_A_299),"",INDEX(ProductCodes,_A_299,1))</f>
        <v/>
      </c>
      <c r="D60" s="198"/>
      <c r="E60" s="199"/>
      <c r="F60" s="200"/>
      <c r="G60" s="201"/>
      <c r="H60" s="176" t="s">
        <v>4740</v>
      </c>
      <c r="I60" s="176"/>
      <c r="J60" s="176"/>
      <c r="K60" s="202"/>
      <c r="L60" s="176"/>
      <c r="M60" s="176" t="s">
        <v>4740</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300</v>
      </c>
      <c r="B61" s="233"/>
      <c r="C61" s="101" t="str">
        <f>IF(ISBLANK(_A_300),"",INDEX(ProductCodes,_A_300,1))</f>
        <v/>
      </c>
      <c r="D61" s="206"/>
      <c r="E61" s="207"/>
      <c r="F61" s="208"/>
      <c r="G61" s="209"/>
      <c r="H61" s="177" t="s">
        <v>4740</v>
      </c>
      <c r="I61" s="177"/>
      <c r="J61" s="177"/>
      <c r="K61" s="210"/>
      <c r="L61" s="177"/>
      <c r="M61" s="177" t="s">
        <v>4740</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sheetProtection password="D3E6" sheet="1" objects="1" scenarios="1"/>
  <protectedRanges>
    <protectedRange sqref="D12:Q61" name="Range2"/>
    <protectedRange sqref="B12:B61" name="Range1"/>
  </protectedRanges>
  <mergeCells count="13">
    <mergeCell ref="C1:O3"/>
    <mergeCell ref="G10:J10"/>
    <mergeCell ref="K10:O10"/>
    <mergeCell ref="G8:O9"/>
    <mergeCell ref="P8:Q9"/>
    <mergeCell ref="A5:Q5"/>
    <mergeCell ref="A6:Q6"/>
    <mergeCell ref="P10:Q10"/>
    <mergeCell ref="A10:A11"/>
    <mergeCell ref="C10:C11"/>
    <mergeCell ref="B10:B11"/>
    <mergeCell ref="G11:J11"/>
    <mergeCell ref="K11:O11"/>
  </mergeCells>
  <phoneticPr fontId="0" type="noConversion"/>
  <conditionalFormatting sqref="A12:A61">
    <cfRule type="expression" dxfId="44" priority="1" stopIfTrue="1">
      <formula>S12&gt;0</formula>
    </cfRule>
  </conditionalFormatting>
  <conditionalFormatting sqref="P10:Q10">
    <cfRule type="expression" dxfId="43" priority="2" stopIfTrue="1">
      <formula>ReqProcessing&gt;0</formula>
    </cfRule>
  </conditionalFormatting>
  <conditionalFormatting sqref="P8:Q9">
    <cfRule type="expression" dxfId="42" priority="3" stopIfTrue="1">
      <formula>NotReqProcessing&gt;0</formula>
    </cfRule>
  </conditionalFormatting>
  <conditionalFormatting sqref="G8:O9">
    <cfRule type="expression" dxfId="41" priority="4" stopIfTrue="1">
      <formula>NotReqSulfur&gt;0</formula>
    </cfRule>
  </conditionalFormatting>
  <conditionalFormatting sqref="G11:J11">
    <cfRule type="expression" dxfId="40" priority="5" stopIfTrue="1">
      <formula>ReqSulfur&gt;0</formula>
    </cfRule>
    <cfRule type="expression" dxfId="39" priority="6" stopIfTrue="1">
      <formula>NotReqSulfur&gt;0</formula>
    </cfRule>
  </conditionalFormatting>
  <conditionalFormatting sqref="G12:G61">
    <cfRule type="expression" dxfId="38" priority="7" stopIfTrue="1">
      <formula>S12=1</formula>
    </cfRule>
    <cfRule type="expression" dxfId="37" priority="8" stopIfTrue="1">
      <formula>Z12=1</formula>
    </cfRule>
    <cfRule type="expression" dxfId="36" priority="9" stopIfTrue="1">
      <formula>X12=1</formula>
    </cfRule>
  </conditionalFormatting>
  <conditionalFormatting sqref="H12:H61">
    <cfRule type="expression" dxfId="35" priority="10" stopIfTrue="1">
      <formula>$S12=1</formula>
    </cfRule>
    <cfRule type="expression" dxfId="34" priority="11" stopIfTrue="1">
      <formula>$Z12=1</formula>
    </cfRule>
    <cfRule type="expression" dxfId="33" priority="12" stopIfTrue="1">
      <formula>$X12=1</formula>
    </cfRule>
  </conditionalFormatting>
  <conditionalFormatting sqref="I12:I61">
    <cfRule type="expression" dxfId="32" priority="13" stopIfTrue="1">
      <formula>S12=1</formula>
    </cfRule>
    <cfRule type="expression" dxfId="31" priority="14" stopIfTrue="1">
      <formula>Z12=1</formula>
    </cfRule>
    <cfRule type="expression" dxfId="30" priority="15" stopIfTrue="1">
      <formula>X12=1</formula>
    </cfRule>
  </conditionalFormatting>
  <conditionalFormatting sqref="K12:L61 N12:O61">
    <cfRule type="expression" dxfId="29" priority="16" stopIfTrue="1">
      <formula>$S12=1</formula>
    </cfRule>
    <cfRule type="expression" dxfId="28" priority="17" stopIfTrue="1">
      <formula>$AA12=1</formula>
    </cfRule>
    <cfRule type="expression" dxfId="27" priority="18" stopIfTrue="1">
      <formula>$Y12=1</formula>
    </cfRule>
  </conditionalFormatting>
  <conditionalFormatting sqref="M12:M61">
    <cfRule type="expression" dxfId="26" priority="19" stopIfTrue="1">
      <formula>$S12=1</formula>
    </cfRule>
    <cfRule type="expression" dxfId="25" priority="20" stopIfTrue="1">
      <formula>$AA12=1</formula>
    </cfRule>
    <cfRule type="expression" dxfId="24" priority="21" stopIfTrue="1">
      <formula>$Y12=1</formula>
    </cfRule>
  </conditionalFormatting>
  <conditionalFormatting sqref="J12:J61">
    <cfRule type="expression" dxfId="23" priority="22" stopIfTrue="1">
      <formula>$S12=1</formula>
    </cfRule>
    <cfRule type="expression" dxfId="22" priority="23" stopIfTrue="1">
      <formula>$Z12=1</formula>
    </cfRule>
    <cfRule type="expression" dxfId="21" priority="24" stopIfTrue="1">
      <formula>X12=1</formula>
    </cfRule>
  </conditionalFormatting>
  <conditionalFormatting sqref="D12:D61">
    <cfRule type="expression" dxfId="20" priority="25" stopIfTrue="1">
      <formula>AND($B12&gt;1,ISBLANK($D12))</formula>
    </cfRule>
    <cfRule type="expression" dxfId="19" priority="26" stopIfTrue="1">
      <formula>$S12=1</formula>
    </cfRule>
  </conditionalFormatting>
  <conditionalFormatting sqref="E12:E61">
    <cfRule type="expression" dxfId="18" priority="27" stopIfTrue="1">
      <formula>AND($B12&gt;1,ISBLANK($E12))</formula>
    </cfRule>
    <cfRule type="expression" dxfId="17" priority="28" stopIfTrue="1">
      <formula>$S12=1</formula>
    </cfRule>
  </conditionalFormatting>
  <conditionalFormatting sqref="F12:F61">
    <cfRule type="expression" dxfId="16" priority="29" stopIfTrue="1">
      <formula>AND($B12&gt;1,$F12&lt;1)</formula>
    </cfRule>
    <cfRule type="expression" dxfId="15" priority="30" stopIfTrue="1">
      <formula>$S12=1</formula>
    </cfRule>
  </conditionalFormatting>
  <conditionalFormatting sqref="P12:P61">
    <cfRule type="expression" dxfId="14" priority="31" stopIfTrue="1">
      <formula>$S12=1</formula>
    </cfRule>
    <cfRule type="expression" dxfId="13" priority="32" stopIfTrue="1">
      <formula>AND(ISBLANK($P12),$V12=1)</formula>
    </cfRule>
    <cfRule type="expression" dxfId="12" priority="33" stopIfTrue="1">
      <formula>AND(NOT(ISBLANK($P12)),$W12=1)</formula>
    </cfRule>
  </conditionalFormatting>
  <conditionalFormatting sqref="Q12:Q61">
    <cfRule type="expression" dxfId="11" priority="34" stopIfTrue="1">
      <formula>$S12=1</formula>
    </cfRule>
    <cfRule type="expression" dxfId="10" priority="35" stopIfTrue="1">
      <formula>AND(ISBLANK($Q12),$V12=1)</formula>
    </cfRule>
    <cfRule type="expression" dxfId="9" priority="36" stopIfTrue="1">
      <formula>AND(NOT(ISBLANK($Q12)),$W12=1)</formula>
    </cfRule>
  </conditionalFormatting>
  <conditionalFormatting sqref="D10">
    <cfRule type="expression" dxfId="8" priority="37" stopIfTrue="1">
      <formula>AND(ISBLANK($D12),$B12&gt;1)</formula>
    </cfRule>
  </conditionalFormatting>
  <conditionalFormatting sqref="E10">
    <cfRule type="expression" dxfId="7" priority="38" stopIfTrue="1">
      <formula>AND(ISBLANK($E12),$B12&gt;1)</formula>
    </cfRule>
  </conditionalFormatting>
  <conditionalFormatting sqref="F10">
    <cfRule type="expression" dxfId="6" priority="39" stopIfTrue="1">
      <formula>AND($F12&lt;1,$B12&gt;1)</formula>
    </cfRule>
  </conditionalFormatting>
  <conditionalFormatting sqref="G10:J10">
    <cfRule type="expression" dxfId="5" priority="40" stopIfTrue="1">
      <formula>ReqSulfur&gt;0</formula>
    </cfRule>
    <cfRule type="expression" dxfId="4" priority="41" stopIfTrue="1">
      <formula>AND(NotReqSulfur&gt;0,G12+I12+J12&gt;0)</formula>
    </cfRule>
  </conditionalFormatting>
  <conditionalFormatting sqref="K10:O10">
    <cfRule type="expression" dxfId="3" priority="42" stopIfTrue="1">
      <formula>ReqAPI&gt;0</formula>
    </cfRule>
    <cfRule type="expression" dxfId="2" priority="43" stopIfTrue="1">
      <formula>AND(NotReqAPI&gt;0,K12=L12+N12+O12&gt;0)</formula>
    </cfRule>
  </conditionalFormatting>
  <conditionalFormatting sqref="K11:O11">
    <cfRule type="expression" dxfId="1" priority="44" stopIfTrue="1">
      <formula>NotReqAPI&gt;0</formula>
    </cfRule>
    <cfRule type="expression" dxfId="0"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965"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966"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967"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968"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969"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970"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971"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972"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973"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974"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975"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976"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977"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978"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979"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980"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981"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982"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983"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984"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025"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026"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027"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034"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039"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042"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045"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048"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051"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054"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057"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060"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063"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066"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069"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072"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075"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078"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081"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090"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093"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096"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099"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102"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105"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108"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111"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114"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117"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120" r:id="rId54" name="Drop Down 1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121"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122"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123"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124"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125"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126"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127"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128"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129"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130"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131"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132"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133"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134"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135"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136"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137"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138"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139"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140"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141"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142"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143"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144"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145"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146"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147"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148"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149"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150"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151"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152"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153"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154"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155"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156"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157"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158"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159"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160"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161"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162"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163"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164"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165"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166"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167"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168"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169"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170" r:id="rId104" name="Drop Down 2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171"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172"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173"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174"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175"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176"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177"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178"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179"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180"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181"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182"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183"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184"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185"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186"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187"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188"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189"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190"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191"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192"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193"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194"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195"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196"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197"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198"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199"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200"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201"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202"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203"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204"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205"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206"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207"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208"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209"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210"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211"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212"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213"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214"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215"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216"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217"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218"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219"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220" r:id="rId154" name="Drop Down 2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221" r:id="rId155" name="Drop Down 2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222" r:id="rId156" name="Drop Down 2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223" r:id="rId157" name="Drop Down 2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224" r:id="rId158" name="Drop Down 2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225" r:id="rId159" name="Drop Down 2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226" r:id="rId160" name="Drop Down 2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227" r:id="rId161" name="Drop Down 2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228" r:id="rId162" name="Drop Down 2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229" r:id="rId163" name="Drop Down 2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230" r:id="rId164" name="Drop Down 2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231" r:id="rId165" name="Drop Down 2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232" r:id="rId166" name="Drop Down 2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233" r:id="rId167" name="Drop Down 2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234" r:id="rId168" name="Drop Down 2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235" r:id="rId169" name="Drop Down 2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236" r:id="rId170" name="Drop Down 2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237" r:id="rId171" name="Drop Down 2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238" r:id="rId172" name="Drop Down 2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239" r:id="rId173" name="Drop Down 2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240" r:id="rId174" name="Drop Down 2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241" r:id="rId175" name="Drop Down 2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242" r:id="rId176" name="Drop Down 2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243" r:id="rId177" name="Drop Down 2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244" r:id="rId178" name="Drop Down 2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245" r:id="rId179" name="Drop Down 2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246" r:id="rId180" name="Drop Down 2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247" r:id="rId181" name="Drop Down 2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248" r:id="rId182" name="Drop Down 2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249" r:id="rId183" name="Drop Down 2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250" r:id="rId184" name="Drop Down 2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251" r:id="rId185" name="Drop Down 2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252" r:id="rId186" name="Drop Down 2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253" r:id="rId187" name="Drop Down 2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254" r:id="rId188" name="Drop Down 2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255" r:id="rId189" name="Drop Down 2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256" r:id="rId190" name="Drop Down 2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257" r:id="rId191" name="Drop Down 2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258" r:id="rId192" name="Drop Down 2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259" r:id="rId193" name="Drop Down 2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260" r:id="rId194" name="Drop Down 3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261" r:id="rId195" name="Drop Down 3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262" r:id="rId196" name="Drop Down 3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263" r:id="rId197" name="Drop Down 3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264" r:id="rId198" name="Drop Down 3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265" r:id="rId199" name="Drop Down 3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266" r:id="rId200" name="Drop Down 3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267" r:id="rId201" name="Drop Down 3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268" r:id="rId202" name="Drop Down 3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269" r:id="rId203" name="Drop Down 3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270" r:id="rId204" name="Drop Down 3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271" r:id="rId205" name="Drop Down 3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272" r:id="rId206" name="Drop Down 3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273" r:id="rId207" name="Drop Down 3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274" r:id="rId208" name="Drop Down 3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275" r:id="rId209" name="Drop Down 3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276" r:id="rId210" name="Drop Down 3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277" r:id="rId211" name="Drop Down 3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278" r:id="rId212" name="Drop Down 3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279" r:id="rId213" name="Drop Down 3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280" r:id="rId214" name="Drop Down 3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281" r:id="rId215" name="Drop Down 3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282" r:id="rId216" name="Drop Down 3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283" r:id="rId217" name="Drop Down 3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284" r:id="rId218" name="Drop Down 3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285" r:id="rId219" name="Drop Down 3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286" r:id="rId220" name="Drop Down 3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287" r:id="rId221" name="Drop Down 3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288" r:id="rId222" name="Drop Down 3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289" r:id="rId223" name="Drop Down 3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290" r:id="rId224" name="Drop Down 3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291" r:id="rId225" name="Drop Down 3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292" r:id="rId226" name="Drop Down 3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293" r:id="rId227" name="Drop Down 3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294" r:id="rId228" name="Drop Down 3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295" r:id="rId229" name="Drop Down 3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296" r:id="rId230" name="Drop Down 3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297" r:id="rId231" name="Drop Down 3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298" r:id="rId232" name="Drop Down 3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299" r:id="rId233" name="Drop Down 3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300" r:id="rId234" name="Drop Down 3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301" r:id="rId235" name="Drop Down 3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302" r:id="rId236" name="Drop Down 3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303" r:id="rId237" name="Drop Down 3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304" r:id="rId238" name="Drop Down 3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305" r:id="rId239" name="Drop Down 3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306" r:id="rId240" name="Drop Down 3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307" r:id="rId241" name="Drop Down 3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308" r:id="rId242" name="Drop Down 3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309" r:id="rId243" name="Drop Down 3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310" r:id="rId244" name="Drop Down 3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311" r:id="rId245" name="Drop Down 3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312" r:id="rId246" name="Drop Down 3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313" r:id="rId247" name="Drop Down 3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314" r:id="rId248" name="Drop Down 3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315" r:id="rId249" name="Drop Down 3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316" r:id="rId250" name="Drop Down 3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317" r:id="rId251" name="Drop Down 3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318" r:id="rId252" name="Drop Down 3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319" r:id="rId253" name="Drop Down 3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320" r:id="rId254" name="Drop Down 3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1321" r:id="rId255" name="Drop Down 3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322" r:id="rId256" name="Drop Down 3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323" r:id="rId257" name="Drop Down 3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324" r:id="rId258" name="Drop Down 3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325" r:id="rId259" name="Drop Down 3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326" r:id="rId260" name="Drop Down 3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327" r:id="rId261" name="Drop Down 3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328" r:id="rId262" name="Drop Down 3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329" r:id="rId263" name="Drop Down 3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330" r:id="rId264" name="Drop Down 3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331" r:id="rId265" name="Drop Down 3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332" r:id="rId266" name="Drop Down 3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333" r:id="rId267" name="Drop Down 3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334" r:id="rId268" name="Drop Down 3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335" r:id="rId269" name="Drop Down 3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336" r:id="rId270" name="Drop Down 3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337" r:id="rId271" name="Drop Down 3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338" r:id="rId272" name="Drop Down 3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339" r:id="rId273" name="Drop Down 3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340" r:id="rId274" name="Drop Down 3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341" r:id="rId275" name="Drop Down 3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342" r:id="rId276" name="Drop Down 3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343" r:id="rId277" name="Drop Down 3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344" r:id="rId278" name="Drop Down 3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345" r:id="rId279" name="Drop Down 3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346" r:id="rId280" name="Drop Down 3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347" r:id="rId281" name="Drop Down 3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348" r:id="rId282" name="Drop Down 3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349" r:id="rId283" name="Drop Down 3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350" r:id="rId284" name="Drop Down 3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351" r:id="rId285" name="Drop Down 3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352" r:id="rId286" name="Drop Down 3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353" r:id="rId287" name="Drop Down 3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354" r:id="rId288" name="Drop Down 3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355" r:id="rId289" name="Drop Down 3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356" r:id="rId290" name="Drop Down 3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357" r:id="rId291" name="Drop Down 3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358" r:id="rId292" name="Drop Down 3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359" r:id="rId293" name="Drop Down 3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360" r:id="rId294" name="Drop Down 4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361" r:id="rId295" name="Drop Down 4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362" r:id="rId296" name="Drop Down 4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363" r:id="rId297" name="Drop Down 4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364" r:id="rId298" name="Drop Down 4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365" r:id="rId299" name="Drop Down 4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366" r:id="rId300" name="Drop Down 4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367" r:id="rId301" name="Drop Down 4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368" r:id="rId302" name="Drop Down 4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369" r:id="rId303" name="Drop Down 4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370" r:id="rId304" name="Drop Down 4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1371" r:id="rId305" name="Drop Down 4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372" r:id="rId306" name="Drop Down 4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373" r:id="rId307" name="Drop Down 4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374" r:id="rId308" name="Drop Down 4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375" r:id="rId309" name="Drop Down 4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376" r:id="rId310" name="Drop Down 4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377" r:id="rId311" name="Drop Down 4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378" r:id="rId312" name="Drop Down 4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379" r:id="rId313" name="Drop Down 4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380" r:id="rId314" name="Drop Down 4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381" r:id="rId315" name="Drop Down 4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382" r:id="rId316" name="Drop Down 4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383" r:id="rId317" name="Drop Down 4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384" r:id="rId318" name="Drop Down 4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385" r:id="rId319" name="Drop Down 4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386" r:id="rId320" name="Drop Down 4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387" r:id="rId321" name="Drop Down 4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388" r:id="rId322" name="Drop Down 4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389" r:id="rId323" name="Drop Down 4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390" r:id="rId324" name="Drop Down 4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391" r:id="rId325" name="Drop Down 4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392" r:id="rId326" name="Drop Down 4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393" r:id="rId327" name="Drop Down 4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394" r:id="rId328" name="Drop Down 4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395" r:id="rId329" name="Drop Down 4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396" r:id="rId330" name="Drop Down 4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397" r:id="rId331" name="Drop Down 4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398" r:id="rId332" name="Drop Down 4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399" r:id="rId333" name="Drop Down 4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400" r:id="rId334" name="Drop Down 4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401" r:id="rId335" name="Drop Down 4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402" r:id="rId336" name="Drop Down 4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403" r:id="rId337" name="Drop Down 4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404" r:id="rId338" name="Drop Down 4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405" r:id="rId339" name="Drop Down 4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406" r:id="rId340" name="Drop Down 4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407" r:id="rId341" name="Drop Down 4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408" r:id="rId342" name="Drop Down 4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409" r:id="rId343" name="Drop Down 4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410" r:id="rId344" name="Drop Down 4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411" r:id="rId345" name="Drop Down 4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412" r:id="rId346" name="Drop Down 4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413" r:id="rId347" name="Drop Down 4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414" r:id="rId348" name="Drop Down 4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415" r:id="rId349" name="Drop Down 4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416" r:id="rId350" name="Drop Down 4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417" r:id="rId351" name="Drop Down 4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418" r:id="rId352" name="Drop Down 4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419" r:id="rId353" name="Drop Down 4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1891</vt:i4>
      </vt:variant>
    </vt:vector>
  </HeadingPairs>
  <TitlesOfParts>
    <vt:vector size="1899" baseType="lpstr">
      <vt:lpstr>Parts1-3</vt:lpstr>
      <vt:lpstr>Part4a</vt:lpstr>
      <vt:lpstr>Part4b</vt:lpstr>
      <vt:lpstr>Part4c</vt:lpstr>
      <vt:lpstr>Part4d</vt:lpstr>
      <vt:lpstr>Part4e</vt:lpstr>
      <vt:lpstr>Part4f</vt:lpstr>
      <vt:lpstr>Sheet2</vt:lpstr>
      <vt:lpstr>_A_1</vt:lpstr>
      <vt:lpstr>_A_10</vt:lpstr>
      <vt:lpstr>_A_100</vt:lpstr>
      <vt:lpstr>_A_101</vt:lpstr>
      <vt:lpstr>_A_102</vt:lpstr>
      <vt:lpstr>_A_103</vt:lpstr>
      <vt:lpstr>_A_104</vt:lpstr>
      <vt:lpstr>_A_105</vt:lpstr>
      <vt:lpstr>_A_106</vt:lpstr>
      <vt:lpstr>_A_107</vt:lpstr>
      <vt:lpstr>_A_108</vt:lpstr>
      <vt:lpstr>_A_109</vt:lpstr>
      <vt:lpstr>_A_11</vt:lpstr>
      <vt:lpstr>_A_110</vt:lpstr>
      <vt:lpstr>_A_111</vt:lpstr>
      <vt:lpstr>_A_112</vt:lpstr>
      <vt:lpstr>_A_113</vt:lpstr>
      <vt:lpstr>_A_114</vt:lpstr>
      <vt:lpstr>_A_115</vt:lpstr>
      <vt:lpstr>_A_116</vt:lpstr>
      <vt:lpstr>_A_117</vt:lpstr>
      <vt:lpstr>_A_118</vt:lpstr>
      <vt:lpstr>_A_119</vt:lpstr>
      <vt:lpstr>_A_12</vt:lpstr>
      <vt:lpstr>_A_120</vt:lpstr>
      <vt:lpstr>_A_121</vt:lpstr>
      <vt:lpstr>_A_122</vt:lpstr>
      <vt:lpstr>_A_123</vt:lpstr>
      <vt:lpstr>_A_124</vt:lpstr>
      <vt:lpstr>_A_125</vt:lpstr>
      <vt:lpstr>_A_126</vt:lpstr>
      <vt:lpstr>_A_127</vt:lpstr>
      <vt:lpstr>_A_128</vt:lpstr>
      <vt:lpstr>_A_129</vt:lpstr>
      <vt:lpstr>_A_13</vt:lpstr>
      <vt:lpstr>_A_130</vt:lpstr>
      <vt:lpstr>_A_131</vt:lpstr>
      <vt:lpstr>_A_132</vt:lpstr>
      <vt:lpstr>_A_133</vt:lpstr>
      <vt:lpstr>_A_134</vt:lpstr>
      <vt:lpstr>_A_135</vt:lpstr>
      <vt:lpstr>_A_136</vt:lpstr>
      <vt:lpstr>_A_137</vt:lpstr>
      <vt:lpstr>_A_138</vt:lpstr>
      <vt:lpstr>_A_139</vt:lpstr>
      <vt:lpstr>_A_14</vt:lpstr>
      <vt:lpstr>_A_140</vt:lpstr>
      <vt:lpstr>_A_141</vt:lpstr>
      <vt:lpstr>_A_142</vt:lpstr>
      <vt:lpstr>_A_143</vt:lpstr>
      <vt:lpstr>_A_144</vt:lpstr>
      <vt:lpstr>_A_145</vt:lpstr>
      <vt:lpstr>_A_146</vt:lpstr>
      <vt:lpstr>_A_147</vt:lpstr>
      <vt:lpstr>_A_148</vt:lpstr>
      <vt:lpstr>_A_149</vt:lpstr>
      <vt:lpstr>_A_15</vt:lpstr>
      <vt:lpstr>_A_150</vt:lpstr>
      <vt:lpstr>_A_151</vt:lpstr>
      <vt:lpstr>_A_152</vt:lpstr>
      <vt:lpstr>_A_153</vt:lpstr>
      <vt:lpstr>_A_154</vt:lpstr>
      <vt:lpstr>_A_155</vt:lpstr>
      <vt:lpstr>_A_156</vt:lpstr>
      <vt:lpstr>_A_157</vt:lpstr>
      <vt:lpstr>_A_158</vt:lpstr>
      <vt:lpstr>_A_159</vt:lpstr>
      <vt:lpstr>_A_16</vt:lpstr>
      <vt:lpstr>_A_160</vt:lpstr>
      <vt:lpstr>_A_161</vt:lpstr>
      <vt:lpstr>_A_162</vt:lpstr>
      <vt:lpstr>_A_163</vt:lpstr>
      <vt:lpstr>_A_164</vt:lpstr>
      <vt:lpstr>_A_165</vt:lpstr>
      <vt:lpstr>_A_166</vt:lpstr>
      <vt:lpstr>_A_167</vt:lpstr>
      <vt:lpstr>_A_168</vt:lpstr>
      <vt:lpstr>_A_169</vt:lpstr>
      <vt:lpstr>_A_17</vt:lpstr>
      <vt:lpstr>_A_170</vt:lpstr>
      <vt:lpstr>_A_171</vt:lpstr>
      <vt:lpstr>_A_172</vt:lpstr>
      <vt:lpstr>_A_173</vt:lpstr>
      <vt:lpstr>_A_174</vt:lpstr>
      <vt:lpstr>_A_175</vt:lpstr>
      <vt:lpstr>_A_176</vt:lpstr>
      <vt:lpstr>_A_177</vt:lpstr>
      <vt:lpstr>_A_178</vt:lpstr>
      <vt:lpstr>_A_179</vt:lpstr>
      <vt:lpstr>_A_18</vt:lpstr>
      <vt:lpstr>_A_180</vt:lpstr>
      <vt:lpstr>_A_181</vt:lpstr>
      <vt:lpstr>_A_182</vt:lpstr>
      <vt:lpstr>_A_183</vt:lpstr>
      <vt:lpstr>_A_184</vt:lpstr>
      <vt:lpstr>_A_185</vt:lpstr>
      <vt:lpstr>_A_186</vt:lpstr>
      <vt:lpstr>_A_187</vt:lpstr>
      <vt:lpstr>_A_188</vt:lpstr>
      <vt:lpstr>_A_189</vt:lpstr>
      <vt:lpstr>_A_19</vt:lpstr>
      <vt:lpstr>_A_190</vt:lpstr>
      <vt:lpstr>_A_191</vt:lpstr>
      <vt:lpstr>_A_192</vt:lpstr>
      <vt:lpstr>_A_193</vt:lpstr>
      <vt:lpstr>_A_194</vt:lpstr>
      <vt:lpstr>_A_195</vt:lpstr>
      <vt:lpstr>_A_196</vt:lpstr>
      <vt:lpstr>_A_197</vt:lpstr>
      <vt:lpstr>_A_198</vt:lpstr>
      <vt:lpstr>_A_199</vt:lpstr>
      <vt:lpstr>_A_2</vt:lpstr>
      <vt:lpstr>_A_20</vt:lpstr>
      <vt:lpstr>_A_200</vt:lpstr>
      <vt:lpstr>_A_201</vt:lpstr>
      <vt:lpstr>_A_202</vt:lpstr>
      <vt:lpstr>_A_203</vt:lpstr>
      <vt:lpstr>_A_204</vt:lpstr>
      <vt:lpstr>_A_205</vt:lpstr>
      <vt:lpstr>_A_206</vt:lpstr>
      <vt:lpstr>_A_207</vt:lpstr>
      <vt:lpstr>_A_208</vt:lpstr>
      <vt:lpstr>_A_209</vt:lpstr>
      <vt:lpstr>_A_21</vt:lpstr>
      <vt:lpstr>_A_210</vt:lpstr>
      <vt:lpstr>_A_211</vt:lpstr>
      <vt:lpstr>_A_212</vt:lpstr>
      <vt:lpstr>_A_213</vt:lpstr>
      <vt:lpstr>_A_214</vt:lpstr>
      <vt:lpstr>_A_215</vt:lpstr>
      <vt:lpstr>_A_216</vt:lpstr>
      <vt:lpstr>_A_217</vt:lpstr>
      <vt:lpstr>_A_218</vt:lpstr>
      <vt:lpstr>_A_219</vt:lpstr>
      <vt:lpstr>_A_22</vt:lpstr>
      <vt:lpstr>_A_220</vt:lpstr>
      <vt:lpstr>_A_221</vt:lpstr>
      <vt:lpstr>_A_222</vt:lpstr>
      <vt:lpstr>_A_223</vt:lpstr>
      <vt:lpstr>_A_224</vt:lpstr>
      <vt:lpstr>_A_225</vt:lpstr>
      <vt:lpstr>_A_226</vt:lpstr>
      <vt:lpstr>_A_227</vt:lpstr>
      <vt:lpstr>_A_228</vt:lpstr>
      <vt:lpstr>_A_229</vt:lpstr>
      <vt:lpstr>_A_23</vt:lpstr>
      <vt:lpstr>_A_230</vt:lpstr>
      <vt:lpstr>_A_231</vt:lpstr>
      <vt:lpstr>_A_232</vt:lpstr>
      <vt:lpstr>_A_233</vt:lpstr>
      <vt:lpstr>_A_234</vt:lpstr>
      <vt:lpstr>_A_235</vt:lpstr>
      <vt:lpstr>_A_236</vt:lpstr>
      <vt:lpstr>_A_237</vt:lpstr>
      <vt:lpstr>_A_238</vt:lpstr>
      <vt:lpstr>_A_239</vt:lpstr>
      <vt:lpstr>_A_24</vt:lpstr>
      <vt:lpstr>_A_240</vt:lpstr>
      <vt:lpstr>_A_241</vt:lpstr>
      <vt:lpstr>_A_242</vt:lpstr>
      <vt:lpstr>_A_243</vt:lpstr>
      <vt:lpstr>_A_244</vt:lpstr>
      <vt:lpstr>_A_245</vt:lpstr>
      <vt:lpstr>_A_246</vt:lpstr>
      <vt:lpstr>_A_247</vt:lpstr>
      <vt:lpstr>_A_248</vt:lpstr>
      <vt:lpstr>_A_249</vt:lpstr>
      <vt:lpstr>_A_25</vt:lpstr>
      <vt:lpstr>_A_250</vt:lpstr>
      <vt:lpstr>_A_251</vt:lpstr>
      <vt:lpstr>_A_252</vt:lpstr>
      <vt:lpstr>_A_253</vt:lpstr>
      <vt:lpstr>_A_254</vt:lpstr>
      <vt:lpstr>_A_255</vt:lpstr>
      <vt:lpstr>_A_256</vt:lpstr>
      <vt:lpstr>_A_257</vt:lpstr>
      <vt:lpstr>_A_258</vt:lpstr>
      <vt:lpstr>_A_259</vt:lpstr>
      <vt:lpstr>_A_26</vt:lpstr>
      <vt:lpstr>_A_260</vt:lpstr>
      <vt:lpstr>_A_261</vt:lpstr>
      <vt:lpstr>_A_262</vt:lpstr>
      <vt:lpstr>_A_263</vt:lpstr>
      <vt:lpstr>_A_264</vt:lpstr>
      <vt:lpstr>_A_265</vt:lpstr>
      <vt:lpstr>_A_266</vt:lpstr>
      <vt:lpstr>_A_267</vt:lpstr>
      <vt:lpstr>_A_268</vt:lpstr>
      <vt:lpstr>_A_269</vt:lpstr>
      <vt:lpstr>_A_27</vt:lpstr>
      <vt:lpstr>_A_270</vt:lpstr>
      <vt:lpstr>_A_271</vt:lpstr>
      <vt:lpstr>_A_272</vt:lpstr>
      <vt:lpstr>_A_273</vt:lpstr>
      <vt:lpstr>_A_274</vt:lpstr>
      <vt:lpstr>_A_275</vt:lpstr>
      <vt:lpstr>_A_276</vt:lpstr>
      <vt:lpstr>_A_277</vt:lpstr>
      <vt:lpstr>_A_278</vt:lpstr>
      <vt:lpstr>_A_279</vt:lpstr>
      <vt:lpstr>_A_28</vt:lpstr>
      <vt:lpstr>_A_280</vt:lpstr>
      <vt:lpstr>_A_281</vt:lpstr>
      <vt:lpstr>_A_282</vt:lpstr>
      <vt:lpstr>_A_283</vt:lpstr>
      <vt:lpstr>_A_284</vt:lpstr>
      <vt:lpstr>_A_285</vt:lpstr>
      <vt:lpstr>_A_286</vt:lpstr>
      <vt:lpstr>_A_287</vt:lpstr>
      <vt:lpstr>_A_288</vt:lpstr>
      <vt:lpstr>_A_289</vt:lpstr>
      <vt:lpstr>_A_29</vt:lpstr>
      <vt:lpstr>_A_290</vt:lpstr>
      <vt:lpstr>_A_291</vt:lpstr>
      <vt:lpstr>_A_292</vt:lpstr>
      <vt:lpstr>_A_293</vt:lpstr>
      <vt:lpstr>_A_294</vt:lpstr>
      <vt:lpstr>_A_295</vt:lpstr>
      <vt:lpstr>_A_296</vt:lpstr>
      <vt:lpstr>_A_297</vt:lpstr>
      <vt:lpstr>_A_298</vt:lpstr>
      <vt:lpstr>_A_299</vt:lpstr>
      <vt:lpstr>_A_3</vt:lpstr>
      <vt:lpstr>_A_30</vt:lpstr>
      <vt:lpstr>_A_300</vt:lpstr>
      <vt:lpstr>_A_31</vt:lpstr>
      <vt:lpstr>_A_32</vt:lpstr>
      <vt:lpstr>_A_33</vt:lpstr>
      <vt:lpstr>_A_34</vt:lpstr>
      <vt:lpstr>_A_35</vt:lpstr>
      <vt:lpstr>_A_36</vt:lpstr>
      <vt:lpstr>_A_37</vt:lpstr>
      <vt:lpstr>_A_38</vt:lpstr>
      <vt:lpstr>_A_39</vt:lpstr>
      <vt:lpstr>_A_4</vt:lpstr>
      <vt:lpstr>_A_40</vt:lpstr>
      <vt:lpstr>_A_41</vt:lpstr>
      <vt:lpstr>_A_42</vt:lpstr>
      <vt:lpstr>_A_43</vt:lpstr>
      <vt:lpstr>_A_44</vt:lpstr>
      <vt:lpstr>_A_45</vt:lpstr>
      <vt:lpstr>_A_46</vt:lpstr>
      <vt:lpstr>_A_47</vt:lpstr>
      <vt:lpstr>_A_48</vt:lpstr>
      <vt:lpstr>_A_49</vt:lpstr>
      <vt:lpstr>_A_5</vt:lpstr>
      <vt:lpstr>_A_50</vt:lpstr>
      <vt:lpstr>_A_51</vt:lpstr>
      <vt:lpstr>_A_52</vt:lpstr>
      <vt:lpstr>_A_53</vt:lpstr>
      <vt:lpstr>_A_54</vt:lpstr>
      <vt:lpstr>_A_55</vt:lpstr>
      <vt:lpstr>_A_56</vt:lpstr>
      <vt:lpstr>_A_57</vt:lpstr>
      <vt:lpstr>_A_58</vt:lpstr>
      <vt:lpstr>_A_59</vt:lpstr>
      <vt:lpstr>_A_6</vt:lpstr>
      <vt:lpstr>_A_60</vt:lpstr>
      <vt:lpstr>_A_61</vt:lpstr>
      <vt:lpstr>_A_62</vt:lpstr>
      <vt:lpstr>_A_63</vt:lpstr>
      <vt:lpstr>_A_64</vt:lpstr>
      <vt:lpstr>_A_65</vt:lpstr>
      <vt:lpstr>_A_66</vt:lpstr>
      <vt:lpstr>_A_67</vt:lpstr>
      <vt:lpstr>_A_68</vt:lpstr>
      <vt:lpstr>_A_69</vt:lpstr>
      <vt:lpstr>_A_7</vt:lpstr>
      <vt:lpstr>_A_70</vt:lpstr>
      <vt:lpstr>_A_71</vt:lpstr>
      <vt:lpstr>_A_72</vt:lpstr>
      <vt:lpstr>_A_73</vt:lpstr>
      <vt:lpstr>_A_74</vt:lpstr>
      <vt:lpstr>_A_75</vt:lpstr>
      <vt:lpstr>_A_76</vt:lpstr>
      <vt:lpstr>_A_77</vt:lpstr>
      <vt:lpstr>_A_78</vt:lpstr>
      <vt:lpstr>_A_79</vt:lpstr>
      <vt:lpstr>_A_8</vt:lpstr>
      <vt:lpstr>_A_80</vt:lpstr>
      <vt:lpstr>_A_81</vt:lpstr>
      <vt:lpstr>_A_82</vt:lpstr>
      <vt:lpstr>_A_83</vt:lpstr>
      <vt:lpstr>_A_84</vt:lpstr>
      <vt:lpstr>_A_85</vt:lpstr>
      <vt:lpstr>_A_86</vt:lpstr>
      <vt:lpstr>_A_87</vt:lpstr>
      <vt:lpstr>_A_88</vt:lpstr>
      <vt:lpstr>_A_89</vt:lpstr>
      <vt:lpstr>_A_9</vt:lpstr>
      <vt:lpstr>_A_90</vt:lpstr>
      <vt:lpstr>_A_91</vt:lpstr>
      <vt:lpstr>_A_92</vt:lpstr>
      <vt:lpstr>_A_93</vt:lpstr>
      <vt:lpstr>_A_94</vt:lpstr>
      <vt:lpstr>_A_95</vt:lpstr>
      <vt:lpstr>_A_96</vt:lpstr>
      <vt:lpstr>_A_97</vt:lpstr>
      <vt:lpstr>_A_98</vt:lpstr>
      <vt:lpstr>_A_99</vt:lpstr>
      <vt:lpstr>_B_1</vt:lpstr>
      <vt:lpstr>_B_10</vt:lpstr>
      <vt:lpstr>_B_100</vt:lpstr>
      <vt:lpstr>_B_101</vt:lpstr>
      <vt:lpstr>_B_102</vt:lpstr>
      <vt:lpstr>_B_103</vt:lpstr>
      <vt:lpstr>_B_104</vt:lpstr>
      <vt:lpstr>_B_105</vt:lpstr>
      <vt:lpstr>_B_106</vt:lpstr>
      <vt:lpstr>_B_107</vt:lpstr>
      <vt:lpstr>_B_108</vt:lpstr>
      <vt:lpstr>_B_109</vt:lpstr>
      <vt:lpstr>_B_11</vt:lpstr>
      <vt:lpstr>_B_110</vt:lpstr>
      <vt:lpstr>_B_111</vt:lpstr>
      <vt:lpstr>_B_112</vt:lpstr>
      <vt:lpstr>_B_113</vt:lpstr>
      <vt:lpstr>_B_114</vt:lpstr>
      <vt:lpstr>_B_115</vt:lpstr>
      <vt:lpstr>_B_116</vt:lpstr>
      <vt:lpstr>_B_117</vt:lpstr>
      <vt:lpstr>_B_118</vt:lpstr>
      <vt:lpstr>_B_119</vt:lpstr>
      <vt:lpstr>_B_12</vt:lpstr>
      <vt:lpstr>_B_120</vt:lpstr>
      <vt:lpstr>_B_121</vt:lpstr>
      <vt:lpstr>_B_122</vt:lpstr>
      <vt:lpstr>_B_123</vt:lpstr>
      <vt:lpstr>_B_124</vt:lpstr>
      <vt:lpstr>_B_125</vt:lpstr>
      <vt:lpstr>_B_126</vt:lpstr>
      <vt:lpstr>_B_127</vt:lpstr>
      <vt:lpstr>_B_128</vt:lpstr>
      <vt:lpstr>_B_129</vt:lpstr>
      <vt:lpstr>_B_13</vt:lpstr>
      <vt:lpstr>_B_130</vt:lpstr>
      <vt:lpstr>_B_131</vt:lpstr>
      <vt:lpstr>_B_132</vt:lpstr>
      <vt:lpstr>_B_133</vt:lpstr>
      <vt:lpstr>_B_134</vt:lpstr>
      <vt:lpstr>_B_135</vt:lpstr>
      <vt:lpstr>_B_136</vt:lpstr>
      <vt:lpstr>_B_137</vt:lpstr>
      <vt:lpstr>_B_138</vt:lpstr>
      <vt:lpstr>_B_139</vt:lpstr>
      <vt:lpstr>_B_14</vt:lpstr>
      <vt:lpstr>_B_140</vt:lpstr>
      <vt:lpstr>_B_141</vt:lpstr>
      <vt:lpstr>_B_142</vt:lpstr>
      <vt:lpstr>_B_143</vt:lpstr>
      <vt:lpstr>_B_144</vt:lpstr>
      <vt:lpstr>_B_145</vt:lpstr>
      <vt:lpstr>_B_146</vt:lpstr>
      <vt:lpstr>_B_147</vt:lpstr>
      <vt:lpstr>_B_148</vt:lpstr>
      <vt:lpstr>_B_149</vt:lpstr>
      <vt:lpstr>_B_15</vt:lpstr>
      <vt:lpstr>_B_150</vt:lpstr>
      <vt:lpstr>_B_151</vt:lpstr>
      <vt:lpstr>_B_152</vt:lpstr>
      <vt:lpstr>_B_153</vt:lpstr>
      <vt:lpstr>_B_154</vt:lpstr>
      <vt:lpstr>_B_155</vt:lpstr>
      <vt:lpstr>_B_156</vt:lpstr>
      <vt:lpstr>_B_157</vt:lpstr>
      <vt:lpstr>_B_158</vt:lpstr>
      <vt:lpstr>_B_159</vt:lpstr>
      <vt:lpstr>_B_16</vt:lpstr>
      <vt:lpstr>_B_160</vt:lpstr>
      <vt:lpstr>_B_161</vt:lpstr>
      <vt:lpstr>_B_162</vt:lpstr>
      <vt:lpstr>_B_163</vt:lpstr>
      <vt:lpstr>_B_164</vt:lpstr>
      <vt:lpstr>_B_165</vt:lpstr>
      <vt:lpstr>_B_166</vt:lpstr>
      <vt:lpstr>_B_167</vt:lpstr>
      <vt:lpstr>_B_168</vt:lpstr>
      <vt:lpstr>_B_169</vt:lpstr>
      <vt:lpstr>_B_17</vt:lpstr>
      <vt:lpstr>_B_170</vt:lpstr>
      <vt:lpstr>_B_171</vt:lpstr>
      <vt:lpstr>_B_172</vt:lpstr>
      <vt:lpstr>_B_173</vt:lpstr>
      <vt:lpstr>_B_174</vt:lpstr>
      <vt:lpstr>_B_175</vt:lpstr>
      <vt:lpstr>_B_176</vt:lpstr>
      <vt:lpstr>_B_177</vt:lpstr>
      <vt:lpstr>_B_178</vt:lpstr>
      <vt:lpstr>_B_179</vt:lpstr>
      <vt:lpstr>_B_18</vt:lpstr>
      <vt:lpstr>_B_180</vt:lpstr>
      <vt:lpstr>_B_181</vt:lpstr>
      <vt:lpstr>_B_182</vt:lpstr>
      <vt:lpstr>_B_183</vt:lpstr>
      <vt:lpstr>_B_184</vt:lpstr>
      <vt:lpstr>_B_185</vt:lpstr>
      <vt:lpstr>_B_186</vt:lpstr>
      <vt:lpstr>_B_187</vt:lpstr>
      <vt:lpstr>_B_188</vt:lpstr>
      <vt:lpstr>_B_189</vt:lpstr>
      <vt:lpstr>_B_19</vt:lpstr>
      <vt:lpstr>_B_190</vt:lpstr>
      <vt:lpstr>_B_191</vt:lpstr>
      <vt:lpstr>_B_192</vt:lpstr>
      <vt:lpstr>_B_193</vt:lpstr>
      <vt:lpstr>_B_194</vt:lpstr>
      <vt:lpstr>_B_195</vt:lpstr>
      <vt:lpstr>_B_196</vt:lpstr>
      <vt:lpstr>_B_197</vt:lpstr>
      <vt:lpstr>_B_198</vt:lpstr>
      <vt:lpstr>_B_199</vt:lpstr>
      <vt:lpstr>_B_2</vt:lpstr>
      <vt:lpstr>_B_20</vt:lpstr>
      <vt:lpstr>_B_200</vt:lpstr>
      <vt:lpstr>_B_201</vt:lpstr>
      <vt:lpstr>_B_202</vt:lpstr>
      <vt:lpstr>_B_203</vt:lpstr>
      <vt:lpstr>_B_204</vt:lpstr>
      <vt:lpstr>_B_205</vt:lpstr>
      <vt:lpstr>_B_206</vt:lpstr>
      <vt:lpstr>_B_207</vt:lpstr>
      <vt:lpstr>_B_208</vt:lpstr>
      <vt:lpstr>_B_209</vt:lpstr>
      <vt:lpstr>_B_21</vt:lpstr>
      <vt:lpstr>_B_210</vt:lpstr>
      <vt:lpstr>_B_211</vt:lpstr>
      <vt:lpstr>_B_212</vt:lpstr>
      <vt:lpstr>_B_213</vt:lpstr>
      <vt:lpstr>_B_214</vt:lpstr>
      <vt:lpstr>_B_215</vt:lpstr>
      <vt:lpstr>_B_216</vt:lpstr>
      <vt:lpstr>_B_217</vt:lpstr>
      <vt:lpstr>_B_218</vt:lpstr>
      <vt:lpstr>_B_219</vt:lpstr>
      <vt:lpstr>_B_22</vt:lpstr>
      <vt:lpstr>_B_220</vt:lpstr>
      <vt:lpstr>_B_221</vt:lpstr>
      <vt:lpstr>_B_222</vt:lpstr>
      <vt:lpstr>_B_223</vt:lpstr>
      <vt:lpstr>_B_224</vt:lpstr>
      <vt:lpstr>_B_225</vt:lpstr>
      <vt:lpstr>_B_226</vt:lpstr>
      <vt:lpstr>_B_227</vt:lpstr>
      <vt:lpstr>_B_228</vt:lpstr>
      <vt:lpstr>_B_229</vt:lpstr>
      <vt:lpstr>_B_23</vt:lpstr>
      <vt:lpstr>_B_230</vt:lpstr>
      <vt:lpstr>_B_231</vt:lpstr>
      <vt:lpstr>_B_232</vt:lpstr>
      <vt:lpstr>_B_233</vt:lpstr>
      <vt:lpstr>_B_234</vt:lpstr>
      <vt:lpstr>_B_235</vt:lpstr>
      <vt:lpstr>_B_236</vt:lpstr>
      <vt:lpstr>_B_237</vt:lpstr>
      <vt:lpstr>_B_238</vt:lpstr>
      <vt:lpstr>_B_239</vt:lpstr>
      <vt:lpstr>_B_24</vt:lpstr>
      <vt:lpstr>_B_240</vt:lpstr>
      <vt:lpstr>_B_241</vt:lpstr>
      <vt:lpstr>_B_242</vt:lpstr>
      <vt:lpstr>_B_243</vt:lpstr>
      <vt:lpstr>_B_244</vt:lpstr>
      <vt:lpstr>_B_245</vt:lpstr>
      <vt:lpstr>_B_246</vt:lpstr>
      <vt:lpstr>_B_247</vt:lpstr>
      <vt:lpstr>_B_248</vt:lpstr>
      <vt:lpstr>_B_249</vt:lpstr>
      <vt:lpstr>_B_25</vt:lpstr>
      <vt:lpstr>_B_250</vt:lpstr>
      <vt:lpstr>_B_251</vt:lpstr>
      <vt:lpstr>_B_252</vt:lpstr>
      <vt:lpstr>_B_253</vt:lpstr>
      <vt:lpstr>_B_254</vt:lpstr>
      <vt:lpstr>_B_255</vt:lpstr>
      <vt:lpstr>_B_256</vt:lpstr>
      <vt:lpstr>_B_257</vt:lpstr>
      <vt:lpstr>_B_258</vt:lpstr>
      <vt:lpstr>_B_259</vt:lpstr>
      <vt:lpstr>_B_26</vt:lpstr>
      <vt:lpstr>_B_260</vt:lpstr>
      <vt:lpstr>_B_261</vt:lpstr>
      <vt:lpstr>_B_262</vt:lpstr>
      <vt:lpstr>_B_263</vt:lpstr>
      <vt:lpstr>_B_264</vt:lpstr>
      <vt:lpstr>_B_265</vt:lpstr>
      <vt:lpstr>_B_266</vt:lpstr>
      <vt:lpstr>_B_267</vt:lpstr>
      <vt:lpstr>_B_268</vt:lpstr>
      <vt:lpstr>_B_269</vt:lpstr>
      <vt:lpstr>_B_27</vt:lpstr>
      <vt:lpstr>_B_270</vt:lpstr>
      <vt:lpstr>_B_271</vt:lpstr>
      <vt:lpstr>_B_272</vt:lpstr>
      <vt:lpstr>_B_273</vt:lpstr>
      <vt:lpstr>_B_274</vt:lpstr>
      <vt:lpstr>_B_275</vt:lpstr>
      <vt:lpstr>_B_276</vt:lpstr>
      <vt:lpstr>_B_277</vt:lpstr>
      <vt:lpstr>_B_278</vt:lpstr>
      <vt:lpstr>_B_279</vt:lpstr>
      <vt:lpstr>_B_28</vt:lpstr>
      <vt:lpstr>_B_280</vt:lpstr>
      <vt:lpstr>_B_281</vt:lpstr>
      <vt:lpstr>_B_282</vt:lpstr>
      <vt:lpstr>_B_283</vt:lpstr>
      <vt:lpstr>_B_284</vt:lpstr>
      <vt:lpstr>_B_285</vt:lpstr>
      <vt:lpstr>_B_286</vt:lpstr>
      <vt:lpstr>_B_287</vt:lpstr>
      <vt:lpstr>_B_288</vt:lpstr>
      <vt:lpstr>_B_289</vt:lpstr>
      <vt:lpstr>_B_29</vt:lpstr>
      <vt:lpstr>_B_290</vt:lpstr>
      <vt:lpstr>_B_291</vt:lpstr>
      <vt:lpstr>_B_292</vt:lpstr>
      <vt:lpstr>_B_293</vt:lpstr>
      <vt:lpstr>_B_294</vt:lpstr>
      <vt:lpstr>_B_295</vt:lpstr>
      <vt:lpstr>_B_296</vt:lpstr>
      <vt:lpstr>_B_297</vt:lpstr>
      <vt:lpstr>_B_298</vt:lpstr>
      <vt:lpstr>_B_299</vt:lpstr>
      <vt:lpstr>_B_3</vt:lpstr>
      <vt:lpstr>_B_30</vt:lpstr>
      <vt:lpstr>_B_300</vt:lpstr>
      <vt:lpstr>_B_31</vt:lpstr>
      <vt:lpstr>_B_32</vt:lpstr>
      <vt:lpstr>_B_33</vt:lpstr>
      <vt:lpstr>_B_34</vt:lpstr>
      <vt:lpstr>_B_35</vt:lpstr>
      <vt:lpstr>_B_36</vt:lpstr>
      <vt:lpstr>_B_37</vt:lpstr>
      <vt:lpstr>_B_38</vt:lpstr>
      <vt:lpstr>_B_39</vt:lpstr>
      <vt:lpstr>_B_4</vt:lpstr>
      <vt:lpstr>_B_40</vt:lpstr>
      <vt:lpstr>_B_41</vt:lpstr>
      <vt:lpstr>_B_42</vt:lpstr>
      <vt:lpstr>_B_43</vt:lpstr>
      <vt:lpstr>_B_44</vt:lpstr>
      <vt:lpstr>_B_45</vt:lpstr>
      <vt:lpstr>_B_46</vt:lpstr>
      <vt:lpstr>_B_47</vt:lpstr>
      <vt:lpstr>_B_48</vt:lpstr>
      <vt:lpstr>_B_49</vt:lpstr>
      <vt:lpstr>_B_5</vt:lpstr>
      <vt:lpstr>_B_50</vt:lpstr>
      <vt:lpstr>_B_51</vt:lpstr>
      <vt:lpstr>_B_52</vt:lpstr>
      <vt:lpstr>_B_53</vt:lpstr>
      <vt:lpstr>_B_54</vt:lpstr>
      <vt:lpstr>_B_55</vt:lpstr>
      <vt:lpstr>_B_56</vt:lpstr>
      <vt:lpstr>_B_57</vt:lpstr>
      <vt:lpstr>_B_58</vt:lpstr>
      <vt:lpstr>_B_59</vt:lpstr>
      <vt:lpstr>_B_6</vt:lpstr>
      <vt:lpstr>_B_60</vt:lpstr>
      <vt:lpstr>_B_61</vt:lpstr>
      <vt:lpstr>_B_62</vt:lpstr>
      <vt:lpstr>_B_63</vt:lpstr>
      <vt:lpstr>_B_64</vt:lpstr>
      <vt:lpstr>_B_65</vt:lpstr>
      <vt:lpstr>_B_66</vt:lpstr>
      <vt:lpstr>_B_67</vt:lpstr>
      <vt:lpstr>_B_68</vt:lpstr>
      <vt:lpstr>_B_69</vt:lpstr>
      <vt:lpstr>_B_7</vt:lpstr>
      <vt:lpstr>_B_70</vt:lpstr>
      <vt:lpstr>_B_71</vt:lpstr>
      <vt:lpstr>_B_72</vt:lpstr>
      <vt:lpstr>_B_73</vt:lpstr>
      <vt:lpstr>_B_74</vt:lpstr>
      <vt:lpstr>_B_75</vt:lpstr>
      <vt:lpstr>_B_76</vt:lpstr>
      <vt:lpstr>_B_77</vt:lpstr>
      <vt:lpstr>_B_78</vt:lpstr>
      <vt:lpstr>_B_79</vt:lpstr>
      <vt:lpstr>_B_8</vt:lpstr>
      <vt:lpstr>_B_80</vt:lpstr>
      <vt:lpstr>_B_81</vt:lpstr>
      <vt:lpstr>_B_82</vt:lpstr>
      <vt:lpstr>_B_83</vt:lpstr>
      <vt:lpstr>_B_84</vt:lpstr>
      <vt:lpstr>_B_85</vt:lpstr>
      <vt:lpstr>_B_86</vt:lpstr>
      <vt:lpstr>_B_87</vt:lpstr>
      <vt:lpstr>_B_88</vt:lpstr>
      <vt:lpstr>_B_89</vt:lpstr>
      <vt:lpstr>_B_9</vt:lpstr>
      <vt:lpstr>_B_90</vt:lpstr>
      <vt:lpstr>_B_91</vt:lpstr>
      <vt:lpstr>_B_92</vt:lpstr>
      <vt:lpstr>_B_93</vt:lpstr>
      <vt:lpstr>_B_94</vt:lpstr>
      <vt:lpstr>_B_95</vt:lpstr>
      <vt:lpstr>_B_96</vt:lpstr>
      <vt:lpstr>_B_97</vt:lpstr>
      <vt:lpstr>_B_98</vt:lpstr>
      <vt:lpstr>_B_99</vt:lpstr>
      <vt:lpstr>_C_1</vt:lpstr>
      <vt:lpstr>_C_10</vt:lpstr>
      <vt:lpstr>_C_100</vt:lpstr>
      <vt:lpstr>_C_101</vt:lpstr>
      <vt:lpstr>_C_102</vt:lpstr>
      <vt:lpstr>_C_103</vt:lpstr>
      <vt:lpstr>_C_104</vt:lpstr>
      <vt:lpstr>_C_105</vt:lpstr>
      <vt:lpstr>_C_106</vt:lpstr>
      <vt:lpstr>_C_107</vt:lpstr>
      <vt:lpstr>_C_108</vt:lpstr>
      <vt:lpstr>_C_109</vt:lpstr>
      <vt:lpstr>_C_11</vt:lpstr>
      <vt:lpstr>_C_110</vt:lpstr>
      <vt:lpstr>_C_111</vt:lpstr>
      <vt:lpstr>_C_112</vt:lpstr>
      <vt:lpstr>_C_113</vt:lpstr>
      <vt:lpstr>_C_114</vt:lpstr>
      <vt:lpstr>_C_115</vt:lpstr>
      <vt:lpstr>_C_116</vt:lpstr>
      <vt:lpstr>_C_117</vt:lpstr>
      <vt:lpstr>_C_118</vt:lpstr>
      <vt:lpstr>_C_119</vt:lpstr>
      <vt:lpstr>_C_12</vt:lpstr>
      <vt:lpstr>_C_120</vt:lpstr>
      <vt:lpstr>_C_121</vt:lpstr>
      <vt:lpstr>_C_122</vt:lpstr>
      <vt:lpstr>_C_123</vt:lpstr>
      <vt:lpstr>_C_124</vt:lpstr>
      <vt:lpstr>_C_125</vt:lpstr>
      <vt:lpstr>_C_126</vt:lpstr>
      <vt:lpstr>_C_127</vt:lpstr>
      <vt:lpstr>_C_128</vt:lpstr>
      <vt:lpstr>_C_129</vt:lpstr>
      <vt:lpstr>_C_13</vt:lpstr>
      <vt:lpstr>_C_130</vt:lpstr>
      <vt:lpstr>_C_131</vt:lpstr>
      <vt:lpstr>_C_132</vt:lpstr>
      <vt:lpstr>_C_133</vt:lpstr>
      <vt:lpstr>_C_134</vt:lpstr>
      <vt:lpstr>_C_135</vt:lpstr>
      <vt:lpstr>_C_136</vt:lpstr>
      <vt:lpstr>_C_137</vt:lpstr>
      <vt:lpstr>_C_138</vt:lpstr>
      <vt:lpstr>_C_139</vt:lpstr>
      <vt:lpstr>_C_14</vt:lpstr>
      <vt:lpstr>_C_140</vt:lpstr>
      <vt:lpstr>_C_141</vt:lpstr>
      <vt:lpstr>_C_142</vt:lpstr>
      <vt:lpstr>_C_143</vt:lpstr>
      <vt:lpstr>_C_144</vt:lpstr>
      <vt:lpstr>_C_145</vt:lpstr>
      <vt:lpstr>_C_146</vt:lpstr>
      <vt:lpstr>_C_147</vt:lpstr>
      <vt:lpstr>_C_148</vt:lpstr>
      <vt:lpstr>_C_149</vt:lpstr>
      <vt:lpstr>_C_15</vt:lpstr>
      <vt:lpstr>_C_150</vt:lpstr>
      <vt:lpstr>_C_151</vt:lpstr>
      <vt:lpstr>_C_152</vt:lpstr>
      <vt:lpstr>_C_153</vt:lpstr>
      <vt:lpstr>_C_154</vt:lpstr>
      <vt:lpstr>_C_155</vt:lpstr>
      <vt:lpstr>_C_156</vt:lpstr>
      <vt:lpstr>_C_157</vt:lpstr>
      <vt:lpstr>_C_158</vt:lpstr>
      <vt:lpstr>_C_159</vt:lpstr>
      <vt:lpstr>_C_16</vt:lpstr>
      <vt:lpstr>_C_160</vt:lpstr>
      <vt:lpstr>_C_161</vt:lpstr>
      <vt:lpstr>_C_162</vt:lpstr>
      <vt:lpstr>_C_163</vt:lpstr>
      <vt:lpstr>_C_164</vt:lpstr>
      <vt:lpstr>_C_165</vt:lpstr>
      <vt:lpstr>_C_166</vt:lpstr>
      <vt:lpstr>_C_167</vt:lpstr>
      <vt:lpstr>_C_168</vt:lpstr>
      <vt:lpstr>_C_169</vt:lpstr>
      <vt:lpstr>_C_17</vt:lpstr>
      <vt:lpstr>_C_170</vt:lpstr>
      <vt:lpstr>_C_171</vt:lpstr>
      <vt:lpstr>_C_172</vt:lpstr>
      <vt:lpstr>_C_173</vt:lpstr>
      <vt:lpstr>_C_174</vt:lpstr>
      <vt:lpstr>_C_175</vt:lpstr>
      <vt:lpstr>_C_176</vt:lpstr>
      <vt:lpstr>_C_177</vt:lpstr>
      <vt:lpstr>_C_178</vt:lpstr>
      <vt:lpstr>_C_179</vt:lpstr>
      <vt:lpstr>_C_18</vt:lpstr>
      <vt:lpstr>_C_180</vt:lpstr>
      <vt:lpstr>_C_181</vt:lpstr>
      <vt:lpstr>_C_182</vt:lpstr>
      <vt:lpstr>_C_183</vt:lpstr>
      <vt:lpstr>_C_184</vt:lpstr>
      <vt:lpstr>_C_185</vt:lpstr>
      <vt:lpstr>_C_186</vt:lpstr>
      <vt:lpstr>_C_187</vt:lpstr>
      <vt:lpstr>_C_188</vt:lpstr>
      <vt:lpstr>_C_189</vt:lpstr>
      <vt:lpstr>_C_19</vt:lpstr>
      <vt:lpstr>_C_190</vt:lpstr>
      <vt:lpstr>_C_191</vt:lpstr>
      <vt:lpstr>_C_192</vt:lpstr>
      <vt:lpstr>_C_193</vt:lpstr>
      <vt:lpstr>_C_194</vt:lpstr>
      <vt:lpstr>_C_195</vt:lpstr>
      <vt:lpstr>_C_196</vt:lpstr>
      <vt:lpstr>_C_197</vt:lpstr>
      <vt:lpstr>_C_198</vt:lpstr>
      <vt:lpstr>_C_199</vt:lpstr>
      <vt:lpstr>_C_2</vt:lpstr>
      <vt:lpstr>_C_20</vt:lpstr>
      <vt:lpstr>_C_200</vt:lpstr>
      <vt:lpstr>_C_201</vt:lpstr>
      <vt:lpstr>_C_202</vt:lpstr>
      <vt:lpstr>_C_203</vt:lpstr>
      <vt:lpstr>_C_204</vt:lpstr>
      <vt:lpstr>_C_205</vt:lpstr>
      <vt:lpstr>_C_206</vt:lpstr>
      <vt:lpstr>_C_207</vt:lpstr>
      <vt:lpstr>_C_208</vt:lpstr>
      <vt:lpstr>_C_209</vt:lpstr>
      <vt:lpstr>_C_21</vt:lpstr>
      <vt:lpstr>_C_210</vt:lpstr>
      <vt:lpstr>_C_211</vt:lpstr>
      <vt:lpstr>_C_212</vt:lpstr>
      <vt:lpstr>_C_213</vt:lpstr>
      <vt:lpstr>_C_214</vt:lpstr>
      <vt:lpstr>_C_215</vt:lpstr>
      <vt:lpstr>_C_216</vt:lpstr>
      <vt:lpstr>_C_217</vt:lpstr>
      <vt:lpstr>_C_218</vt:lpstr>
      <vt:lpstr>_C_219</vt:lpstr>
      <vt:lpstr>_C_22</vt:lpstr>
      <vt:lpstr>_C_220</vt:lpstr>
      <vt:lpstr>_C_221</vt:lpstr>
      <vt:lpstr>_C_222</vt:lpstr>
      <vt:lpstr>_C_223</vt:lpstr>
      <vt:lpstr>_C_224</vt:lpstr>
      <vt:lpstr>_C_225</vt:lpstr>
      <vt:lpstr>_C_226</vt:lpstr>
      <vt:lpstr>_C_227</vt:lpstr>
      <vt:lpstr>_C_228</vt:lpstr>
      <vt:lpstr>_C_229</vt:lpstr>
      <vt:lpstr>_C_23</vt:lpstr>
      <vt:lpstr>_C_230</vt:lpstr>
      <vt:lpstr>_C_231</vt:lpstr>
      <vt:lpstr>_C_232</vt:lpstr>
      <vt:lpstr>_C_233</vt:lpstr>
      <vt:lpstr>_C_234</vt:lpstr>
      <vt:lpstr>_C_235</vt:lpstr>
      <vt:lpstr>_C_236</vt:lpstr>
      <vt:lpstr>_C_237</vt:lpstr>
      <vt:lpstr>_C_238</vt:lpstr>
      <vt:lpstr>_C_239</vt:lpstr>
      <vt:lpstr>_C_24</vt:lpstr>
      <vt:lpstr>_C_240</vt:lpstr>
      <vt:lpstr>_C_241</vt:lpstr>
      <vt:lpstr>_C_242</vt:lpstr>
      <vt:lpstr>_C_243</vt:lpstr>
      <vt:lpstr>_C_244</vt:lpstr>
      <vt:lpstr>_C_245</vt:lpstr>
      <vt:lpstr>_C_246</vt:lpstr>
      <vt:lpstr>_C_247</vt:lpstr>
      <vt:lpstr>_C_248</vt:lpstr>
      <vt:lpstr>_C_249</vt:lpstr>
      <vt:lpstr>_C_25</vt:lpstr>
      <vt:lpstr>_C_250</vt:lpstr>
      <vt:lpstr>_C_251</vt:lpstr>
      <vt:lpstr>_C_252</vt:lpstr>
      <vt:lpstr>_C_253</vt:lpstr>
      <vt:lpstr>_C_254</vt:lpstr>
      <vt:lpstr>_C_255</vt:lpstr>
      <vt:lpstr>_C_256</vt:lpstr>
      <vt:lpstr>_C_257</vt:lpstr>
      <vt:lpstr>_C_258</vt:lpstr>
      <vt:lpstr>_C_259</vt:lpstr>
      <vt:lpstr>_C_26</vt:lpstr>
      <vt:lpstr>_C_260</vt:lpstr>
      <vt:lpstr>_C_261</vt:lpstr>
      <vt:lpstr>_C_262</vt:lpstr>
      <vt:lpstr>_C_263</vt:lpstr>
      <vt:lpstr>_C_264</vt:lpstr>
      <vt:lpstr>_C_265</vt:lpstr>
      <vt:lpstr>_C_266</vt:lpstr>
      <vt:lpstr>_C_267</vt:lpstr>
      <vt:lpstr>_C_268</vt:lpstr>
      <vt:lpstr>_C_269</vt:lpstr>
      <vt:lpstr>_C_27</vt:lpstr>
      <vt:lpstr>_C_270</vt:lpstr>
      <vt:lpstr>_C_271</vt:lpstr>
      <vt:lpstr>_C_272</vt:lpstr>
      <vt:lpstr>_C_273</vt:lpstr>
      <vt:lpstr>_C_274</vt:lpstr>
      <vt:lpstr>_C_275</vt:lpstr>
      <vt:lpstr>_C_276</vt:lpstr>
      <vt:lpstr>_C_277</vt:lpstr>
      <vt:lpstr>_C_278</vt:lpstr>
      <vt:lpstr>_C_279</vt:lpstr>
      <vt:lpstr>_C_28</vt:lpstr>
      <vt:lpstr>_C_280</vt:lpstr>
      <vt:lpstr>_C_281</vt:lpstr>
      <vt:lpstr>_C_282</vt:lpstr>
      <vt:lpstr>_C_283</vt:lpstr>
      <vt:lpstr>_C_284</vt:lpstr>
      <vt:lpstr>_C_285</vt:lpstr>
      <vt:lpstr>_C_286</vt:lpstr>
      <vt:lpstr>_C_287</vt:lpstr>
      <vt:lpstr>_C_288</vt:lpstr>
      <vt:lpstr>_C_289</vt:lpstr>
      <vt:lpstr>_C_29</vt:lpstr>
      <vt:lpstr>_C_290</vt:lpstr>
      <vt:lpstr>_C_291</vt:lpstr>
      <vt:lpstr>_C_292</vt:lpstr>
      <vt:lpstr>_C_293</vt:lpstr>
      <vt:lpstr>_C_294</vt:lpstr>
      <vt:lpstr>_C_295</vt:lpstr>
      <vt:lpstr>_C_296</vt:lpstr>
      <vt:lpstr>_C_297</vt:lpstr>
      <vt:lpstr>_C_298</vt:lpstr>
      <vt:lpstr>_C_299</vt:lpstr>
      <vt:lpstr>_C_3</vt:lpstr>
      <vt:lpstr>_C_30</vt:lpstr>
      <vt:lpstr>_C_300</vt:lpstr>
      <vt:lpstr>_C_31</vt:lpstr>
      <vt:lpstr>_C_32</vt:lpstr>
      <vt:lpstr>_C_33</vt:lpstr>
      <vt:lpstr>_C_34</vt:lpstr>
      <vt:lpstr>_C_35</vt:lpstr>
      <vt:lpstr>_C_36</vt:lpstr>
      <vt:lpstr>_C_37</vt:lpstr>
      <vt:lpstr>_C_38</vt:lpstr>
      <vt:lpstr>_C_39</vt:lpstr>
      <vt:lpstr>_C_4</vt:lpstr>
      <vt:lpstr>_C_40</vt:lpstr>
      <vt:lpstr>_C_41</vt:lpstr>
      <vt:lpstr>_C_42</vt:lpstr>
      <vt:lpstr>_C_43</vt:lpstr>
      <vt:lpstr>_C_44</vt:lpstr>
      <vt:lpstr>_C_45</vt:lpstr>
      <vt:lpstr>_C_46</vt:lpstr>
      <vt:lpstr>_C_47</vt:lpstr>
      <vt:lpstr>_C_48</vt:lpstr>
      <vt:lpstr>_C_49</vt:lpstr>
      <vt:lpstr>_C_5</vt:lpstr>
      <vt:lpstr>_C_50</vt:lpstr>
      <vt:lpstr>_C_51</vt:lpstr>
      <vt:lpstr>_C_52</vt:lpstr>
      <vt:lpstr>_C_53</vt:lpstr>
      <vt:lpstr>_C_54</vt:lpstr>
      <vt:lpstr>_C_55</vt:lpstr>
      <vt:lpstr>_C_56</vt:lpstr>
      <vt:lpstr>_C_57</vt:lpstr>
      <vt:lpstr>_C_58</vt:lpstr>
      <vt:lpstr>_C_59</vt:lpstr>
      <vt:lpstr>_C_6</vt:lpstr>
      <vt:lpstr>_C_60</vt:lpstr>
      <vt:lpstr>_C_61</vt:lpstr>
      <vt:lpstr>_C_62</vt:lpstr>
      <vt:lpstr>_C_63</vt:lpstr>
      <vt:lpstr>_C_64</vt:lpstr>
      <vt:lpstr>_C_65</vt:lpstr>
      <vt:lpstr>_C_66</vt:lpstr>
      <vt:lpstr>_C_67</vt:lpstr>
      <vt:lpstr>_C_68</vt:lpstr>
      <vt:lpstr>_C_69</vt:lpstr>
      <vt:lpstr>_C_7</vt:lpstr>
      <vt:lpstr>_C_70</vt:lpstr>
      <vt:lpstr>_C_71</vt:lpstr>
      <vt:lpstr>_C_72</vt:lpstr>
      <vt:lpstr>_C_73</vt:lpstr>
      <vt:lpstr>_C_74</vt:lpstr>
      <vt:lpstr>_C_75</vt:lpstr>
      <vt:lpstr>_C_76</vt:lpstr>
      <vt:lpstr>_C_77</vt:lpstr>
      <vt:lpstr>_C_78</vt:lpstr>
      <vt:lpstr>_C_79</vt:lpstr>
      <vt:lpstr>_C_8</vt:lpstr>
      <vt:lpstr>_C_80</vt:lpstr>
      <vt:lpstr>_C_81</vt:lpstr>
      <vt:lpstr>_C_82</vt:lpstr>
      <vt:lpstr>_C_83</vt:lpstr>
      <vt:lpstr>_C_84</vt:lpstr>
      <vt:lpstr>_C_85</vt:lpstr>
      <vt:lpstr>_C_86</vt:lpstr>
      <vt:lpstr>_C_87</vt:lpstr>
      <vt:lpstr>_C_88</vt:lpstr>
      <vt:lpstr>_C_89</vt:lpstr>
      <vt:lpstr>_C_9</vt:lpstr>
      <vt:lpstr>_C_90</vt:lpstr>
      <vt:lpstr>_C_91</vt:lpstr>
      <vt:lpstr>_C_92</vt:lpstr>
      <vt:lpstr>_C_93</vt:lpstr>
      <vt:lpstr>_C_94</vt:lpstr>
      <vt:lpstr>_C_95</vt:lpstr>
      <vt:lpstr>_C_96</vt:lpstr>
      <vt:lpstr>_C_97</vt:lpstr>
      <vt:lpstr>_C_98</vt:lpstr>
      <vt:lpstr>_C_99</vt:lpstr>
      <vt:lpstr>_CDTYC_1</vt:lpstr>
      <vt:lpstr>_CDTYC_10</vt:lpstr>
      <vt:lpstr>_CDTYC_100</vt:lpstr>
      <vt:lpstr>_CDTYC_101</vt:lpstr>
      <vt:lpstr>_CDTYC_102</vt:lpstr>
      <vt:lpstr>_CDTYC_103</vt:lpstr>
      <vt:lpstr>_CDTYC_104</vt:lpstr>
      <vt:lpstr>_CDTYC_105</vt:lpstr>
      <vt:lpstr>_CDTYC_106</vt:lpstr>
      <vt:lpstr>_CDTYC_107</vt:lpstr>
      <vt:lpstr>_CDTYC_108</vt:lpstr>
      <vt:lpstr>_CDTYC_109</vt:lpstr>
      <vt:lpstr>_CDTYC_11</vt:lpstr>
      <vt:lpstr>_CDTYC_110</vt:lpstr>
      <vt:lpstr>_CDTYC_111</vt:lpstr>
      <vt:lpstr>_CDTYC_112</vt:lpstr>
      <vt:lpstr>_CDTYC_113</vt:lpstr>
      <vt:lpstr>_CDTYC_114</vt:lpstr>
      <vt:lpstr>_CDTYC_115</vt:lpstr>
      <vt:lpstr>_CDTYC_116</vt:lpstr>
      <vt:lpstr>_CDTYC_117</vt:lpstr>
      <vt:lpstr>_CDTYC_118</vt:lpstr>
      <vt:lpstr>_CDTYC_119</vt:lpstr>
      <vt:lpstr>_CDTYC_12</vt:lpstr>
      <vt:lpstr>_CDTYC_120</vt:lpstr>
      <vt:lpstr>_CDTYC_121</vt:lpstr>
      <vt:lpstr>_CDTYC_122</vt:lpstr>
      <vt:lpstr>_CDTYC_123</vt:lpstr>
      <vt:lpstr>_CDTYC_124</vt:lpstr>
      <vt:lpstr>_CDTYC_125</vt:lpstr>
      <vt:lpstr>_CDTYC_126</vt:lpstr>
      <vt:lpstr>_CDTYC_127</vt:lpstr>
      <vt:lpstr>_CDTYC_128</vt:lpstr>
      <vt:lpstr>_CDTYC_129</vt:lpstr>
      <vt:lpstr>_CDTYC_13</vt:lpstr>
      <vt:lpstr>_CDTYC_130</vt:lpstr>
      <vt:lpstr>_CDTYC_131</vt:lpstr>
      <vt:lpstr>_CDTYC_132</vt:lpstr>
      <vt:lpstr>_CDTYC_133</vt:lpstr>
      <vt:lpstr>_CDTYC_134</vt:lpstr>
      <vt:lpstr>_CDTYC_135</vt:lpstr>
      <vt:lpstr>_CDTYC_136</vt:lpstr>
      <vt:lpstr>_CDTYC_137</vt:lpstr>
      <vt:lpstr>_CDTYC_138</vt:lpstr>
      <vt:lpstr>_CDTYC_139</vt:lpstr>
      <vt:lpstr>_CDTYC_14</vt:lpstr>
      <vt:lpstr>_CDTYC_140</vt:lpstr>
      <vt:lpstr>_CDTYC_141</vt:lpstr>
      <vt:lpstr>_CDTYC_142</vt:lpstr>
      <vt:lpstr>_CDTYC_143</vt:lpstr>
      <vt:lpstr>_CDTYC_144</vt:lpstr>
      <vt:lpstr>_CDTYC_145</vt:lpstr>
      <vt:lpstr>_CDTYC_146</vt:lpstr>
      <vt:lpstr>_CDTYC_147</vt:lpstr>
      <vt:lpstr>_CDTYC_148</vt:lpstr>
      <vt:lpstr>_CDTYC_149</vt:lpstr>
      <vt:lpstr>_CDTYC_15</vt:lpstr>
      <vt:lpstr>_CDTYC_150</vt:lpstr>
      <vt:lpstr>_CDTYC_151</vt:lpstr>
      <vt:lpstr>_CDTYC_152</vt:lpstr>
      <vt:lpstr>_CDTYC_153</vt:lpstr>
      <vt:lpstr>_CDTYC_154</vt:lpstr>
      <vt:lpstr>_CDTYC_155</vt:lpstr>
      <vt:lpstr>_CDTYC_156</vt:lpstr>
      <vt:lpstr>_CDTYC_157</vt:lpstr>
      <vt:lpstr>_CDTYC_158</vt:lpstr>
      <vt:lpstr>_CDTYC_159</vt:lpstr>
      <vt:lpstr>_CDTYC_16</vt:lpstr>
      <vt:lpstr>_CDTYC_160</vt:lpstr>
      <vt:lpstr>_CDTYC_161</vt:lpstr>
      <vt:lpstr>_CDTYC_162</vt:lpstr>
      <vt:lpstr>_CDTYC_163</vt:lpstr>
      <vt:lpstr>_CDTYC_164</vt:lpstr>
      <vt:lpstr>_CDTYC_165</vt:lpstr>
      <vt:lpstr>_CDTYC_166</vt:lpstr>
      <vt:lpstr>_CDTYC_167</vt:lpstr>
      <vt:lpstr>_CDTYC_168</vt:lpstr>
      <vt:lpstr>_CDTYC_169</vt:lpstr>
      <vt:lpstr>_CDTYC_17</vt:lpstr>
      <vt:lpstr>_CDTYC_170</vt:lpstr>
      <vt:lpstr>_CDTYC_171</vt:lpstr>
      <vt:lpstr>_CDTYC_172</vt:lpstr>
      <vt:lpstr>_CDTYC_173</vt:lpstr>
      <vt:lpstr>_CDTYC_174</vt:lpstr>
      <vt:lpstr>_CDTYC_175</vt:lpstr>
      <vt:lpstr>_CDTYC_176</vt:lpstr>
      <vt:lpstr>_CDTYC_177</vt:lpstr>
      <vt:lpstr>_CDTYC_178</vt:lpstr>
      <vt:lpstr>_CDTYC_179</vt:lpstr>
      <vt:lpstr>_CDTYC_18</vt:lpstr>
      <vt:lpstr>_CDTYC_180</vt:lpstr>
      <vt:lpstr>_CDTYC_181</vt:lpstr>
      <vt:lpstr>_CDTYC_182</vt:lpstr>
      <vt:lpstr>_CDTYC_183</vt:lpstr>
      <vt:lpstr>_CDTYC_184</vt:lpstr>
      <vt:lpstr>_CDTYC_185</vt:lpstr>
      <vt:lpstr>_CDTYC_186</vt:lpstr>
      <vt:lpstr>_CDTYC_187</vt:lpstr>
      <vt:lpstr>_CDTYC_188</vt:lpstr>
      <vt:lpstr>_CDTYC_189</vt:lpstr>
      <vt:lpstr>_CDTYC_19</vt:lpstr>
      <vt:lpstr>_CDTYC_190</vt:lpstr>
      <vt:lpstr>_CDTYC_191</vt:lpstr>
      <vt:lpstr>_CDTYC_192</vt:lpstr>
      <vt:lpstr>_CDTYC_193</vt:lpstr>
      <vt:lpstr>_CDTYC_194</vt:lpstr>
      <vt:lpstr>_CDTYC_195</vt:lpstr>
      <vt:lpstr>_CDTYC_196</vt:lpstr>
      <vt:lpstr>_CDTYC_197</vt:lpstr>
      <vt:lpstr>_CDTYC_198</vt:lpstr>
      <vt:lpstr>_CDTYC_199</vt:lpstr>
      <vt:lpstr>_CDTYC_2</vt:lpstr>
      <vt:lpstr>_CDTYC_20</vt:lpstr>
      <vt:lpstr>_CDTYC_200</vt:lpstr>
      <vt:lpstr>_CDTYC_201</vt:lpstr>
      <vt:lpstr>_CDTYC_202</vt:lpstr>
      <vt:lpstr>_CDTYC_203</vt:lpstr>
      <vt:lpstr>_CDTYC_204</vt:lpstr>
      <vt:lpstr>_CDTYC_205</vt:lpstr>
      <vt:lpstr>_CDTYC_206</vt:lpstr>
      <vt:lpstr>_CDTYC_207</vt:lpstr>
      <vt:lpstr>_CDTYC_208</vt:lpstr>
      <vt:lpstr>_CDTYC_209</vt:lpstr>
      <vt:lpstr>_CDTYC_21</vt:lpstr>
      <vt:lpstr>_CDTYC_210</vt:lpstr>
      <vt:lpstr>_CDTYC_211</vt:lpstr>
      <vt:lpstr>_CDTYC_212</vt:lpstr>
      <vt:lpstr>_CDTYC_213</vt:lpstr>
      <vt:lpstr>_CDTYC_214</vt:lpstr>
      <vt:lpstr>_CDTYC_215</vt:lpstr>
      <vt:lpstr>_CDTYC_216</vt:lpstr>
      <vt:lpstr>_CDTYC_217</vt:lpstr>
      <vt:lpstr>_CDTYC_218</vt:lpstr>
      <vt:lpstr>_CDTYC_219</vt:lpstr>
      <vt:lpstr>_CDTYC_22</vt:lpstr>
      <vt:lpstr>_CDTYC_220</vt:lpstr>
      <vt:lpstr>_CDTYC_221</vt:lpstr>
      <vt:lpstr>_CDTYC_222</vt:lpstr>
      <vt:lpstr>_CDTYC_223</vt:lpstr>
      <vt:lpstr>_CDTYC_224</vt:lpstr>
      <vt:lpstr>_CDTYC_225</vt:lpstr>
      <vt:lpstr>_CDTYC_226</vt:lpstr>
      <vt:lpstr>_CDTYC_227</vt:lpstr>
      <vt:lpstr>_CDTYC_228</vt:lpstr>
      <vt:lpstr>_CDTYC_229</vt:lpstr>
      <vt:lpstr>_CDTYC_23</vt:lpstr>
      <vt:lpstr>_CDTYC_230</vt:lpstr>
      <vt:lpstr>_CDTYC_231</vt:lpstr>
      <vt:lpstr>_CDTYC_232</vt:lpstr>
      <vt:lpstr>_CDTYC_233</vt:lpstr>
      <vt:lpstr>_CDTYC_234</vt:lpstr>
      <vt:lpstr>_CDTYC_235</vt:lpstr>
      <vt:lpstr>_CDTYC_236</vt:lpstr>
      <vt:lpstr>_CDTYC_237</vt:lpstr>
      <vt:lpstr>_CDTYC_238</vt:lpstr>
      <vt:lpstr>_CDTYC_239</vt:lpstr>
      <vt:lpstr>_CDTYC_24</vt:lpstr>
      <vt:lpstr>_CDTYC_240</vt:lpstr>
      <vt:lpstr>_CDTYC_241</vt:lpstr>
      <vt:lpstr>_CDTYC_242</vt:lpstr>
      <vt:lpstr>_CDTYC_243</vt:lpstr>
      <vt:lpstr>_CDTYC_244</vt:lpstr>
      <vt:lpstr>_CDTYC_245</vt:lpstr>
      <vt:lpstr>_CDTYC_246</vt:lpstr>
      <vt:lpstr>_CDTYC_247</vt:lpstr>
      <vt:lpstr>_CDTYC_248</vt:lpstr>
      <vt:lpstr>_CDTYC_249</vt:lpstr>
      <vt:lpstr>_CDTYC_25</vt:lpstr>
      <vt:lpstr>_CDTYC_250</vt:lpstr>
      <vt:lpstr>_CDTYC_251</vt:lpstr>
      <vt:lpstr>_CDTYC_252</vt:lpstr>
      <vt:lpstr>_CDTYC_253</vt:lpstr>
      <vt:lpstr>_CDTYC_254</vt:lpstr>
      <vt:lpstr>_CDTYC_255</vt:lpstr>
      <vt:lpstr>_CDTYC_256</vt:lpstr>
      <vt:lpstr>_CDTYC_257</vt:lpstr>
      <vt:lpstr>_CDTYC_258</vt:lpstr>
      <vt:lpstr>_CDTYC_259</vt:lpstr>
      <vt:lpstr>_CDTYC_26</vt:lpstr>
      <vt:lpstr>_CDTYC_260</vt:lpstr>
      <vt:lpstr>_CDTYC_261</vt:lpstr>
      <vt:lpstr>_CDTYC_262</vt:lpstr>
      <vt:lpstr>_CDTYC_263</vt:lpstr>
      <vt:lpstr>_CDTYC_264</vt:lpstr>
      <vt:lpstr>_CDTYC_265</vt:lpstr>
      <vt:lpstr>_CDTYC_266</vt:lpstr>
      <vt:lpstr>_CDTYC_267</vt:lpstr>
      <vt:lpstr>_CDTYC_268</vt:lpstr>
      <vt:lpstr>_CDTYC_269</vt:lpstr>
      <vt:lpstr>_CDTYC_27</vt:lpstr>
      <vt:lpstr>_CDTYC_270</vt:lpstr>
      <vt:lpstr>_CDTYC_271</vt:lpstr>
      <vt:lpstr>_CDTYC_272</vt:lpstr>
      <vt:lpstr>_CDTYC_273</vt:lpstr>
      <vt:lpstr>_CDTYC_274</vt:lpstr>
      <vt:lpstr>_CDTYC_275</vt:lpstr>
      <vt:lpstr>_CDTYC_276</vt:lpstr>
      <vt:lpstr>_CDTYC_277</vt:lpstr>
      <vt:lpstr>_CDTYC_278</vt:lpstr>
      <vt:lpstr>_CDTYC_279</vt:lpstr>
      <vt:lpstr>_CDTYC_28</vt:lpstr>
      <vt:lpstr>_CDTYC_280</vt:lpstr>
      <vt:lpstr>_CDTYC_281</vt:lpstr>
      <vt:lpstr>_CDTYC_282</vt:lpstr>
      <vt:lpstr>_CDTYC_283</vt:lpstr>
      <vt:lpstr>_CDTYC_284</vt:lpstr>
      <vt:lpstr>_CDTYC_285</vt:lpstr>
      <vt:lpstr>_CDTYC_286</vt:lpstr>
      <vt:lpstr>_CDTYC_287</vt:lpstr>
      <vt:lpstr>_CDTYC_288</vt:lpstr>
      <vt:lpstr>_CDTYC_289</vt:lpstr>
      <vt:lpstr>_CDTYC_29</vt:lpstr>
      <vt:lpstr>_CDTYC_290</vt:lpstr>
      <vt:lpstr>_CDTYC_291</vt:lpstr>
      <vt:lpstr>_CDTYC_292</vt:lpstr>
      <vt:lpstr>_CDTYC_293</vt:lpstr>
      <vt:lpstr>_CDTYC_294</vt:lpstr>
      <vt:lpstr>_CDTYC_295</vt:lpstr>
      <vt:lpstr>_CDTYC_296</vt:lpstr>
      <vt:lpstr>_CDTYC_297</vt:lpstr>
      <vt:lpstr>_CDTYC_298</vt:lpstr>
      <vt:lpstr>_CDTYC_299</vt:lpstr>
      <vt:lpstr>_CDTYC_3</vt:lpstr>
      <vt:lpstr>_CDTYC_30</vt:lpstr>
      <vt:lpstr>_CDTYC_300</vt:lpstr>
      <vt:lpstr>_CDTYC_31</vt:lpstr>
      <vt:lpstr>_CDTYC_32</vt:lpstr>
      <vt:lpstr>_CDTYC_33</vt:lpstr>
      <vt:lpstr>_CDTYC_34</vt:lpstr>
      <vt:lpstr>_CDTYC_35</vt:lpstr>
      <vt:lpstr>_CDTYC_36</vt:lpstr>
      <vt:lpstr>_CDTYC_37</vt:lpstr>
      <vt:lpstr>_CDTYC_38</vt:lpstr>
      <vt:lpstr>_CDTYC_39</vt:lpstr>
      <vt:lpstr>_CDTYC_4</vt:lpstr>
      <vt:lpstr>_CDTYC_40</vt:lpstr>
      <vt:lpstr>_CDTYC_41</vt:lpstr>
      <vt:lpstr>_CDTYC_42</vt:lpstr>
      <vt:lpstr>_CDTYC_43</vt:lpstr>
      <vt:lpstr>_CDTYC_44</vt:lpstr>
      <vt:lpstr>_CDTYC_45</vt:lpstr>
      <vt:lpstr>_CDTYC_46</vt:lpstr>
      <vt:lpstr>_CDTYC_47</vt:lpstr>
      <vt:lpstr>_CDTYC_48</vt:lpstr>
      <vt:lpstr>_CDTYC_49</vt:lpstr>
      <vt:lpstr>_CDTYC_5</vt:lpstr>
      <vt:lpstr>_CDTYC_50</vt:lpstr>
      <vt:lpstr>_CDTYC_51</vt:lpstr>
      <vt:lpstr>_CDTYC_52</vt:lpstr>
      <vt:lpstr>_CDTYC_53</vt:lpstr>
      <vt:lpstr>_CDTYC_54</vt:lpstr>
      <vt:lpstr>_CDTYC_55</vt:lpstr>
      <vt:lpstr>_CDTYC_56</vt:lpstr>
      <vt:lpstr>_CDTYC_57</vt:lpstr>
      <vt:lpstr>_CDTYC_58</vt:lpstr>
      <vt:lpstr>_CDTYC_59</vt:lpstr>
      <vt:lpstr>_CDTYC_6</vt:lpstr>
      <vt:lpstr>_CDTYC_60</vt:lpstr>
      <vt:lpstr>_CDTYC_61</vt:lpstr>
      <vt:lpstr>_CDTYC_62</vt:lpstr>
      <vt:lpstr>_CDTYC_63</vt:lpstr>
      <vt:lpstr>_CDTYC_64</vt:lpstr>
      <vt:lpstr>_CDTYC_65</vt:lpstr>
      <vt:lpstr>_CDTYC_66</vt:lpstr>
      <vt:lpstr>_CDTYC_67</vt:lpstr>
      <vt:lpstr>_CDTYC_68</vt:lpstr>
      <vt:lpstr>_CDTYC_69</vt:lpstr>
      <vt:lpstr>_CDTYC_7</vt:lpstr>
      <vt:lpstr>_CDTYC_70</vt:lpstr>
      <vt:lpstr>_CDTYC_71</vt:lpstr>
      <vt:lpstr>_CDTYC_72</vt:lpstr>
      <vt:lpstr>_CDTYC_73</vt:lpstr>
      <vt:lpstr>_CDTYC_74</vt:lpstr>
      <vt:lpstr>_CDTYC_75</vt:lpstr>
      <vt:lpstr>_CDTYC_76</vt:lpstr>
      <vt:lpstr>_CDTYC_77</vt:lpstr>
      <vt:lpstr>_CDTYC_78</vt:lpstr>
      <vt:lpstr>_CDTYC_79</vt:lpstr>
      <vt:lpstr>_CDTYC_8</vt:lpstr>
      <vt:lpstr>_CDTYC_80</vt:lpstr>
      <vt:lpstr>_CDTYC_81</vt:lpstr>
      <vt:lpstr>_CDTYC_82</vt:lpstr>
      <vt:lpstr>_CDTYC_83</vt:lpstr>
      <vt:lpstr>_CDTYC_84</vt:lpstr>
      <vt:lpstr>_CDTYC_85</vt:lpstr>
      <vt:lpstr>_CDTYC_86</vt:lpstr>
      <vt:lpstr>_CDTYC_87</vt:lpstr>
      <vt:lpstr>_CDTYC_88</vt:lpstr>
      <vt:lpstr>_CDTYC_89</vt:lpstr>
      <vt:lpstr>_CDTYC_9</vt:lpstr>
      <vt:lpstr>_CDTYC_90</vt:lpstr>
      <vt:lpstr>_CDTYC_91</vt:lpstr>
      <vt:lpstr>_CDTYC_92</vt:lpstr>
      <vt:lpstr>_CDTYC_93</vt:lpstr>
      <vt:lpstr>_CDTYC_94</vt:lpstr>
      <vt:lpstr>_CDTYC_95</vt:lpstr>
      <vt:lpstr>_CDTYC_96</vt:lpstr>
      <vt:lpstr>_CDTYC_97</vt:lpstr>
      <vt:lpstr>_CDTYC_98</vt:lpstr>
      <vt:lpstr>_CDTYC_99</vt:lpstr>
      <vt:lpstr>_IMQTY_1</vt:lpstr>
      <vt:lpstr>_IMQTY_10</vt:lpstr>
      <vt:lpstr>_IMQTY_100</vt:lpstr>
      <vt:lpstr>_IMQTY_101</vt:lpstr>
      <vt:lpstr>_IMQTY_102</vt:lpstr>
      <vt:lpstr>_IMQTY_103</vt:lpstr>
      <vt:lpstr>_IMQTY_104</vt:lpstr>
      <vt:lpstr>_IMQTY_105</vt:lpstr>
      <vt:lpstr>_IMQTY_106</vt:lpstr>
      <vt:lpstr>_IMQTY_107</vt:lpstr>
      <vt:lpstr>_IMQTY_108</vt:lpstr>
      <vt:lpstr>_IMQTY_109</vt:lpstr>
      <vt:lpstr>_IMQTY_11</vt:lpstr>
      <vt:lpstr>_IMQTY_110</vt:lpstr>
      <vt:lpstr>_IMQTY_111</vt:lpstr>
      <vt:lpstr>_IMQTY_112</vt:lpstr>
      <vt:lpstr>_IMQTY_113</vt:lpstr>
      <vt:lpstr>_IMQTY_114</vt:lpstr>
      <vt:lpstr>_IMQTY_115</vt:lpstr>
      <vt:lpstr>_IMQTY_116</vt:lpstr>
      <vt:lpstr>_IMQTY_117</vt:lpstr>
      <vt:lpstr>_IMQTY_118</vt:lpstr>
      <vt:lpstr>_IMQTY_119</vt:lpstr>
      <vt:lpstr>_IMQTY_12</vt:lpstr>
      <vt:lpstr>_IMQTY_120</vt:lpstr>
      <vt:lpstr>_IMQTY_121</vt:lpstr>
      <vt:lpstr>_IMQTY_122</vt:lpstr>
      <vt:lpstr>_IMQTY_123</vt:lpstr>
      <vt:lpstr>_IMQTY_124</vt:lpstr>
      <vt:lpstr>_IMQTY_125</vt:lpstr>
      <vt:lpstr>_IMQTY_126</vt:lpstr>
      <vt:lpstr>_IMQTY_127</vt:lpstr>
      <vt:lpstr>_IMQTY_128</vt:lpstr>
      <vt:lpstr>_IMQTY_129</vt:lpstr>
      <vt:lpstr>_IMQTY_13</vt:lpstr>
      <vt:lpstr>_IMQTY_130</vt:lpstr>
      <vt:lpstr>_IMQTY_131</vt:lpstr>
      <vt:lpstr>_IMQTY_132</vt:lpstr>
      <vt:lpstr>_IMQTY_133</vt:lpstr>
      <vt:lpstr>_IMQTY_134</vt:lpstr>
      <vt:lpstr>_IMQTY_135</vt:lpstr>
      <vt:lpstr>_IMQTY_136</vt:lpstr>
      <vt:lpstr>_IMQTY_137</vt:lpstr>
      <vt:lpstr>_IMQTY_138</vt:lpstr>
      <vt:lpstr>_IMQTY_139</vt:lpstr>
      <vt:lpstr>_IMQTY_14</vt:lpstr>
      <vt:lpstr>_IMQTY_140</vt:lpstr>
      <vt:lpstr>_IMQTY_141</vt:lpstr>
      <vt:lpstr>_IMQTY_142</vt:lpstr>
      <vt:lpstr>_IMQTY_143</vt:lpstr>
      <vt:lpstr>_IMQTY_144</vt:lpstr>
      <vt:lpstr>_IMQTY_145</vt:lpstr>
      <vt:lpstr>_IMQTY_146</vt:lpstr>
      <vt:lpstr>_IMQTY_147</vt:lpstr>
      <vt:lpstr>_IMQTY_148</vt:lpstr>
      <vt:lpstr>_IMQTY_149</vt:lpstr>
      <vt:lpstr>_IMQTY_15</vt:lpstr>
      <vt:lpstr>_IMQTY_150</vt:lpstr>
      <vt:lpstr>_IMQTY_151</vt:lpstr>
      <vt:lpstr>_IMQTY_152</vt:lpstr>
      <vt:lpstr>_IMQTY_153</vt:lpstr>
      <vt:lpstr>_IMQTY_154</vt:lpstr>
      <vt:lpstr>_IMQTY_155</vt:lpstr>
      <vt:lpstr>_IMQTY_156</vt:lpstr>
      <vt:lpstr>_IMQTY_157</vt:lpstr>
      <vt:lpstr>_IMQTY_158</vt:lpstr>
      <vt:lpstr>_IMQTY_159</vt:lpstr>
      <vt:lpstr>_IMQTY_16</vt:lpstr>
      <vt:lpstr>_IMQTY_160</vt:lpstr>
      <vt:lpstr>_IMQTY_161</vt:lpstr>
      <vt:lpstr>_IMQTY_162</vt:lpstr>
      <vt:lpstr>_IMQTY_163</vt:lpstr>
      <vt:lpstr>_IMQTY_164</vt:lpstr>
      <vt:lpstr>_IMQTY_165</vt:lpstr>
      <vt:lpstr>_IMQTY_166</vt:lpstr>
      <vt:lpstr>_IMQTY_167</vt:lpstr>
      <vt:lpstr>_IMQTY_168</vt:lpstr>
      <vt:lpstr>_IMQTY_169</vt:lpstr>
      <vt:lpstr>_IMQTY_17</vt:lpstr>
      <vt:lpstr>_IMQTY_170</vt:lpstr>
      <vt:lpstr>_IMQTY_171</vt:lpstr>
      <vt:lpstr>_IMQTY_172</vt:lpstr>
      <vt:lpstr>_IMQTY_173</vt:lpstr>
      <vt:lpstr>_IMQTY_174</vt:lpstr>
      <vt:lpstr>_IMQTY_175</vt:lpstr>
      <vt:lpstr>_IMQTY_176</vt:lpstr>
      <vt:lpstr>_IMQTY_177</vt:lpstr>
      <vt:lpstr>_IMQTY_178</vt:lpstr>
      <vt:lpstr>_IMQTY_179</vt:lpstr>
      <vt:lpstr>_IMQTY_18</vt:lpstr>
      <vt:lpstr>_IMQTY_180</vt:lpstr>
      <vt:lpstr>_IMQTY_181</vt:lpstr>
      <vt:lpstr>_IMQTY_182</vt:lpstr>
      <vt:lpstr>_IMQTY_183</vt:lpstr>
      <vt:lpstr>_IMQTY_184</vt:lpstr>
      <vt:lpstr>_IMQTY_185</vt:lpstr>
      <vt:lpstr>_IMQTY_186</vt:lpstr>
      <vt:lpstr>_IMQTY_187</vt:lpstr>
      <vt:lpstr>_IMQTY_188</vt:lpstr>
      <vt:lpstr>_IMQTY_189</vt:lpstr>
      <vt:lpstr>_IMQTY_19</vt:lpstr>
      <vt:lpstr>_IMQTY_190</vt:lpstr>
      <vt:lpstr>_IMQTY_191</vt:lpstr>
      <vt:lpstr>_IMQTY_192</vt:lpstr>
      <vt:lpstr>_IMQTY_193</vt:lpstr>
      <vt:lpstr>_IMQTY_194</vt:lpstr>
      <vt:lpstr>_IMQTY_195</vt:lpstr>
      <vt:lpstr>_IMQTY_196</vt:lpstr>
      <vt:lpstr>_IMQTY_197</vt:lpstr>
      <vt:lpstr>_IMQTY_198</vt:lpstr>
      <vt:lpstr>_IMQTY_199</vt:lpstr>
      <vt:lpstr>_IMQTY_2</vt:lpstr>
      <vt:lpstr>_IMQTY_20</vt:lpstr>
      <vt:lpstr>_IMQTY_200</vt:lpstr>
      <vt:lpstr>_IMQTY_201</vt:lpstr>
      <vt:lpstr>_IMQTY_202</vt:lpstr>
      <vt:lpstr>_IMQTY_203</vt:lpstr>
      <vt:lpstr>_IMQTY_204</vt:lpstr>
      <vt:lpstr>_IMQTY_205</vt:lpstr>
      <vt:lpstr>_IMQTY_206</vt:lpstr>
      <vt:lpstr>_IMQTY_207</vt:lpstr>
      <vt:lpstr>_IMQTY_208</vt:lpstr>
      <vt:lpstr>_IMQTY_209</vt:lpstr>
      <vt:lpstr>_IMQTY_21</vt:lpstr>
      <vt:lpstr>_IMQTY_210</vt:lpstr>
      <vt:lpstr>_IMQTY_211</vt:lpstr>
      <vt:lpstr>_IMQTY_212</vt:lpstr>
      <vt:lpstr>_IMQTY_213</vt:lpstr>
      <vt:lpstr>_IMQTY_214</vt:lpstr>
      <vt:lpstr>_IMQTY_215</vt:lpstr>
      <vt:lpstr>_IMQTY_216</vt:lpstr>
      <vt:lpstr>_IMQTY_217</vt:lpstr>
      <vt:lpstr>_IMQTY_218</vt:lpstr>
      <vt:lpstr>_IMQTY_219</vt:lpstr>
      <vt:lpstr>_IMQTY_22</vt:lpstr>
      <vt:lpstr>_IMQTY_220</vt:lpstr>
      <vt:lpstr>_IMQTY_221</vt:lpstr>
      <vt:lpstr>_IMQTY_222</vt:lpstr>
      <vt:lpstr>_IMQTY_223</vt:lpstr>
      <vt:lpstr>_IMQTY_224</vt:lpstr>
      <vt:lpstr>_IMQTY_225</vt:lpstr>
      <vt:lpstr>_IMQTY_226</vt:lpstr>
      <vt:lpstr>_IMQTY_227</vt:lpstr>
      <vt:lpstr>_IMQTY_228</vt:lpstr>
      <vt:lpstr>_IMQTY_229</vt:lpstr>
      <vt:lpstr>_IMQTY_23</vt:lpstr>
      <vt:lpstr>_IMQTY_230</vt:lpstr>
      <vt:lpstr>_IMQTY_231</vt:lpstr>
      <vt:lpstr>_IMQTY_232</vt:lpstr>
      <vt:lpstr>_IMQTY_233</vt:lpstr>
      <vt:lpstr>_IMQTY_234</vt:lpstr>
      <vt:lpstr>_IMQTY_235</vt:lpstr>
      <vt:lpstr>_IMQTY_236</vt:lpstr>
      <vt:lpstr>_IMQTY_237</vt:lpstr>
      <vt:lpstr>_IMQTY_238</vt:lpstr>
      <vt:lpstr>_IMQTY_239</vt:lpstr>
      <vt:lpstr>_IMQTY_24</vt:lpstr>
      <vt:lpstr>_IMQTY_240</vt:lpstr>
      <vt:lpstr>_IMQTY_241</vt:lpstr>
      <vt:lpstr>_IMQTY_242</vt:lpstr>
      <vt:lpstr>_IMQTY_243</vt:lpstr>
      <vt:lpstr>_IMQTY_244</vt:lpstr>
      <vt:lpstr>_IMQTY_245</vt:lpstr>
      <vt:lpstr>_IMQTY_246</vt:lpstr>
      <vt:lpstr>_IMQTY_247</vt:lpstr>
      <vt:lpstr>_IMQTY_248</vt:lpstr>
      <vt:lpstr>_IMQTY_249</vt:lpstr>
      <vt:lpstr>_IMQTY_25</vt:lpstr>
      <vt:lpstr>_IMQTY_250</vt:lpstr>
      <vt:lpstr>_IMQTY_251</vt:lpstr>
      <vt:lpstr>_IMQTY_252</vt:lpstr>
      <vt:lpstr>_IMQTY_253</vt:lpstr>
      <vt:lpstr>_IMQTY_254</vt:lpstr>
      <vt:lpstr>_IMQTY_255</vt:lpstr>
      <vt:lpstr>_IMQTY_256</vt:lpstr>
      <vt:lpstr>_IMQTY_257</vt:lpstr>
      <vt:lpstr>_IMQTY_258</vt:lpstr>
      <vt:lpstr>_IMQTY_259</vt:lpstr>
      <vt:lpstr>_IMQTY_26</vt:lpstr>
      <vt:lpstr>_IMQTY_260</vt:lpstr>
      <vt:lpstr>_IMQTY_261</vt:lpstr>
      <vt:lpstr>_IMQTY_262</vt:lpstr>
      <vt:lpstr>_IMQTY_263</vt:lpstr>
      <vt:lpstr>_IMQTY_264</vt:lpstr>
      <vt:lpstr>_IMQTY_265</vt:lpstr>
      <vt:lpstr>_IMQTY_266</vt:lpstr>
      <vt:lpstr>_IMQTY_267</vt:lpstr>
      <vt:lpstr>_IMQTY_268</vt:lpstr>
      <vt:lpstr>_IMQTY_269</vt:lpstr>
      <vt:lpstr>_IMQTY_27</vt:lpstr>
      <vt:lpstr>_IMQTY_270</vt:lpstr>
      <vt:lpstr>_IMQTY_271</vt:lpstr>
      <vt:lpstr>_IMQTY_272</vt:lpstr>
      <vt:lpstr>_IMQTY_273</vt:lpstr>
      <vt:lpstr>_IMQTY_274</vt:lpstr>
      <vt:lpstr>_IMQTY_275</vt:lpstr>
      <vt:lpstr>_IMQTY_276</vt:lpstr>
      <vt:lpstr>_IMQTY_277</vt:lpstr>
      <vt:lpstr>_IMQTY_278</vt:lpstr>
      <vt:lpstr>_IMQTY_279</vt:lpstr>
      <vt:lpstr>_IMQTY_28</vt:lpstr>
      <vt:lpstr>_IMQTY_280</vt:lpstr>
      <vt:lpstr>_IMQTY_281</vt:lpstr>
      <vt:lpstr>_IMQTY_282</vt:lpstr>
      <vt:lpstr>_IMQTY_283</vt:lpstr>
      <vt:lpstr>_IMQTY_284</vt:lpstr>
      <vt:lpstr>_IMQTY_285</vt:lpstr>
      <vt:lpstr>_IMQTY_286</vt:lpstr>
      <vt:lpstr>_IMQTY_287</vt:lpstr>
      <vt:lpstr>_IMQTY_288</vt:lpstr>
      <vt:lpstr>_IMQTY_289</vt:lpstr>
      <vt:lpstr>_IMQTY_29</vt:lpstr>
      <vt:lpstr>_IMQTY_290</vt:lpstr>
      <vt:lpstr>_IMQTY_291</vt:lpstr>
      <vt:lpstr>_IMQTY_292</vt:lpstr>
      <vt:lpstr>_IMQTY_293</vt:lpstr>
      <vt:lpstr>_IMQTY_294</vt:lpstr>
      <vt:lpstr>_IMQTY_295</vt:lpstr>
      <vt:lpstr>_IMQTY_296</vt:lpstr>
      <vt:lpstr>_IMQTY_297</vt:lpstr>
      <vt:lpstr>_IMQTY_298</vt:lpstr>
      <vt:lpstr>_IMQTY_299</vt:lpstr>
      <vt:lpstr>_IMQTY_3</vt:lpstr>
      <vt:lpstr>_IMQTY_30</vt:lpstr>
      <vt:lpstr>_IMQTY_300</vt:lpstr>
      <vt:lpstr>_IMQTY_31</vt:lpstr>
      <vt:lpstr>_IMQTY_32</vt:lpstr>
      <vt:lpstr>_IMQTY_33</vt:lpstr>
      <vt:lpstr>_IMQTY_34</vt:lpstr>
      <vt:lpstr>_IMQTY_35</vt:lpstr>
      <vt:lpstr>_IMQTY_36</vt:lpstr>
      <vt:lpstr>_IMQTY_37</vt:lpstr>
      <vt:lpstr>_IMQTY_38</vt:lpstr>
      <vt:lpstr>_IMQTY_39</vt:lpstr>
      <vt:lpstr>_IMQTY_4</vt:lpstr>
      <vt:lpstr>_IMQTY_40</vt:lpstr>
      <vt:lpstr>_IMQTY_41</vt:lpstr>
      <vt:lpstr>_IMQTY_42</vt:lpstr>
      <vt:lpstr>_IMQTY_43</vt:lpstr>
      <vt:lpstr>_IMQTY_44</vt:lpstr>
      <vt:lpstr>_IMQTY_45</vt:lpstr>
      <vt:lpstr>_IMQTY_46</vt:lpstr>
      <vt:lpstr>_IMQTY_47</vt:lpstr>
      <vt:lpstr>_IMQTY_48</vt:lpstr>
      <vt:lpstr>_IMQTY_49</vt:lpstr>
      <vt:lpstr>_IMQTY_5</vt:lpstr>
      <vt:lpstr>_IMQTY_50</vt:lpstr>
      <vt:lpstr>_IMQTY_51</vt:lpstr>
      <vt:lpstr>_IMQTY_52</vt:lpstr>
      <vt:lpstr>_IMQTY_53</vt:lpstr>
      <vt:lpstr>_IMQTY_54</vt:lpstr>
      <vt:lpstr>_IMQTY_55</vt:lpstr>
      <vt:lpstr>_IMQTY_56</vt:lpstr>
      <vt:lpstr>_IMQTY_57</vt:lpstr>
      <vt:lpstr>_IMQTY_58</vt:lpstr>
      <vt:lpstr>_IMQTY_59</vt:lpstr>
      <vt:lpstr>_IMQTY_6</vt:lpstr>
      <vt:lpstr>_IMQTY_60</vt:lpstr>
      <vt:lpstr>_IMQTY_61</vt:lpstr>
      <vt:lpstr>_IMQTY_62</vt:lpstr>
      <vt:lpstr>_IMQTY_63</vt:lpstr>
      <vt:lpstr>_IMQTY_64</vt:lpstr>
      <vt:lpstr>_IMQTY_65</vt:lpstr>
      <vt:lpstr>_IMQTY_66</vt:lpstr>
      <vt:lpstr>_IMQTY_67</vt:lpstr>
      <vt:lpstr>_IMQTY_68</vt:lpstr>
      <vt:lpstr>_IMQTY_69</vt:lpstr>
      <vt:lpstr>_IMQTY_7</vt:lpstr>
      <vt:lpstr>_IMQTY_70</vt:lpstr>
      <vt:lpstr>_IMQTY_71</vt:lpstr>
      <vt:lpstr>_IMQTY_72</vt:lpstr>
      <vt:lpstr>_IMQTY_73</vt:lpstr>
      <vt:lpstr>_IMQTY_74</vt:lpstr>
      <vt:lpstr>_IMQTY_75</vt:lpstr>
      <vt:lpstr>_IMQTY_76</vt:lpstr>
      <vt:lpstr>_IMQTY_77</vt:lpstr>
      <vt:lpstr>_IMQTY_78</vt:lpstr>
      <vt:lpstr>_IMQTY_79</vt:lpstr>
      <vt:lpstr>_IMQTY_8</vt:lpstr>
      <vt:lpstr>_IMQTY_80</vt:lpstr>
      <vt:lpstr>_IMQTY_81</vt:lpstr>
      <vt:lpstr>_IMQTY_82</vt:lpstr>
      <vt:lpstr>_IMQTY_83</vt:lpstr>
      <vt:lpstr>_IMQTY_84</vt:lpstr>
      <vt:lpstr>_IMQTY_85</vt:lpstr>
      <vt:lpstr>_IMQTY_86</vt:lpstr>
      <vt:lpstr>_IMQTY_87</vt:lpstr>
      <vt:lpstr>_IMQTY_88</vt:lpstr>
      <vt:lpstr>_IMQTY_89</vt:lpstr>
      <vt:lpstr>_IMQTY_9</vt:lpstr>
      <vt:lpstr>_IMQTY_90</vt:lpstr>
      <vt:lpstr>_IMQTY_91</vt:lpstr>
      <vt:lpstr>_IMQTY_92</vt:lpstr>
      <vt:lpstr>_IMQTY_93</vt:lpstr>
      <vt:lpstr>_IMQTY_94</vt:lpstr>
      <vt:lpstr>_IMQTY_95</vt:lpstr>
      <vt:lpstr>_IMQTY_96</vt:lpstr>
      <vt:lpstr>_IMQTY_97</vt:lpstr>
      <vt:lpstr>_IMQTY_98</vt:lpstr>
      <vt:lpstr>_IMQTY_99</vt:lpstr>
      <vt:lpstr>_PCITY</vt:lpstr>
      <vt:lpstr>_PCNAM_1</vt:lpstr>
      <vt:lpstr>_PCNAM_10</vt:lpstr>
      <vt:lpstr>_PCNAM_100</vt:lpstr>
      <vt:lpstr>_PCNAM_101</vt:lpstr>
      <vt:lpstr>_PCNAM_102</vt:lpstr>
      <vt:lpstr>_PCNAM_103</vt:lpstr>
      <vt:lpstr>_PCNAM_104</vt:lpstr>
      <vt:lpstr>_PCNAM_105</vt:lpstr>
      <vt:lpstr>_PCNAM_106</vt:lpstr>
      <vt:lpstr>_PCNAM_107</vt:lpstr>
      <vt:lpstr>_PCNAM_108</vt:lpstr>
      <vt:lpstr>_PCNAM_109</vt:lpstr>
      <vt:lpstr>_PCNAM_11</vt:lpstr>
      <vt:lpstr>_PCNAM_110</vt:lpstr>
      <vt:lpstr>_PCNAM_111</vt:lpstr>
      <vt:lpstr>_PCNAM_112</vt:lpstr>
      <vt:lpstr>_PCNAM_113</vt:lpstr>
      <vt:lpstr>_PCNAM_114</vt:lpstr>
      <vt:lpstr>_PCNAM_115</vt:lpstr>
      <vt:lpstr>_PCNAM_116</vt:lpstr>
      <vt:lpstr>_PCNAM_117</vt:lpstr>
      <vt:lpstr>_PCNAM_118</vt:lpstr>
      <vt:lpstr>_PCNAM_119</vt:lpstr>
      <vt:lpstr>_PCNAM_12</vt:lpstr>
      <vt:lpstr>_PCNAM_120</vt:lpstr>
      <vt:lpstr>_PCNAM_121</vt:lpstr>
      <vt:lpstr>_PCNAM_122</vt:lpstr>
      <vt:lpstr>_PCNAM_123</vt:lpstr>
      <vt:lpstr>_PCNAM_124</vt:lpstr>
      <vt:lpstr>_PCNAM_125</vt:lpstr>
      <vt:lpstr>_PCNAM_126</vt:lpstr>
      <vt:lpstr>_PCNAM_127</vt:lpstr>
      <vt:lpstr>_PCNAM_128</vt:lpstr>
      <vt:lpstr>_PCNAM_129</vt:lpstr>
      <vt:lpstr>_PCNAM_13</vt:lpstr>
      <vt:lpstr>_PCNAM_130</vt:lpstr>
      <vt:lpstr>_PCNAM_131</vt:lpstr>
      <vt:lpstr>_PCNAM_132</vt:lpstr>
      <vt:lpstr>_PCNAM_133</vt:lpstr>
      <vt:lpstr>_PCNAM_134</vt:lpstr>
      <vt:lpstr>_PCNAM_135</vt:lpstr>
      <vt:lpstr>_PCNAM_136</vt:lpstr>
      <vt:lpstr>_PCNAM_137</vt:lpstr>
      <vt:lpstr>_PCNAM_138</vt:lpstr>
      <vt:lpstr>_PCNAM_139</vt:lpstr>
      <vt:lpstr>_PCNAM_14</vt:lpstr>
      <vt:lpstr>_PCNAM_140</vt:lpstr>
      <vt:lpstr>_PCNAM_141</vt:lpstr>
      <vt:lpstr>_PCNAM_142</vt:lpstr>
      <vt:lpstr>_PCNAM_143</vt:lpstr>
      <vt:lpstr>_PCNAM_144</vt:lpstr>
      <vt:lpstr>_PCNAM_145</vt:lpstr>
      <vt:lpstr>_PCNAM_146</vt:lpstr>
      <vt:lpstr>_PCNAM_147</vt:lpstr>
      <vt:lpstr>_PCNAM_148</vt:lpstr>
      <vt:lpstr>_PCNAM_149</vt:lpstr>
      <vt:lpstr>_PCNAM_15</vt:lpstr>
      <vt:lpstr>_PCNAM_150</vt:lpstr>
      <vt:lpstr>_PCNAM_151</vt:lpstr>
      <vt:lpstr>_PCNAM_152</vt:lpstr>
      <vt:lpstr>_PCNAM_153</vt:lpstr>
      <vt:lpstr>_PCNAM_154</vt:lpstr>
      <vt:lpstr>_PCNAM_155</vt:lpstr>
      <vt:lpstr>_PCNAM_156</vt:lpstr>
      <vt:lpstr>_PCNAM_157</vt:lpstr>
      <vt:lpstr>_PCNAM_158</vt:lpstr>
      <vt:lpstr>_PCNAM_159</vt:lpstr>
      <vt:lpstr>_PCNAM_16</vt:lpstr>
      <vt:lpstr>_PCNAM_160</vt:lpstr>
      <vt:lpstr>_PCNAM_161</vt:lpstr>
      <vt:lpstr>_PCNAM_162</vt:lpstr>
      <vt:lpstr>_PCNAM_163</vt:lpstr>
      <vt:lpstr>_PCNAM_164</vt:lpstr>
      <vt:lpstr>_PCNAM_165</vt:lpstr>
      <vt:lpstr>_PCNAM_166</vt:lpstr>
      <vt:lpstr>_PCNAM_167</vt:lpstr>
      <vt:lpstr>_PCNAM_168</vt:lpstr>
      <vt:lpstr>_PCNAM_169</vt:lpstr>
      <vt:lpstr>_PCNAM_17</vt:lpstr>
      <vt:lpstr>_PCNAM_170</vt:lpstr>
      <vt:lpstr>_PCNAM_171</vt:lpstr>
      <vt:lpstr>_PCNAM_172</vt:lpstr>
      <vt:lpstr>_PCNAM_173</vt:lpstr>
      <vt:lpstr>_PCNAM_174</vt:lpstr>
      <vt:lpstr>_PCNAM_175</vt:lpstr>
      <vt:lpstr>_PCNAM_176</vt:lpstr>
      <vt:lpstr>_PCNAM_177</vt:lpstr>
      <vt:lpstr>_PCNAM_178</vt:lpstr>
      <vt:lpstr>_PCNAM_179</vt:lpstr>
      <vt:lpstr>_PCNAM_18</vt:lpstr>
      <vt:lpstr>_PCNAM_180</vt:lpstr>
      <vt:lpstr>_PCNAM_181</vt:lpstr>
      <vt:lpstr>_PCNAM_182</vt:lpstr>
      <vt:lpstr>_PCNAM_183</vt:lpstr>
      <vt:lpstr>_PCNAM_184</vt:lpstr>
      <vt:lpstr>_PCNAM_185</vt:lpstr>
      <vt:lpstr>_PCNAM_186</vt:lpstr>
      <vt:lpstr>_PCNAM_187</vt:lpstr>
      <vt:lpstr>_PCNAM_188</vt:lpstr>
      <vt:lpstr>_PCNAM_189</vt:lpstr>
      <vt:lpstr>_PCNAM_19</vt:lpstr>
      <vt:lpstr>_PCNAM_190</vt:lpstr>
      <vt:lpstr>_PCNAM_191</vt:lpstr>
      <vt:lpstr>_PCNAM_192</vt:lpstr>
      <vt:lpstr>_PCNAM_193</vt:lpstr>
      <vt:lpstr>_PCNAM_194</vt:lpstr>
      <vt:lpstr>_PCNAM_195</vt:lpstr>
      <vt:lpstr>_PCNAM_196</vt:lpstr>
      <vt:lpstr>_PCNAM_197</vt:lpstr>
      <vt:lpstr>_PCNAM_198</vt:lpstr>
      <vt:lpstr>_PCNAM_199</vt:lpstr>
      <vt:lpstr>_PCNAM_2</vt:lpstr>
      <vt:lpstr>_PCNAM_20</vt:lpstr>
      <vt:lpstr>_PCNAM_200</vt:lpstr>
      <vt:lpstr>_PCNAM_201</vt:lpstr>
      <vt:lpstr>_PCNAM_202</vt:lpstr>
      <vt:lpstr>_PCNAM_203</vt:lpstr>
      <vt:lpstr>_PCNAM_204</vt:lpstr>
      <vt:lpstr>_PCNAM_205</vt:lpstr>
      <vt:lpstr>_PCNAM_206</vt:lpstr>
      <vt:lpstr>_PCNAM_207</vt:lpstr>
      <vt:lpstr>_PCNAM_208</vt:lpstr>
      <vt:lpstr>_PCNAM_209</vt:lpstr>
      <vt:lpstr>_PCNAM_21</vt:lpstr>
      <vt:lpstr>_PCNAM_210</vt:lpstr>
      <vt:lpstr>_PCNAM_211</vt:lpstr>
      <vt:lpstr>_PCNAM_212</vt:lpstr>
      <vt:lpstr>_PCNAM_213</vt:lpstr>
      <vt:lpstr>_PCNAM_214</vt:lpstr>
      <vt:lpstr>_PCNAM_215</vt:lpstr>
      <vt:lpstr>_PCNAM_216</vt:lpstr>
      <vt:lpstr>_PCNAM_217</vt:lpstr>
      <vt:lpstr>_PCNAM_218</vt:lpstr>
      <vt:lpstr>_PCNAM_219</vt:lpstr>
      <vt:lpstr>_PCNAM_22</vt:lpstr>
      <vt:lpstr>_PCNAM_220</vt:lpstr>
      <vt:lpstr>_PCNAM_221</vt:lpstr>
      <vt:lpstr>_PCNAM_222</vt:lpstr>
      <vt:lpstr>_PCNAM_223</vt:lpstr>
      <vt:lpstr>_PCNAM_224</vt:lpstr>
      <vt:lpstr>_PCNAM_225</vt:lpstr>
      <vt:lpstr>_PCNAM_226</vt:lpstr>
      <vt:lpstr>_PCNAM_227</vt:lpstr>
      <vt:lpstr>_PCNAM_228</vt:lpstr>
      <vt:lpstr>_PCNAM_229</vt:lpstr>
      <vt:lpstr>_PCNAM_23</vt:lpstr>
      <vt:lpstr>_PCNAM_230</vt:lpstr>
      <vt:lpstr>_PCNAM_231</vt:lpstr>
      <vt:lpstr>_PCNAM_232</vt:lpstr>
      <vt:lpstr>_PCNAM_233</vt:lpstr>
      <vt:lpstr>_PCNAM_234</vt:lpstr>
      <vt:lpstr>_PCNAM_235</vt:lpstr>
      <vt:lpstr>_PCNAM_236</vt:lpstr>
      <vt:lpstr>_PCNAM_237</vt:lpstr>
      <vt:lpstr>_PCNAM_238</vt:lpstr>
      <vt:lpstr>_PCNAM_239</vt:lpstr>
      <vt:lpstr>_PCNAM_24</vt:lpstr>
      <vt:lpstr>_PCNAM_240</vt:lpstr>
      <vt:lpstr>_PCNAM_241</vt:lpstr>
      <vt:lpstr>_PCNAM_242</vt:lpstr>
      <vt:lpstr>_PCNAM_243</vt:lpstr>
      <vt:lpstr>_PCNAM_244</vt:lpstr>
      <vt:lpstr>_PCNAM_245</vt:lpstr>
      <vt:lpstr>_PCNAM_246</vt:lpstr>
      <vt:lpstr>_PCNAM_247</vt:lpstr>
      <vt:lpstr>_PCNAM_248</vt:lpstr>
      <vt:lpstr>_PCNAM_249</vt:lpstr>
      <vt:lpstr>_PCNAM_25</vt:lpstr>
      <vt:lpstr>_PCNAM_250</vt:lpstr>
      <vt:lpstr>_PCNAM_251</vt:lpstr>
      <vt:lpstr>_PCNAM_252</vt:lpstr>
      <vt:lpstr>_PCNAM_253</vt:lpstr>
      <vt:lpstr>_PCNAM_254</vt:lpstr>
      <vt:lpstr>_PCNAM_255</vt:lpstr>
      <vt:lpstr>_PCNAM_256</vt:lpstr>
      <vt:lpstr>_PCNAM_257</vt:lpstr>
      <vt:lpstr>_PCNAM_258</vt:lpstr>
      <vt:lpstr>_PCNAM_259</vt:lpstr>
      <vt:lpstr>_PCNAM_26</vt:lpstr>
      <vt:lpstr>_PCNAM_260</vt:lpstr>
      <vt:lpstr>_PCNAM_261</vt:lpstr>
      <vt:lpstr>_PCNAM_262</vt:lpstr>
      <vt:lpstr>_PCNAM_263</vt:lpstr>
      <vt:lpstr>_PCNAM_264</vt:lpstr>
      <vt:lpstr>_PCNAM_265</vt:lpstr>
      <vt:lpstr>_PCNAM_266</vt:lpstr>
      <vt:lpstr>_PCNAM_267</vt:lpstr>
      <vt:lpstr>_PCNAM_268</vt:lpstr>
      <vt:lpstr>_PCNAM_269</vt:lpstr>
      <vt:lpstr>_PCNAM_27</vt:lpstr>
      <vt:lpstr>_PCNAM_270</vt:lpstr>
      <vt:lpstr>_PCNAM_271</vt:lpstr>
      <vt:lpstr>_PCNAM_272</vt:lpstr>
      <vt:lpstr>_PCNAM_273</vt:lpstr>
      <vt:lpstr>_PCNAM_274</vt:lpstr>
      <vt:lpstr>_PCNAM_275</vt:lpstr>
      <vt:lpstr>_PCNAM_276</vt:lpstr>
      <vt:lpstr>_PCNAM_277</vt:lpstr>
      <vt:lpstr>_PCNAM_278</vt:lpstr>
      <vt:lpstr>_PCNAM_279</vt:lpstr>
      <vt:lpstr>_PCNAM_28</vt:lpstr>
      <vt:lpstr>_PCNAM_280</vt:lpstr>
      <vt:lpstr>_PCNAM_281</vt:lpstr>
      <vt:lpstr>_PCNAM_282</vt:lpstr>
      <vt:lpstr>_PCNAM_283</vt:lpstr>
      <vt:lpstr>_PCNAM_284</vt:lpstr>
      <vt:lpstr>_PCNAM_285</vt:lpstr>
      <vt:lpstr>_PCNAM_286</vt:lpstr>
      <vt:lpstr>_PCNAM_287</vt:lpstr>
      <vt:lpstr>_PCNAM_288</vt:lpstr>
      <vt:lpstr>_PCNAM_289</vt:lpstr>
      <vt:lpstr>_PCNAM_29</vt:lpstr>
      <vt:lpstr>_PCNAM_290</vt:lpstr>
      <vt:lpstr>_PCNAM_291</vt:lpstr>
      <vt:lpstr>_PCNAM_292</vt:lpstr>
      <vt:lpstr>_PCNAM_293</vt:lpstr>
      <vt:lpstr>_PCNAM_294</vt:lpstr>
      <vt:lpstr>_PCNAM_295</vt:lpstr>
      <vt:lpstr>_PCNAM_296</vt:lpstr>
      <vt:lpstr>_PCNAM_297</vt:lpstr>
      <vt:lpstr>_PCNAM_298</vt:lpstr>
      <vt:lpstr>_PCNAM_299</vt:lpstr>
      <vt:lpstr>_PCNAM_3</vt:lpstr>
      <vt:lpstr>_PCNAM_30</vt:lpstr>
      <vt:lpstr>_PCNAM_300</vt:lpstr>
      <vt:lpstr>_PCNAM_31</vt:lpstr>
      <vt:lpstr>_PCNAM_32</vt:lpstr>
      <vt:lpstr>_PCNAM_33</vt:lpstr>
      <vt:lpstr>_PCNAM_34</vt:lpstr>
      <vt:lpstr>_PCNAM_35</vt:lpstr>
      <vt:lpstr>_PCNAM_36</vt:lpstr>
      <vt:lpstr>_PCNAM_37</vt:lpstr>
      <vt:lpstr>_PCNAM_38</vt:lpstr>
      <vt:lpstr>_PCNAM_39</vt:lpstr>
      <vt:lpstr>_PCNAM_4</vt:lpstr>
      <vt:lpstr>_PCNAM_40</vt:lpstr>
      <vt:lpstr>_PCNAM_41</vt:lpstr>
      <vt:lpstr>_PCNAM_42</vt:lpstr>
      <vt:lpstr>_PCNAM_43</vt:lpstr>
      <vt:lpstr>_PCNAM_44</vt:lpstr>
      <vt:lpstr>_PCNAM_45</vt:lpstr>
      <vt:lpstr>_PCNAM_46</vt:lpstr>
      <vt:lpstr>_PCNAM_47</vt:lpstr>
      <vt:lpstr>_PCNAM_48</vt:lpstr>
      <vt:lpstr>_PCNAM_49</vt:lpstr>
      <vt:lpstr>_PCNAM_5</vt:lpstr>
      <vt:lpstr>_PCNAM_50</vt:lpstr>
      <vt:lpstr>_PCNAM_51</vt:lpstr>
      <vt:lpstr>_PCNAM_52</vt:lpstr>
      <vt:lpstr>_PCNAM_53</vt:lpstr>
      <vt:lpstr>_PCNAM_54</vt:lpstr>
      <vt:lpstr>_PCNAM_55</vt:lpstr>
      <vt:lpstr>_PCNAM_56</vt:lpstr>
      <vt:lpstr>_PCNAM_57</vt:lpstr>
      <vt:lpstr>_PCNAM_58</vt:lpstr>
      <vt:lpstr>_PCNAM_59</vt:lpstr>
      <vt:lpstr>_PCNAM_6</vt:lpstr>
      <vt:lpstr>_PCNAM_60</vt:lpstr>
      <vt:lpstr>_PCNAM_61</vt:lpstr>
      <vt:lpstr>_PCNAM_62</vt:lpstr>
      <vt:lpstr>_PCNAM_63</vt:lpstr>
      <vt:lpstr>_PCNAM_64</vt:lpstr>
      <vt:lpstr>_PCNAM_65</vt:lpstr>
      <vt:lpstr>_PCNAM_66</vt:lpstr>
      <vt:lpstr>_PCNAM_67</vt:lpstr>
      <vt:lpstr>_PCNAM_68</vt:lpstr>
      <vt:lpstr>_PCNAM_69</vt:lpstr>
      <vt:lpstr>_PCNAM_7</vt:lpstr>
      <vt:lpstr>_PCNAM_70</vt:lpstr>
      <vt:lpstr>_PCNAM_71</vt:lpstr>
      <vt:lpstr>_PCNAM_72</vt:lpstr>
      <vt:lpstr>_PCNAM_73</vt:lpstr>
      <vt:lpstr>_PCNAM_74</vt:lpstr>
      <vt:lpstr>_PCNAM_75</vt:lpstr>
      <vt:lpstr>_PCNAM_76</vt:lpstr>
      <vt:lpstr>_PCNAM_77</vt:lpstr>
      <vt:lpstr>_PCNAM_78</vt:lpstr>
      <vt:lpstr>_PCNAM_79</vt:lpstr>
      <vt:lpstr>_PCNAM_8</vt:lpstr>
      <vt:lpstr>_PCNAM_80</vt:lpstr>
      <vt:lpstr>_PCNAM_81</vt:lpstr>
      <vt:lpstr>_PCNAM_82</vt:lpstr>
      <vt:lpstr>_PCNAM_83</vt:lpstr>
      <vt:lpstr>_PCNAM_84</vt:lpstr>
      <vt:lpstr>_PCNAM_85</vt:lpstr>
      <vt:lpstr>_PCNAM_86</vt:lpstr>
      <vt:lpstr>_PCNAM_87</vt:lpstr>
      <vt:lpstr>_PCNAM_88</vt:lpstr>
      <vt:lpstr>_PCNAM_89</vt:lpstr>
      <vt:lpstr>_PCNAM_9</vt:lpstr>
      <vt:lpstr>_PCNAM_90</vt:lpstr>
      <vt:lpstr>_PCNAM_91</vt:lpstr>
      <vt:lpstr>_PCNAM_92</vt:lpstr>
      <vt:lpstr>_PCNAM_93</vt:lpstr>
      <vt:lpstr>_PCNAM_94</vt:lpstr>
      <vt:lpstr>_PCNAM_95</vt:lpstr>
      <vt:lpstr>_PCNAM_96</vt:lpstr>
      <vt:lpstr>_PCNAM_97</vt:lpstr>
      <vt:lpstr>_PCNAM_98</vt:lpstr>
      <vt:lpstr>_PCNAM_99</vt:lpstr>
      <vt:lpstr>_PSTAT</vt:lpstr>
      <vt:lpstr>_PSTRE</vt:lpstr>
      <vt:lpstr>_PZIP</vt:lpstr>
      <vt:lpstr>_PZIP4</vt:lpstr>
      <vt:lpstr>_VFORM</vt:lpstr>
      <vt:lpstr>cext</vt:lpstr>
      <vt:lpstr>city</vt:lpstr>
      <vt:lpstr>contnm</vt:lpstr>
      <vt:lpstr>DBA</vt:lpstr>
      <vt:lpstr>fax</vt:lpstr>
      <vt:lpstr>ID</vt:lpstr>
      <vt:lpstr>IDChngChk</vt:lpstr>
      <vt:lpstr>intnet</vt:lpstr>
      <vt:lpstr>Part4a!MissingCommodity</vt:lpstr>
      <vt:lpstr>Part4b!MissingCommodity</vt:lpstr>
      <vt:lpstr>Part4c!MissingCommodity</vt:lpstr>
      <vt:lpstr>Part4d!MissingCommodity</vt:lpstr>
      <vt:lpstr>Part4e!MissingCommodity</vt:lpstr>
      <vt:lpstr>Part4f!MissingCommodity</vt:lpstr>
      <vt:lpstr>Part4a!MissingProduct</vt:lpstr>
      <vt:lpstr>Part4b!MissingProduct</vt:lpstr>
      <vt:lpstr>Part4c!MissingProduct</vt:lpstr>
      <vt:lpstr>Part4d!MissingProduct</vt:lpstr>
      <vt:lpstr>Part4e!MissingProduct</vt:lpstr>
      <vt:lpstr>Part4f!MissingProduct</vt:lpstr>
      <vt:lpstr>Month</vt:lpstr>
      <vt:lpstr>Name1</vt:lpstr>
      <vt:lpstr>Notes</vt:lpstr>
      <vt:lpstr>Part4a!NotReqAPI</vt:lpstr>
      <vt:lpstr>Part4b!NotReqAPI</vt:lpstr>
      <vt:lpstr>Part4c!NotReqAPI</vt:lpstr>
      <vt:lpstr>Part4d!NotReqAPI</vt:lpstr>
      <vt:lpstr>Part4e!NotReqAPI</vt:lpstr>
      <vt:lpstr>Part4f!NotReqAPI</vt:lpstr>
      <vt:lpstr>Part4a!NotReqProcessing</vt:lpstr>
      <vt:lpstr>Part4b!NotReqProcessing</vt:lpstr>
      <vt:lpstr>Part4c!NotReqProcessing</vt:lpstr>
      <vt:lpstr>Part4d!NotReqProcessing</vt:lpstr>
      <vt:lpstr>Part4e!NotReqProcessing</vt:lpstr>
      <vt:lpstr>Part4f!NotReqProcessing</vt:lpstr>
      <vt:lpstr>Part4a!NotReqSulfur</vt:lpstr>
      <vt:lpstr>Part4b!NotReqSulfur</vt:lpstr>
      <vt:lpstr>Part4c!NotReqSulfur</vt:lpstr>
      <vt:lpstr>Part4d!NotReqSulfur</vt:lpstr>
      <vt:lpstr>Part4e!NotReqSulfur</vt:lpstr>
      <vt:lpstr>Part4f!NotReqSulfur</vt:lpstr>
      <vt:lpstr>phone</vt:lpstr>
      <vt:lpstr>Part4a!Print_Area</vt:lpstr>
      <vt:lpstr>Part4b!Print_Area</vt:lpstr>
      <vt:lpstr>Part4c!Print_Area</vt:lpstr>
      <vt:lpstr>Part4d!Print_Area</vt:lpstr>
      <vt:lpstr>Part4e!Print_Area</vt:lpstr>
      <vt:lpstr>Part4f!Print_Area</vt:lpstr>
      <vt:lpstr>'Parts1-3'!Print_Area</vt:lpstr>
      <vt:lpstr>Part4a!Print_Titles</vt:lpstr>
      <vt:lpstr>Part4b!Print_Titles</vt:lpstr>
      <vt:lpstr>Part4c!Print_Titles</vt:lpstr>
      <vt:lpstr>Part4d!Print_Titles</vt:lpstr>
      <vt:lpstr>Part4e!Print_Titles</vt:lpstr>
      <vt:lpstr>Part4f!Print_Titles</vt:lpstr>
      <vt:lpstr>ProductCodes</vt:lpstr>
      <vt:lpstr>Products</vt:lpstr>
      <vt:lpstr>Part4a!ReqAPI</vt:lpstr>
      <vt:lpstr>Part4b!ReqAPI</vt:lpstr>
      <vt:lpstr>Part4c!ReqAPI</vt:lpstr>
      <vt:lpstr>Part4d!ReqAPI</vt:lpstr>
      <vt:lpstr>Part4e!ReqAPI</vt:lpstr>
      <vt:lpstr>Part4f!ReqAPI</vt:lpstr>
      <vt:lpstr>Part4a!ReqProcessing</vt:lpstr>
      <vt:lpstr>Part4b!ReqProcessing</vt:lpstr>
      <vt:lpstr>Part4c!ReqProcessing</vt:lpstr>
      <vt:lpstr>Part4d!ReqProcessing</vt:lpstr>
      <vt:lpstr>Part4e!ReqProcessing</vt:lpstr>
      <vt:lpstr>Part4f!ReqProcessing</vt:lpstr>
      <vt:lpstr>Part4a!ReqSulfur</vt:lpstr>
      <vt:lpstr>Part4b!ReqSulfur</vt:lpstr>
      <vt:lpstr>Part4c!ReqSulfur</vt:lpstr>
      <vt:lpstr>Part4d!ReqSulfur</vt:lpstr>
      <vt:lpstr>Part4e!ReqSulfur</vt:lpstr>
      <vt:lpstr>Part4f!ReqSulfur</vt:lpstr>
      <vt:lpstr>ResubChk</vt:lpstr>
      <vt:lpstr>state</vt:lpstr>
      <vt:lpstr>STCodes</vt:lpstr>
      <vt:lpstr>Street</vt:lpstr>
      <vt:lpstr>TOLNS</vt:lpstr>
      <vt:lpstr>TOQTY</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EIA-814</dc:title>
  <dc:creator>EIA</dc:creator>
  <cp:lastModifiedBy>Conner, Michael (EIA)</cp:lastModifiedBy>
  <cp:lastPrinted>2009-10-23T19:34:41Z</cp:lastPrinted>
  <dcterms:created xsi:type="dcterms:W3CDTF">1999-11-19T13:37:22Z</dcterms:created>
  <dcterms:modified xsi:type="dcterms:W3CDTF">2017-11-03T18:56:10Z</dcterms:modified>
</cp:coreProperties>
</file>