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257 Pine Shoot 2008\2017\IMC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9" i="2" l="1"/>
  <c r="I9" i="2" s="1"/>
  <c r="J9" i="2" l="1"/>
  <c r="E8" i="2"/>
  <c r="H8" i="2" s="1"/>
  <c r="E7" i="2"/>
  <c r="H7" i="2" s="1"/>
  <c r="E6" i="2"/>
  <c r="H6" i="2" s="1"/>
  <c r="E14" i="2"/>
  <c r="H14" i="2"/>
  <c r="E15" i="2"/>
  <c r="H15" i="2" s="1"/>
  <c r="I15" i="2" s="1"/>
  <c r="J15" i="2" s="1"/>
  <c r="E16" i="2"/>
  <c r="H16" i="2"/>
  <c r="E38" i="2"/>
  <c r="H38" i="2" s="1"/>
  <c r="E37" i="2"/>
  <c r="E35" i="2"/>
  <c r="H35" i="2" s="1"/>
  <c r="E28" i="2"/>
  <c r="E17" i="2"/>
  <c r="H17" i="2" s="1"/>
  <c r="H37" i="2"/>
  <c r="I37" i="2" s="1"/>
  <c r="J37" i="2" s="1"/>
  <c r="H28" i="2"/>
  <c r="I28" i="2" s="1"/>
  <c r="J28" i="2" s="1"/>
  <c r="E11" i="2"/>
  <c r="H11" i="2" s="1"/>
  <c r="E10" i="2"/>
  <c r="H10" i="2" s="1"/>
  <c r="E34" i="2"/>
  <c r="H34" i="2" s="1"/>
  <c r="E13" i="2"/>
  <c r="H13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16" i="2"/>
  <c r="I38" i="2" l="1"/>
  <c r="J38" i="2" s="1"/>
  <c r="J16" i="2"/>
  <c r="E39" i="2"/>
  <c r="I14" i="2"/>
  <c r="J14" i="2" s="1"/>
  <c r="I17" i="2"/>
  <c r="J17" i="2" s="1"/>
  <c r="I27" i="2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13" i="2"/>
  <c r="J13" i="2" s="1"/>
  <c r="I10" i="2"/>
  <c r="J10" i="2" s="1"/>
  <c r="I7" i="2"/>
  <c r="J7" i="2" s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34" i="2"/>
  <c r="J34" i="2" s="1"/>
  <c r="I11" i="2"/>
  <c r="J11" i="2" s="1"/>
  <c r="I35" i="2"/>
  <c r="J35" i="2" s="1"/>
  <c r="H39" i="2"/>
  <c r="I6" i="2"/>
  <c r="I8" i="2"/>
  <c r="J8" i="2" s="1"/>
  <c r="I39" i="2" l="1"/>
  <c r="J6" i="2"/>
  <c r="J39" i="2" s="1"/>
</calcChain>
</file>

<file path=xl/sharedStrings.xml><?xml version="1.0" encoding="utf-8"?>
<sst xmlns="http://schemas.openxmlformats.org/spreadsheetml/2006/main" count="39" uniqueCount="36">
  <si>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</si>
  <si>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</si>
  <si>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</si>
  <si>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</si>
  <si>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</si>
  <si>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</si>
  <si>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</si>
  <si>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</si>
  <si>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</si>
  <si>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</si>
  <si>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</si>
  <si>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</si>
  <si>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</si>
  <si>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</si>
  <si>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</si>
  <si>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</si>
  <si>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</si>
  <si>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</si>
  <si>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</si>
  <si>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</si>
  <si>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</si>
  <si>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</si>
  <si>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</si>
  <si>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</si>
  <si>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</si>
  <si>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</si>
  <si>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</si>
  <si>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</si>
  <si>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</si>
  <si>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Pine Shoot Beetle Host Material from Canada</t>
  </si>
  <si>
    <t>Phytosanitary Certificate w/additional declaration</t>
  </si>
  <si>
    <t>11</t>
  </si>
  <si>
    <t>Written Statement</t>
  </si>
  <si>
    <t>Compliance Agreement</t>
  </si>
  <si>
    <t>OMB Control No.
0579-0257</t>
  </si>
  <si>
    <t>Appeal of Compliance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</si>
</sst>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K3" sqref="K3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>
        <v>43080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100</v>
      </c>
      <c r="D6" s="29">
        <v>0.26</v>
      </c>
      <c r="E6" s="5">
        <f>+C6*D6</f>
        <v>26</v>
      </c>
      <c r="F6" s="21" t="s">
        <v>31</v>
      </c>
      <c r="G6" s="25">
        <v>35.06</v>
      </c>
      <c r="H6" s="26">
        <f>+E6*G6</f>
        <v>911.56000000000006</v>
      </c>
      <c r="I6" s="26">
        <f>+H6*0.139</f>
        <v>126.70684000000001</v>
      </c>
      <c r="J6" s="26">
        <f>+H6+I6</f>
        <v>1038.26684</v>
      </c>
      <c r="K6" s="2"/>
    </row>
    <row r="7" spans="1:11" x14ac:dyDescent="0.2">
      <c r="A7" s="2"/>
      <c r="B7" s="2" t="s">
        <v>32</v>
      </c>
      <c r="C7" s="5">
        <v>2200</v>
      </c>
      <c r="D7" s="29">
        <v>0.02</v>
      </c>
      <c r="E7" s="5">
        <f>+C7*D7</f>
        <v>44</v>
      </c>
      <c r="F7" s="21" t="s">
        <v>31</v>
      </c>
      <c r="G7" s="25">
        <v>35.06</v>
      </c>
      <c r="H7" s="26">
        <f>+E7*G7</f>
        <v>1542.64</v>
      </c>
      <c r="I7" s="26">
        <f>+H7*0.139</f>
        <v>214.42696000000004</v>
      </c>
      <c r="J7" s="26">
        <f>+H7+I7</f>
        <v>1757.0669600000001</v>
      </c>
      <c r="K7" s="2"/>
    </row>
    <row r="8" spans="1:11" s="31" customFormat="1" x14ac:dyDescent="0.2">
      <c r="A8" s="30"/>
      <c r="B8" s="30" t="s">
        <v>33</v>
      </c>
      <c r="C8" s="32">
        <v>1</v>
      </c>
      <c r="D8" s="33">
        <v>1.25</v>
      </c>
      <c r="E8" s="32">
        <f>+C8*D8</f>
        <v>1.25</v>
      </c>
      <c r="F8" s="34" t="s">
        <v>31</v>
      </c>
      <c r="G8" s="25">
        <v>35.06</v>
      </c>
      <c r="H8" s="36">
        <f t="shared" ref="H8:H17" si="0">+E8*G8</f>
        <v>43.825000000000003</v>
      </c>
      <c r="I8" s="36">
        <f t="shared" ref="I8:I17" si="1">+H8*0.139</f>
        <v>6.0916750000000013</v>
      </c>
      <c r="J8" s="36">
        <f t="shared" ref="J8:J17" si="2">+H8+I8</f>
        <v>49.916675000000005</v>
      </c>
      <c r="K8" s="30"/>
    </row>
    <row r="9" spans="1:11" s="31" customFormat="1" x14ac:dyDescent="0.2">
      <c r="A9" s="30"/>
      <c r="B9" s="30" t="s">
        <v>35</v>
      </c>
      <c r="C9" s="32">
        <v>1</v>
      </c>
      <c r="D9" s="33">
        <v>1</v>
      </c>
      <c r="E9" s="32">
        <v>1</v>
      </c>
      <c r="F9" s="34" t="s">
        <v>31</v>
      </c>
      <c r="G9" s="35">
        <v>35.06</v>
      </c>
      <c r="H9" s="36">
        <f t="shared" ref="H9" si="3">+E9*G9</f>
        <v>35.06</v>
      </c>
      <c r="I9" s="36">
        <f t="shared" ref="I9" si="4">+H9*0.139</f>
        <v>4.8733400000000007</v>
      </c>
      <c r="J9" s="36">
        <f t="shared" ref="J9" si="5">+H9+I9</f>
        <v>39.933340000000001</v>
      </c>
      <c r="K9" s="30"/>
    </row>
    <row r="10" spans="1:11" s="31" customFormat="1" x14ac:dyDescent="0.2">
      <c r="A10" s="30"/>
      <c r="B10" s="2"/>
      <c r="C10" s="5"/>
      <c r="D10" s="29"/>
      <c r="E10" s="5">
        <f t="shared" ref="E10:E17" si="6">+C10*D10</f>
        <v>0</v>
      </c>
      <c r="F10" s="21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6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6"/>
        <v>0</v>
      </c>
      <c r="F12" s="21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6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6"/>
        <v>0</v>
      </c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6"/>
        <v>0</v>
      </c>
      <c r="F15" s="34"/>
      <c r="G15" s="35"/>
      <c r="H15" s="36">
        <f t="shared" si="0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6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6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7">+C18*D18</f>
        <v>0</v>
      </c>
      <c r="F18" s="21"/>
      <c r="G18" s="25"/>
      <c r="H18" s="26">
        <f t="shared" ref="H18:H27" si="8">+E18*G18</f>
        <v>0</v>
      </c>
      <c r="I18" s="26">
        <f t="shared" ref="I18:I27" si="9">+H18*0.139</f>
        <v>0</v>
      </c>
      <c r="J18" s="26">
        <f t="shared" ref="J18:J27" si="10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7"/>
        <v>0</v>
      </c>
      <c r="F19" s="21"/>
      <c r="G19" s="25"/>
      <c r="H19" s="26">
        <f t="shared" si="8"/>
        <v>0</v>
      </c>
      <c r="I19" s="26">
        <f t="shared" si="9"/>
        <v>0</v>
      </c>
      <c r="J19" s="26">
        <f t="shared" si="10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7"/>
        <v>0</v>
      </c>
      <c r="F20" s="21"/>
      <c r="G20" s="25"/>
      <c r="H20" s="26">
        <f t="shared" si="8"/>
        <v>0</v>
      </c>
      <c r="I20" s="26">
        <f t="shared" si="9"/>
        <v>0</v>
      </c>
      <c r="J20" s="26">
        <f t="shared" si="10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7"/>
        <v>0</v>
      </c>
      <c r="F21" s="21"/>
      <c r="G21" s="25"/>
      <c r="H21" s="26">
        <f t="shared" si="8"/>
        <v>0</v>
      </c>
      <c r="I21" s="26">
        <f t="shared" si="9"/>
        <v>0</v>
      </c>
      <c r="J21" s="26">
        <f t="shared" si="10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7"/>
        <v>0</v>
      </c>
      <c r="F22" s="21"/>
      <c r="G22" s="25"/>
      <c r="H22" s="26">
        <f t="shared" si="8"/>
        <v>0</v>
      </c>
      <c r="I22" s="26">
        <f t="shared" si="9"/>
        <v>0</v>
      </c>
      <c r="J22" s="26">
        <f t="shared" si="10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7"/>
        <v>0</v>
      </c>
      <c r="F23" s="21"/>
      <c r="G23" s="25"/>
      <c r="H23" s="26">
        <f t="shared" si="8"/>
        <v>0</v>
      </c>
      <c r="I23" s="26">
        <f t="shared" si="9"/>
        <v>0</v>
      </c>
      <c r="J23" s="26">
        <f t="shared" si="10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7"/>
        <v>0</v>
      </c>
      <c r="F24" s="21"/>
      <c r="G24" s="25"/>
      <c r="H24" s="26">
        <f t="shared" si="8"/>
        <v>0</v>
      </c>
      <c r="I24" s="26">
        <f t="shared" si="9"/>
        <v>0</v>
      </c>
      <c r="J24" s="26">
        <f t="shared" si="10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7"/>
        <v>0</v>
      </c>
      <c r="F25" s="21"/>
      <c r="G25" s="25"/>
      <c r="H25" s="26">
        <f t="shared" si="8"/>
        <v>0</v>
      </c>
      <c r="I25" s="26">
        <f t="shared" si="9"/>
        <v>0</v>
      </c>
      <c r="J25" s="26">
        <f t="shared" si="10"/>
        <v>0</v>
      </c>
      <c r="K25" s="2"/>
    </row>
    <row r="26" spans="1:11" x14ac:dyDescent="0.2">
      <c r="A26" s="2"/>
      <c r="B26" s="2"/>
      <c r="C26" s="5"/>
      <c r="D26" s="29"/>
      <c r="E26" s="5">
        <f t="shared" si="7"/>
        <v>0</v>
      </c>
      <c r="F26" s="21"/>
      <c r="G26" s="25"/>
      <c r="H26" s="26">
        <f t="shared" si="8"/>
        <v>0</v>
      </c>
      <c r="I26" s="26">
        <f t="shared" si="9"/>
        <v>0</v>
      </c>
      <c r="J26" s="26">
        <f t="shared" si="10"/>
        <v>0</v>
      </c>
      <c r="K26" s="2"/>
    </row>
    <row r="27" spans="1:11" x14ac:dyDescent="0.2">
      <c r="A27" s="2"/>
      <c r="B27" s="2"/>
      <c r="C27" s="5"/>
      <c r="D27" s="29"/>
      <c r="E27" s="5">
        <f t="shared" si="7"/>
        <v>0</v>
      </c>
      <c r="F27" s="21"/>
      <c r="G27" s="25"/>
      <c r="H27" s="26">
        <f t="shared" si="8"/>
        <v>0</v>
      </c>
      <c r="I27" s="26">
        <f t="shared" si="9"/>
        <v>0</v>
      </c>
      <c r="J27" s="26">
        <f t="shared" si="10"/>
        <v>0</v>
      </c>
      <c r="K27" s="2"/>
    </row>
    <row r="28" spans="1:11" x14ac:dyDescent="0.2">
      <c r="A28" s="30"/>
      <c r="B28" s="30"/>
      <c r="C28" s="32"/>
      <c r="D28" s="33"/>
      <c r="E28" s="32">
        <f t="shared" si="7"/>
        <v>0</v>
      </c>
      <c r="F28" s="34"/>
      <c r="G28" s="35"/>
      <c r="H28" s="36">
        <f t="shared" ref="H28:H38" si="11">+E28*G28</f>
        <v>0</v>
      </c>
      <c r="I28" s="36">
        <f t="shared" ref="I28:I38" si="12">+H28*0.139</f>
        <v>0</v>
      </c>
      <c r="J28" s="36">
        <f t="shared" ref="J28:J38" si="13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4">+C30*D30</f>
        <v>0</v>
      </c>
      <c r="F30" s="34"/>
      <c r="G30" s="35"/>
      <c r="H30" s="36">
        <f t="shared" si="11"/>
        <v>0</v>
      </c>
      <c r="I30" s="36">
        <f t="shared" si="12"/>
        <v>0</v>
      </c>
      <c r="J30" s="36">
        <f t="shared" si="13"/>
        <v>0</v>
      </c>
      <c r="K30" s="30"/>
    </row>
    <row r="31" spans="1:11" x14ac:dyDescent="0.2">
      <c r="A31" s="30"/>
      <c r="B31" s="30"/>
      <c r="C31" s="32"/>
      <c r="D31" s="33"/>
      <c r="E31" s="32">
        <f t="shared" si="14"/>
        <v>0</v>
      </c>
      <c r="F31" s="34"/>
      <c r="G31" s="35"/>
      <c r="H31" s="36">
        <f t="shared" si="11"/>
        <v>0</v>
      </c>
      <c r="I31" s="36">
        <f t="shared" si="12"/>
        <v>0</v>
      </c>
      <c r="J31" s="36">
        <f t="shared" si="13"/>
        <v>0</v>
      </c>
      <c r="K31" s="30"/>
    </row>
    <row r="32" spans="1:11" x14ac:dyDescent="0.2">
      <c r="A32" s="30"/>
      <c r="B32" s="30"/>
      <c r="C32" s="32"/>
      <c r="D32" s="33"/>
      <c r="E32" s="32">
        <f t="shared" si="14"/>
        <v>0</v>
      </c>
      <c r="F32" s="34"/>
      <c r="G32" s="35"/>
      <c r="H32" s="36">
        <f t="shared" si="11"/>
        <v>0</v>
      </c>
      <c r="I32" s="36">
        <f t="shared" si="12"/>
        <v>0</v>
      </c>
      <c r="J32" s="36">
        <f t="shared" si="13"/>
        <v>0</v>
      </c>
      <c r="K32" s="30"/>
    </row>
    <row r="33" spans="1:11" x14ac:dyDescent="0.2">
      <c r="A33" s="30"/>
      <c r="B33" s="30"/>
      <c r="C33" s="32"/>
      <c r="D33" s="33"/>
      <c r="E33" s="32">
        <f t="shared" si="14"/>
        <v>0</v>
      </c>
      <c r="F33" s="34"/>
      <c r="G33" s="35"/>
      <c r="H33" s="36">
        <f t="shared" si="11"/>
        <v>0</v>
      </c>
      <c r="I33" s="36">
        <f t="shared" si="12"/>
        <v>0</v>
      </c>
      <c r="J33" s="36">
        <f t="shared" si="13"/>
        <v>0</v>
      </c>
      <c r="K33" s="30"/>
    </row>
    <row r="34" spans="1:11" x14ac:dyDescent="0.2">
      <c r="A34" s="30"/>
      <c r="B34" s="30"/>
      <c r="C34" s="37"/>
      <c r="D34" s="38"/>
      <c r="E34" s="37">
        <f t="shared" si="14"/>
        <v>0</v>
      </c>
      <c r="F34" s="39"/>
      <c r="G34" s="35"/>
      <c r="H34" s="40">
        <f t="shared" si="11"/>
        <v>0</v>
      </c>
      <c r="I34" s="40">
        <f t="shared" si="12"/>
        <v>0</v>
      </c>
      <c r="J34" s="40">
        <f t="shared" si="13"/>
        <v>0</v>
      </c>
      <c r="K34" s="30"/>
    </row>
    <row r="35" spans="1:11" x14ac:dyDescent="0.2">
      <c r="A35" s="30"/>
      <c r="B35" s="41"/>
      <c r="C35" s="32"/>
      <c r="D35" s="33"/>
      <c r="E35" s="32">
        <f t="shared" si="14"/>
        <v>0</v>
      </c>
      <c r="F35" s="34"/>
      <c r="G35" s="35"/>
      <c r="H35" s="36">
        <f t="shared" si="11"/>
        <v>0</v>
      </c>
      <c r="I35" s="36">
        <f t="shared" si="12"/>
        <v>0</v>
      </c>
      <c r="J35" s="36">
        <f t="shared" si="13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4"/>
        <v>0</v>
      </c>
      <c r="F36" s="34"/>
      <c r="G36" s="35"/>
      <c r="H36" s="36">
        <f t="shared" si="11"/>
        <v>0</v>
      </c>
      <c r="I36" s="36">
        <f t="shared" si="12"/>
        <v>0</v>
      </c>
      <c r="J36" s="36">
        <f t="shared" si="13"/>
        <v>0</v>
      </c>
      <c r="K36" s="30"/>
    </row>
    <row r="37" spans="1:11" x14ac:dyDescent="0.2">
      <c r="A37" s="30"/>
      <c r="B37" s="30"/>
      <c r="C37" s="32"/>
      <c r="D37" s="33"/>
      <c r="E37" s="32">
        <f t="shared" si="14"/>
        <v>0</v>
      </c>
      <c r="F37" s="34"/>
      <c r="G37" s="35"/>
      <c r="H37" s="36">
        <f t="shared" si="11"/>
        <v>0</v>
      </c>
      <c r="I37" s="36">
        <f t="shared" si="12"/>
        <v>0</v>
      </c>
      <c r="J37" s="36">
        <f t="shared" si="13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4"/>
        <v>0</v>
      </c>
      <c r="F38" s="34"/>
      <c r="G38" s="35"/>
      <c r="H38" s="36">
        <f t="shared" si="11"/>
        <v>0</v>
      </c>
      <c r="I38" s="36">
        <f t="shared" si="12"/>
        <v>0</v>
      </c>
      <c r="J38" s="36">
        <f t="shared" si="13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72.25</v>
      </c>
      <c r="F39" s="27"/>
      <c r="G39" s="25"/>
      <c r="H39" s="26">
        <f>SUM(H6:H38)</f>
        <v>2533.085</v>
      </c>
      <c r="I39" s="26">
        <f>SUM(I6:I38)</f>
        <v>352.09881500000006</v>
      </c>
      <c r="J39" s="26">
        <f>SUM(J6:J38)</f>
        <v>2885.1838150000003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 xsi:nil="true"/>
    <OMB_x0020_control_x0020__x0023_ xmlns="64E31D74-685E-46CD-AE51-A264634057B8" xsi:nil="true"/>
    <APHIS_x0020_docket_x0020__x0023_ xmlns="64E31D74-685E-46CD-AE51-A264634057B8" xsi:nil="true"/>
    <Content_x0020_Type xmlns="64E31D74-685E-46CD-AE51-A264634057B8">New</Content_x0020_Type>
    <Document_x0020_type xmlns="64E31D74-685E-46CD-AE51-A264634057B8">APHIS 71</Document_x0020_type>
    <Prject_x0020_Type xmlns="64E31D74-685E-46CD-AE51-A264634057B8">Domestic</Prject_x0020_Typ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257F10-1340-474E-9509-07C45D2CC7BA}">
  <ds:schemaRefs>
    <ds:schemaRef ds:uri="http://purl.org/dc/elements/1.1/"/>
    <ds:schemaRef ds:uri="http://schemas.openxmlformats.org/package/2006/metadata/core-properties"/>
    <ds:schemaRef ds:uri="ed6d8045-9bce-45b8-96e9-ffa15b628daa"/>
    <ds:schemaRef ds:uri="http://schemas.microsoft.com/office/infopath/2007/PartnerControls"/>
    <ds:schemaRef ds:uri="http://purl.org/dc/terms/"/>
    <ds:schemaRef ds:uri="http://schemas.microsoft.com/office/2006/documentManagement/types"/>
    <ds:schemaRef ds:uri="64E31D74-685E-46CD-AE51-A264634057B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243412-008E-4841-A82A-FFA1C2BEE13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CA6EE1A-ADB2-4DF9-8A59-CE3711E707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1658C9D-D6F2-4E6F-B8F3-AA612063D94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DACCEE5-79EF-4C79-B6C6-B278CC336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Holliday, Markus J - APHIS</cp:lastModifiedBy>
  <cp:lastPrinted>2014-04-07T15:13:39Z</cp:lastPrinted>
  <dcterms:created xsi:type="dcterms:W3CDTF">2001-05-15T11:23:39Z</dcterms:created>
  <dcterms:modified xsi:type="dcterms:W3CDTF">2017-12-11T15:29:36Z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A7UXA6N55WET-2455-425</vt:lpwstr>
  </property>
  <property fmtid="{D5CDD505-2E9C-101B-9397-08002B2CF9AE}" pid="3" name="_dlc_DocIdItemGuid">
    <vt:lpwstr>0017f257-32f8-4a06-96fe-b890cf69e1d3</vt:lpwstr>
  </property>
  <property fmtid="{D5CDD505-2E9C-101B-9397-08002B2CF9AE}" pid="4" name="_dlc_DocIdUrl">
    <vt:lpwstr>http://sp.we.aphis.gov/PPQ/policy/php/rpm/Paperwork Burden/_layouts/DocIdRedir.aspx?ID=A7UXA6N55WET-2455-425, A7UXA6N55WET-2455-425</vt:lpwstr>
  </property>
</Properties>
</file>