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F:\SDG\Budget Neutrality - BN\PRA\FINAL PRA BN\"/>
    </mc:Choice>
  </mc:AlternateContent>
  <bookViews>
    <workbookView xWindow="0" yWindow="0" windowWidth="28800" windowHeight="13125" tabRatio="942"/>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state="hidden" r:id="rId16"/>
  </sheets>
  <definedNames>
    <definedName name="Actuals_Projected">Dropdowns!$A$14:$A$15</definedName>
    <definedName name="DY_Range">'DY Def'!$B$5:$Z$5</definedName>
    <definedName name="MAP_ADM_Waivers">Dropdowns!$A$18:$A$19</definedName>
    <definedName name="Per_Capita_Aggregate">Dropdowns!$A$6:$A$7</definedName>
    <definedName name="PopStatus" localSheetId="11">#REF!</definedName>
    <definedName name="PopStatus" localSheetId="12">#REF!</definedName>
    <definedName name="PopStatus" localSheetId="13">#REF!</definedName>
    <definedName name="PopStatus" localSheetId="4">#REF!</definedName>
    <definedName name="PopStatus" localSheetId="3">#REF!</definedName>
    <definedName name="PopStatus" localSheetId="8">#REF!</definedName>
    <definedName name="PopStatus" localSheetId="9">#REF!</definedName>
    <definedName name="PopStatus" localSheetId="10">#REF!</definedName>
    <definedName name="PopStatus">#REF!</definedName>
    <definedName name="Savings_Phase_Down">Dropdowns!$A$10:$A$11</definedName>
    <definedName name="Waiver_List">Dropdowns!$C$2:$C$4</definedName>
    <definedName name="Yes__No">Dropdowns!$A$2:$A$3</definedName>
  </definedNames>
  <calcPr calcId="152511"/>
</workbook>
</file>

<file path=xl/calcChain.xml><?xml version="1.0" encoding="utf-8"?>
<calcChain xmlns="http://schemas.openxmlformats.org/spreadsheetml/2006/main">
  <c r="B60" i="37" l="1"/>
  <c r="B61" i="37"/>
  <c r="B62" i="37"/>
  <c r="B63" i="37"/>
  <c r="C4" i="31" l="1"/>
  <c r="E9" i="39" l="1"/>
  <c r="B26" i="32" l="1"/>
  <c r="B24" i="32"/>
  <c r="D249" i="10" l="1"/>
  <c r="D250" i="10"/>
  <c r="D248" i="10"/>
  <c r="D244" i="10"/>
  <c r="D245" i="10"/>
  <c r="B243" i="10"/>
  <c r="D243" i="10"/>
  <c r="D234" i="10"/>
  <c r="D235" i="10"/>
  <c r="D233" i="10"/>
  <c r="D178" i="10"/>
  <c r="D179" i="10"/>
  <c r="D177" i="10"/>
  <c r="D76" i="38" l="1"/>
  <c r="E76" i="38"/>
  <c r="F76" i="38"/>
  <c r="G76" i="38"/>
  <c r="H76" i="38"/>
  <c r="I76" i="38"/>
  <c r="J76" i="38"/>
  <c r="K76" i="38"/>
  <c r="L76" i="38"/>
  <c r="M76" i="38"/>
  <c r="N76" i="38"/>
  <c r="O76" i="38"/>
  <c r="P76" i="38"/>
  <c r="Q76" i="38"/>
  <c r="R76" i="38"/>
  <c r="S76" i="38"/>
  <c r="T76" i="38"/>
  <c r="U76" i="38"/>
  <c r="V76" i="38"/>
  <c r="W76" i="38"/>
  <c r="X76" i="38"/>
  <c r="Y76" i="38"/>
  <c r="Z76" i="38"/>
  <c r="AA76" i="38"/>
  <c r="AB76" i="38"/>
  <c r="B58" i="39"/>
  <c r="B59" i="39"/>
  <c r="B60" i="39"/>
  <c r="B61" i="39"/>
  <c r="B57" i="39"/>
  <c r="C402" i="30"/>
  <c r="D402" i="30"/>
  <c r="E402" i="30"/>
  <c r="F402" i="30"/>
  <c r="G402" i="30"/>
  <c r="H402" i="30"/>
  <c r="I402" i="30"/>
  <c r="J402" i="30"/>
  <c r="K402" i="30"/>
  <c r="L402" i="30"/>
  <c r="M402" i="30"/>
  <c r="N402" i="30"/>
  <c r="O402" i="30"/>
  <c r="P402" i="30"/>
  <c r="Q402" i="30"/>
  <c r="R402" i="30"/>
  <c r="S402" i="30"/>
  <c r="T402" i="30"/>
  <c r="U402" i="30"/>
  <c r="V402" i="30"/>
  <c r="W402" i="30"/>
  <c r="X402" i="30"/>
  <c r="Y402" i="30"/>
  <c r="Z402" i="30"/>
  <c r="AA402" i="30"/>
  <c r="AB402" i="30"/>
  <c r="AC402" i="30"/>
  <c r="D302" i="30"/>
  <c r="E302" i="30"/>
  <c r="F302" i="30"/>
  <c r="G302" i="30"/>
  <c r="H302" i="30"/>
  <c r="I302" i="30"/>
  <c r="J302" i="30"/>
  <c r="K302" i="30"/>
  <c r="L302" i="30"/>
  <c r="M302" i="30"/>
  <c r="N302" i="30"/>
  <c r="O302" i="30"/>
  <c r="P302" i="30"/>
  <c r="Q302" i="30"/>
  <c r="R302" i="30"/>
  <c r="S302" i="30"/>
  <c r="T302" i="30"/>
  <c r="U302" i="30"/>
  <c r="V302" i="30"/>
  <c r="W302" i="30"/>
  <c r="X302" i="30"/>
  <c r="Y302" i="30"/>
  <c r="Z302" i="30"/>
  <c r="AA302" i="30"/>
  <c r="AB302" i="30"/>
  <c r="AC302" i="30"/>
  <c r="C302" i="30"/>
  <c r="D211" i="30"/>
  <c r="E211" i="30"/>
  <c r="F211" i="30"/>
  <c r="G211" i="30"/>
  <c r="H211" i="30"/>
  <c r="I211" i="30"/>
  <c r="J211" i="30"/>
  <c r="K211" i="30"/>
  <c r="L211" i="30"/>
  <c r="M211" i="30"/>
  <c r="N211" i="30"/>
  <c r="O211" i="30"/>
  <c r="P211" i="30"/>
  <c r="Q211" i="30"/>
  <c r="R211" i="30"/>
  <c r="S211" i="30"/>
  <c r="T211" i="30"/>
  <c r="U211" i="30"/>
  <c r="V211" i="30"/>
  <c r="W211" i="30"/>
  <c r="X211" i="30"/>
  <c r="Y211" i="30"/>
  <c r="Z211" i="30"/>
  <c r="AA211" i="30"/>
  <c r="AB211" i="30"/>
  <c r="AC211" i="30"/>
  <c r="C211" i="30"/>
  <c r="Y111" i="30"/>
  <c r="D111" i="30"/>
  <c r="E111" i="30"/>
  <c r="F111" i="30"/>
  <c r="G111" i="30"/>
  <c r="H111" i="30"/>
  <c r="I111" i="30"/>
  <c r="J111" i="30"/>
  <c r="K111" i="30"/>
  <c r="L111" i="30"/>
  <c r="M111" i="30"/>
  <c r="N111" i="30"/>
  <c r="O111" i="30"/>
  <c r="P111" i="30"/>
  <c r="Q111" i="30"/>
  <c r="R111" i="30"/>
  <c r="S111" i="30"/>
  <c r="T111" i="30"/>
  <c r="U111" i="30"/>
  <c r="V111" i="30"/>
  <c r="W111" i="30"/>
  <c r="X111" i="30"/>
  <c r="Z111" i="30"/>
  <c r="AA111" i="30"/>
  <c r="AB111" i="30"/>
  <c r="AC111" i="30"/>
  <c r="C111" i="30"/>
  <c r="AC258" i="10" l="1"/>
  <c r="AB258" i="10"/>
  <c r="AA258" i="10"/>
  <c r="Z258" i="10"/>
  <c r="Y258" i="10"/>
  <c r="X258" i="10"/>
  <c r="W258" i="10"/>
  <c r="V258" i="10"/>
  <c r="U258" i="10"/>
  <c r="T258" i="10"/>
  <c r="S258" i="10"/>
  <c r="R258" i="10"/>
  <c r="Q258" i="10"/>
  <c r="P258" i="10"/>
  <c r="O258" i="10"/>
  <c r="N258" i="10"/>
  <c r="M258" i="10"/>
  <c r="L258" i="10"/>
  <c r="K258" i="10"/>
  <c r="J258" i="10"/>
  <c r="I258" i="10"/>
  <c r="H258" i="10"/>
  <c r="G258" i="10"/>
  <c r="F258" i="10"/>
  <c r="E258" i="10"/>
  <c r="AC202" i="10"/>
  <c r="AB202" i="10"/>
  <c r="AA202" i="10"/>
  <c r="Z202" i="10"/>
  <c r="Y202" i="10"/>
  <c r="X202" i="10"/>
  <c r="W202" i="10"/>
  <c r="V202" i="10"/>
  <c r="U202" i="10"/>
  <c r="T202" i="10"/>
  <c r="S202" i="10"/>
  <c r="R202" i="10"/>
  <c r="Q202" i="10"/>
  <c r="P202" i="10"/>
  <c r="O202" i="10"/>
  <c r="N202" i="10"/>
  <c r="M202" i="10"/>
  <c r="L202" i="10"/>
  <c r="K202" i="10"/>
  <c r="J202" i="10"/>
  <c r="I202" i="10"/>
  <c r="H202" i="10"/>
  <c r="G202" i="10"/>
  <c r="F202" i="10"/>
  <c r="E202" i="10"/>
  <c r="AB9" i="29"/>
  <c r="AD138" i="10" l="1"/>
  <c r="AD137" i="10"/>
  <c r="B126" i="10" l="1"/>
  <c r="B120" i="10"/>
  <c r="B114" i="10"/>
  <c r="B108" i="10"/>
  <c r="B102" i="10"/>
  <c r="B91" i="10" l="1"/>
  <c r="B92" i="10"/>
  <c r="B93" i="10"/>
  <c r="B90" i="10"/>
  <c r="B84" i="10"/>
  <c r="B85" i="10"/>
  <c r="B86" i="10"/>
  <c r="B87" i="10"/>
  <c r="B83" i="10"/>
  <c r="B77" i="10"/>
  <c r="B78" i="10"/>
  <c r="B79" i="10"/>
  <c r="B80" i="10"/>
  <c r="B76" i="10"/>
  <c r="B65" i="10"/>
  <c r="B66" i="10"/>
  <c r="B67" i="10"/>
  <c r="B68" i="10"/>
  <c r="B64" i="10"/>
  <c r="B58" i="10"/>
  <c r="B59" i="10"/>
  <c r="B60" i="10"/>
  <c r="B61" i="10"/>
  <c r="B57" i="10"/>
  <c r="B52" i="10"/>
  <c r="B48" i="10"/>
  <c r="B44" i="10"/>
  <c r="B40" i="10"/>
  <c r="B36" i="10"/>
  <c r="B30" i="10"/>
  <c r="B26" i="10"/>
  <c r="B22" i="10"/>
  <c r="B18" i="10"/>
  <c r="B14" i="10"/>
  <c r="B161" i="10"/>
  <c r="B30" i="35"/>
  <c r="B31" i="35"/>
  <c r="B29" i="35"/>
  <c r="B25" i="35"/>
  <c r="B26" i="35"/>
  <c r="B24" i="35"/>
  <c r="B18" i="35"/>
  <c r="B19" i="35"/>
  <c r="B20" i="35"/>
  <c r="B21" i="35"/>
  <c r="B17" i="35"/>
  <c r="B11" i="35"/>
  <c r="B12" i="35"/>
  <c r="B13" i="35"/>
  <c r="B14" i="35"/>
  <c r="B10" i="35"/>
  <c r="B34" i="34"/>
  <c r="B35" i="34"/>
  <c r="B33" i="34"/>
  <c r="B29" i="34"/>
  <c r="B30" i="34"/>
  <c r="B28" i="34"/>
  <c r="B22" i="34"/>
  <c r="B23" i="34"/>
  <c r="B24" i="34"/>
  <c r="B25" i="34"/>
  <c r="B21" i="34"/>
  <c r="B15" i="34"/>
  <c r="B16" i="34"/>
  <c r="B17" i="34"/>
  <c r="B18" i="34"/>
  <c r="B14" i="34"/>
  <c r="B34" i="33"/>
  <c r="B35" i="33"/>
  <c r="B33" i="33"/>
  <c r="B29" i="33"/>
  <c r="B30" i="33"/>
  <c r="B28" i="33"/>
  <c r="B22" i="33"/>
  <c r="B23" i="33"/>
  <c r="B24" i="33"/>
  <c r="B25" i="33"/>
  <c r="B21" i="33"/>
  <c r="B15" i="33"/>
  <c r="B16" i="33"/>
  <c r="B17" i="33"/>
  <c r="B18"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6" i="37"/>
  <c r="B97" i="37"/>
  <c r="B95" i="37"/>
  <c r="B91" i="37"/>
  <c r="B92" i="37"/>
  <c r="B90" i="37"/>
  <c r="B86" i="37"/>
  <c r="B87" i="37"/>
  <c r="B85" i="37"/>
  <c r="B81" i="37"/>
  <c r="B82" i="37"/>
  <c r="B80" i="37"/>
  <c r="B74" i="37"/>
  <c r="B75" i="37"/>
  <c r="B76" i="37"/>
  <c r="B77" i="37"/>
  <c r="B73" i="37"/>
  <c r="B67" i="37"/>
  <c r="B68" i="37"/>
  <c r="B69" i="37"/>
  <c r="B70" i="37"/>
  <c r="B66" i="37"/>
  <c r="B59"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4" i="39"/>
  <c r="B95" i="39"/>
  <c r="B93" i="39"/>
  <c r="B89" i="39"/>
  <c r="B90" i="39"/>
  <c r="B88" i="39"/>
  <c r="B84" i="39"/>
  <c r="B85" i="39"/>
  <c r="B83" i="39"/>
  <c r="B79" i="39"/>
  <c r="B80" i="39"/>
  <c r="B78" i="39"/>
  <c r="B72" i="39"/>
  <c r="B73" i="39"/>
  <c r="B74" i="39"/>
  <c r="B75" i="39"/>
  <c r="B71" i="39"/>
  <c r="B65" i="39"/>
  <c r="B66" i="39"/>
  <c r="B67" i="39"/>
  <c r="B68" i="39"/>
  <c r="B64"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6" i="39"/>
  <c r="B47" i="39"/>
  <c r="B45" i="39"/>
  <c r="B41" i="39"/>
  <c r="B42" i="39"/>
  <c r="B40" i="39"/>
  <c r="B36" i="39"/>
  <c r="B37" i="39"/>
  <c r="B35" i="39"/>
  <c r="B31" i="39"/>
  <c r="B32" i="39"/>
  <c r="B30" i="39"/>
  <c r="B24" i="39"/>
  <c r="B25" i="39"/>
  <c r="B26" i="39"/>
  <c r="B27" i="39"/>
  <c r="B23" i="39"/>
  <c r="B17" i="39"/>
  <c r="B18" i="39"/>
  <c r="B19" i="39"/>
  <c r="B20" i="39"/>
  <c r="B16" i="39"/>
  <c r="B10" i="39"/>
  <c r="B11" i="39"/>
  <c r="B12" i="39"/>
  <c r="B13" i="39"/>
  <c r="B9" i="39"/>
  <c r="B62" i="32"/>
  <c r="B63" i="32"/>
  <c r="B61" i="32"/>
  <c r="B57" i="32"/>
  <c r="B58" i="32"/>
  <c r="B56" i="32"/>
  <c r="B48" i="32"/>
  <c r="B49" i="32"/>
  <c r="B47" i="32"/>
  <c r="B43" i="32"/>
  <c r="B44" i="32"/>
  <c r="B42" i="32"/>
  <c r="B32" i="32"/>
  <c r="B33" i="32"/>
  <c r="B34" i="32"/>
  <c r="B35" i="32"/>
  <c r="B31" i="32"/>
  <c r="B25" i="32"/>
  <c r="B27" i="32"/>
  <c r="B28" i="32"/>
  <c r="B18" i="32"/>
  <c r="B19" i="32"/>
  <c r="B20" i="32"/>
  <c r="B21" i="32"/>
  <c r="B17" i="32"/>
  <c r="B11" i="32"/>
  <c r="B12" i="32"/>
  <c r="B13" i="32"/>
  <c r="B14" i="32"/>
  <c r="B10" i="32"/>
  <c r="E55" i="39" l="1"/>
  <c r="L7" i="21"/>
  <c r="B249" i="10" l="1"/>
  <c r="B250" i="10"/>
  <c r="B234" i="10"/>
  <c r="B235" i="10"/>
  <c r="B226" i="10"/>
  <c r="B222" i="10"/>
  <c r="B193" i="10"/>
  <c r="B194" i="10"/>
  <c r="B169" i="10"/>
  <c r="B165" i="10"/>
  <c r="F41" i="10" l="1"/>
  <c r="J41" i="10"/>
  <c r="N41" i="10"/>
  <c r="R41" i="10"/>
  <c r="V41" i="10"/>
  <c r="Z41" i="10"/>
  <c r="G41" i="10"/>
  <c r="K41" i="10"/>
  <c r="O41" i="10"/>
  <c r="S41" i="10"/>
  <c r="W41" i="10"/>
  <c r="AA41" i="10"/>
  <c r="E41" i="10"/>
  <c r="H41" i="10"/>
  <c r="L41" i="10"/>
  <c r="P41" i="10"/>
  <c r="T41" i="10"/>
  <c r="X41" i="10"/>
  <c r="AB41" i="10"/>
  <c r="I41" i="10"/>
  <c r="M41" i="10"/>
  <c r="Q41" i="10"/>
  <c r="U41" i="10"/>
  <c r="Y41" i="10"/>
  <c r="AC41" i="10"/>
  <c r="F45" i="10"/>
  <c r="J45" i="10"/>
  <c r="N45" i="10"/>
  <c r="R45" i="10"/>
  <c r="V45" i="10"/>
  <c r="Z45" i="10"/>
  <c r="E45" i="10"/>
  <c r="G45" i="10"/>
  <c r="K45" i="10"/>
  <c r="O45" i="10"/>
  <c r="S45" i="10"/>
  <c r="W45" i="10"/>
  <c r="AA45" i="10"/>
  <c r="H45" i="10"/>
  <c r="L45" i="10"/>
  <c r="P45" i="10"/>
  <c r="T45" i="10"/>
  <c r="X45" i="10"/>
  <c r="AB45" i="10"/>
  <c r="I45" i="10"/>
  <c r="M45" i="10"/>
  <c r="Q45" i="10"/>
  <c r="U45" i="10"/>
  <c r="Y45" i="10"/>
  <c r="AC45" i="10"/>
  <c r="F49" i="10"/>
  <c r="J49" i="10"/>
  <c r="N49" i="10"/>
  <c r="R49" i="10"/>
  <c r="V49" i="10"/>
  <c r="Z49" i="10"/>
  <c r="E49" i="10"/>
  <c r="G49" i="10"/>
  <c r="K49" i="10"/>
  <c r="O49" i="10"/>
  <c r="S49" i="10"/>
  <c r="W49" i="10"/>
  <c r="AA49" i="10"/>
  <c r="H49" i="10"/>
  <c r="L49" i="10"/>
  <c r="P49" i="10"/>
  <c r="T49" i="10"/>
  <c r="X49" i="10"/>
  <c r="AB49" i="10"/>
  <c r="I49" i="10"/>
  <c r="M49" i="10"/>
  <c r="Q49" i="10"/>
  <c r="U49" i="10"/>
  <c r="Y49" i="10"/>
  <c r="AC49" i="10"/>
  <c r="F37" i="10"/>
  <c r="J37" i="10"/>
  <c r="N37" i="10"/>
  <c r="R37" i="10"/>
  <c r="V37" i="10"/>
  <c r="Z37" i="10"/>
  <c r="E37" i="10"/>
  <c r="G37" i="10"/>
  <c r="K37" i="10"/>
  <c r="O37" i="10"/>
  <c r="S37" i="10"/>
  <c r="W37" i="10"/>
  <c r="AA37" i="10"/>
  <c r="H37" i="10"/>
  <c r="L37" i="10"/>
  <c r="P37" i="10"/>
  <c r="T37" i="10"/>
  <c r="X37" i="10"/>
  <c r="AB37" i="10"/>
  <c r="I37" i="10"/>
  <c r="M37" i="10"/>
  <c r="Q37" i="10"/>
  <c r="U37" i="10"/>
  <c r="Y37" i="10"/>
  <c r="AC37" i="10"/>
  <c r="F53" i="10"/>
  <c r="J53" i="10"/>
  <c r="N53" i="10"/>
  <c r="R53" i="10"/>
  <c r="V53" i="10"/>
  <c r="Z53" i="10"/>
  <c r="E53" i="10"/>
  <c r="G53" i="10"/>
  <c r="K53" i="10"/>
  <c r="O53" i="10"/>
  <c r="S53" i="10"/>
  <c r="W53" i="10"/>
  <c r="AA53" i="10"/>
  <c r="H53" i="10"/>
  <c r="L53" i="10"/>
  <c r="P53" i="10"/>
  <c r="T53" i="10"/>
  <c r="X53" i="10"/>
  <c r="AB53" i="10"/>
  <c r="I53" i="10"/>
  <c r="M53" i="10"/>
  <c r="Q53" i="10"/>
  <c r="U53" i="10"/>
  <c r="Y53" i="10"/>
  <c r="AC53" i="10"/>
  <c r="B59" i="36"/>
  <c r="B60" i="36"/>
  <c r="B61" i="36"/>
  <c r="B62" i="36"/>
  <c r="N59" i="21" l="1"/>
  <c r="L59" i="21"/>
  <c r="N58" i="21"/>
  <c r="L58" i="21"/>
  <c r="N57" i="21"/>
  <c r="L57" i="21"/>
  <c r="N54" i="21" l="1"/>
  <c r="L54" i="21"/>
  <c r="N53" i="21"/>
  <c r="L53" i="21"/>
  <c r="N52" i="21"/>
  <c r="L52" i="21"/>
  <c r="L48" i="21"/>
  <c r="N48" i="21"/>
  <c r="L49" i="21"/>
  <c r="N49" i="21"/>
  <c r="L43" i="21"/>
  <c r="N43" i="21"/>
  <c r="L44" i="21"/>
  <c r="N44" i="21"/>
  <c r="N39" i="21"/>
  <c r="L39" i="21"/>
  <c r="N38" i="21"/>
  <c r="L38" i="21"/>
  <c r="N37" i="21"/>
  <c r="L37" i="21"/>
  <c r="N36" i="21"/>
  <c r="L36" i="21"/>
  <c r="N35" i="21"/>
  <c r="L35" i="21"/>
  <c r="L29" i="21"/>
  <c r="N29" i="21"/>
  <c r="L30" i="21"/>
  <c r="N30" i="21"/>
  <c r="L31" i="21"/>
  <c r="N31" i="21"/>
  <c r="L32" i="21"/>
  <c r="N32" i="21"/>
  <c r="N28" i="21"/>
  <c r="L28" i="21"/>
  <c r="N23" i="21"/>
  <c r="N24" i="21"/>
  <c r="N25" i="21"/>
  <c r="L23" i="21"/>
  <c r="L24" i="21"/>
  <c r="L25" i="21"/>
  <c r="J241" i="10" l="1"/>
  <c r="K241" i="10"/>
  <c r="L241" i="10"/>
  <c r="M241" i="10"/>
  <c r="N241" i="10"/>
  <c r="O241" i="10"/>
  <c r="P241" i="10"/>
  <c r="Q241" i="10"/>
  <c r="R241" i="10"/>
  <c r="S241" i="10"/>
  <c r="T241" i="10"/>
  <c r="U241" i="10"/>
  <c r="V241" i="10"/>
  <c r="W241" i="10"/>
  <c r="X241" i="10"/>
  <c r="Y241" i="10"/>
  <c r="Z241" i="10"/>
  <c r="AA241" i="10"/>
  <c r="AB241" i="10"/>
  <c r="AC241" i="10"/>
  <c r="J216" i="10"/>
  <c r="K216" i="10"/>
  <c r="L216" i="10"/>
  <c r="M216" i="10"/>
  <c r="N216" i="10"/>
  <c r="O216" i="10"/>
  <c r="P216" i="10"/>
  <c r="Q216" i="10"/>
  <c r="R216" i="10"/>
  <c r="S216" i="10"/>
  <c r="T216" i="10"/>
  <c r="U216" i="10"/>
  <c r="V216" i="10"/>
  <c r="W216" i="10"/>
  <c r="X216" i="10"/>
  <c r="Y216" i="10"/>
  <c r="Z216" i="10"/>
  <c r="AA216" i="10"/>
  <c r="AB216" i="10"/>
  <c r="AC216" i="10"/>
  <c r="I10" i="35" l="1"/>
  <c r="J10" i="35"/>
  <c r="K10" i="35"/>
  <c r="L10" i="35"/>
  <c r="M10" i="35"/>
  <c r="N10" i="35"/>
  <c r="O10" i="35"/>
  <c r="P10" i="35"/>
  <c r="Q10" i="35"/>
  <c r="R10" i="35"/>
  <c r="S10" i="35"/>
  <c r="T10" i="35"/>
  <c r="U10" i="35"/>
  <c r="V10" i="35"/>
  <c r="W10" i="35"/>
  <c r="X10" i="35"/>
  <c r="Y10" i="35"/>
  <c r="Z10" i="35"/>
  <c r="AA10" i="35"/>
  <c r="AB10" i="35"/>
  <c r="I11" i="35"/>
  <c r="J11" i="35"/>
  <c r="K11" i="35"/>
  <c r="L11" i="35"/>
  <c r="M11" i="35"/>
  <c r="N11" i="35"/>
  <c r="O11" i="35"/>
  <c r="P11" i="35"/>
  <c r="Q11" i="35"/>
  <c r="R11" i="35"/>
  <c r="S11" i="35"/>
  <c r="T11" i="35"/>
  <c r="U11" i="35"/>
  <c r="V11" i="35"/>
  <c r="W11" i="35"/>
  <c r="X11" i="35"/>
  <c r="Y11" i="35"/>
  <c r="Z11" i="35"/>
  <c r="AA11" i="35"/>
  <c r="AB11" i="35"/>
  <c r="I12" i="35"/>
  <c r="J12" i="35"/>
  <c r="K12" i="35"/>
  <c r="L12" i="35"/>
  <c r="M12" i="35"/>
  <c r="N12" i="35"/>
  <c r="O12" i="35"/>
  <c r="P12" i="35"/>
  <c r="Q12" i="35"/>
  <c r="R12" i="35"/>
  <c r="S12" i="35"/>
  <c r="T12" i="35"/>
  <c r="U12" i="35"/>
  <c r="V12" i="35"/>
  <c r="W12" i="35"/>
  <c r="X12" i="35"/>
  <c r="Y12" i="35"/>
  <c r="Z12" i="35"/>
  <c r="AA12" i="35"/>
  <c r="AB12" i="35"/>
  <c r="I13" i="35"/>
  <c r="J13" i="35"/>
  <c r="K13" i="35"/>
  <c r="L13" i="35"/>
  <c r="M13" i="35"/>
  <c r="N13" i="35"/>
  <c r="O13" i="35"/>
  <c r="P13" i="35"/>
  <c r="Q13" i="35"/>
  <c r="R13" i="35"/>
  <c r="S13" i="35"/>
  <c r="T13" i="35"/>
  <c r="U13" i="35"/>
  <c r="V13" i="35"/>
  <c r="W13" i="35"/>
  <c r="X13" i="35"/>
  <c r="Y13" i="35"/>
  <c r="Z13" i="35"/>
  <c r="AA13" i="35"/>
  <c r="AB13" i="35"/>
  <c r="I14" i="35"/>
  <c r="J14" i="35"/>
  <c r="K14" i="35"/>
  <c r="L14" i="35"/>
  <c r="M14" i="35"/>
  <c r="N14" i="35"/>
  <c r="O14" i="35"/>
  <c r="P14" i="35"/>
  <c r="Q14" i="35"/>
  <c r="R14" i="35"/>
  <c r="S14" i="35"/>
  <c r="T14" i="35"/>
  <c r="U14" i="35"/>
  <c r="V14" i="35"/>
  <c r="W14" i="35"/>
  <c r="X14" i="35"/>
  <c r="Y14" i="35"/>
  <c r="Z14" i="35"/>
  <c r="AA14" i="35"/>
  <c r="AB14" i="35"/>
  <c r="I15" i="35"/>
  <c r="J15" i="35"/>
  <c r="K15" i="35"/>
  <c r="L15" i="35"/>
  <c r="M15" i="35"/>
  <c r="N15" i="35"/>
  <c r="O15" i="35"/>
  <c r="P15" i="35"/>
  <c r="Q15" i="35"/>
  <c r="R15" i="35"/>
  <c r="S15" i="35"/>
  <c r="T15" i="35"/>
  <c r="U15" i="35"/>
  <c r="V15" i="35"/>
  <c r="W15" i="35"/>
  <c r="X15" i="35"/>
  <c r="Y15" i="35"/>
  <c r="Z15" i="35"/>
  <c r="AA15" i="35"/>
  <c r="AB15" i="35"/>
  <c r="I16" i="35"/>
  <c r="J16" i="35"/>
  <c r="K16" i="35"/>
  <c r="L16" i="35"/>
  <c r="M16" i="35"/>
  <c r="N16" i="35"/>
  <c r="O16" i="35"/>
  <c r="P16" i="35"/>
  <c r="Q16" i="35"/>
  <c r="R16" i="35"/>
  <c r="S16" i="35"/>
  <c r="T16" i="35"/>
  <c r="U16" i="35"/>
  <c r="V16" i="35"/>
  <c r="W16" i="35"/>
  <c r="X16" i="35"/>
  <c r="Y16" i="35"/>
  <c r="Z16" i="35"/>
  <c r="AA16" i="35"/>
  <c r="AB16" i="35"/>
  <c r="I17" i="35"/>
  <c r="J17" i="35"/>
  <c r="K17" i="35"/>
  <c r="L17" i="35"/>
  <c r="M17" i="35"/>
  <c r="N17" i="35"/>
  <c r="O17" i="35"/>
  <c r="P17" i="35"/>
  <c r="Q17" i="35"/>
  <c r="R17" i="35"/>
  <c r="S17" i="35"/>
  <c r="T17" i="35"/>
  <c r="U17" i="35"/>
  <c r="V17" i="35"/>
  <c r="W17" i="35"/>
  <c r="X17" i="35"/>
  <c r="Y17" i="35"/>
  <c r="Z17" i="35"/>
  <c r="AA17" i="35"/>
  <c r="AB17" i="35"/>
  <c r="I18" i="35"/>
  <c r="J18" i="35"/>
  <c r="K18" i="35"/>
  <c r="L18" i="35"/>
  <c r="M18" i="35"/>
  <c r="N18" i="35"/>
  <c r="O18" i="35"/>
  <c r="P18" i="35"/>
  <c r="Q18" i="35"/>
  <c r="R18" i="35"/>
  <c r="S18" i="35"/>
  <c r="T18" i="35"/>
  <c r="U18" i="35"/>
  <c r="V18" i="35"/>
  <c r="W18" i="35"/>
  <c r="X18" i="35"/>
  <c r="Y18" i="35"/>
  <c r="Z18" i="35"/>
  <c r="AA18" i="35"/>
  <c r="AB18" i="35"/>
  <c r="I19" i="35"/>
  <c r="J19" i="35"/>
  <c r="K19" i="35"/>
  <c r="L19" i="35"/>
  <c r="M19" i="35"/>
  <c r="N19" i="35"/>
  <c r="O19" i="35"/>
  <c r="P19" i="35"/>
  <c r="Q19" i="35"/>
  <c r="R19" i="35"/>
  <c r="S19" i="35"/>
  <c r="T19" i="35"/>
  <c r="U19" i="35"/>
  <c r="V19" i="35"/>
  <c r="W19" i="35"/>
  <c r="X19" i="35"/>
  <c r="Y19" i="35"/>
  <c r="Z19" i="35"/>
  <c r="AA19" i="35"/>
  <c r="AB19" i="35"/>
  <c r="I20" i="35"/>
  <c r="J20" i="35"/>
  <c r="K20" i="35"/>
  <c r="L20" i="35"/>
  <c r="M20" i="35"/>
  <c r="N20" i="35"/>
  <c r="O20" i="35"/>
  <c r="P20" i="35"/>
  <c r="Q20" i="35"/>
  <c r="R20" i="35"/>
  <c r="S20" i="35"/>
  <c r="T20" i="35"/>
  <c r="U20" i="35"/>
  <c r="V20" i="35"/>
  <c r="W20" i="35"/>
  <c r="X20" i="35"/>
  <c r="Y20" i="35"/>
  <c r="Z20" i="35"/>
  <c r="AA20" i="35"/>
  <c r="AB20" i="35"/>
  <c r="I21" i="35"/>
  <c r="J21" i="35"/>
  <c r="K21" i="35"/>
  <c r="L21" i="35"/>
  <c r="M21" i="35"/>
  <c r="N21" i="35"/>
  <c r="O21" i="35"/>
  <c r="P21" i="35"/>
  <c r="Q21" i="35"/>
  <c r="R21" i="35"/>
  <c r="S21" i="35"/>
  <c r="T21" i="35"/>
  <c r="U21" i="35"/>
  <c r="V21" i="35"/>
  <c r="W21" i="35"/>
  <c r="X21" i="35"/>
  <c r="Y21" i="35"/>
  <c r="Z21" i="35"/>
  <c r="AA21" i="35"/>
  <c r="AB21" i="35"/>
  <c r="I22" i="35"/>
  <c r="J22" i="35"/>
  <c r="K22" i="35"/>
  <c r="L22" i="35"/>
  <c r="M22" i="35"/>
  <c r="N22" i="35"/>
  <c r="O22" i="35"/>
  <c r="P22" i="35"/>
  <c r="Q22" i="35"/>
  <c r="R22" i="35"/>
  <c r="S22" i="35"/>
  <c r="T22" i="35"/>
  <c r="U22" i="35"/>
  <c r="V22" i="35"/>
  <c r="W22" i="35"/>
  <c r="X22" i="35"/>
  <c r="Y22" i="35"/>
  <c r="Z22" i="35"/>
  <c r="AA22" i="35"/>
  <c r="AB22" i="35"/>
  <c r="I23" i="35"/>
  <c r="J23" i="35"/>
  <c r="K23" i="35"/>
  <c r="L23" i="35"/>
  <c r="M23" i="35"/>
  <c r="N23" i="35"/>
  <c r="O23" i="35"/>
  <c r="P23" i="35"/>
  <c r="Q23" i="35"/>
  <c r="R23" i="35"/>
  <c r="S23" i="35"/>
  <c r="T23" i="35"/>
  <c r="U23" i="35"/>
  <c r="V23" i="35"/>
  <c r="W23" i="35"/>
  <c r="X23" i="35"/>
  <c r="Y23" i="35"/>
  <c r="Z23" i="35"/>
  <c r="AA23" i="35"/>
  <c r="AB23" i="35"/>
  <c r="I24" i="35"/>
  <c r="J24" i="35"/>
  <c r="K24" i="35"/>
  <c r="L24" i="35"/>
  <c r="M24" i="35"/>
  <c r="N24" i="35"/>
  <c r="O24" i="35"/>
  <c r="P24" i="35"/>
  <c r="Q24" i="35"/>
  <c r="R24" i="35"/>
  <c r="S24" i="35"/>
  <c r="T24" i="35"/>
  <c r="U24" i="35"/>
  <c r="V24" i="35"/>
  <c r="W24" i="35"/>
  <c r="X24" i="35"/>
  <c r="Y24" i="35"/>
  <c r="Z24" i="35"/>
  <c r="AA24" i="35"/>
  <c r="AB24" i="35"/>
  <c r="I25" i="35"/>
  <c r="J25" i="35"/>
  <c r="K25" i="35"/>
  <c r="L25" i="35"/>
  <c r="M25" i="35"/>
  <c r="N25" i="35"/>
  <c r="O25" i="35"/>
  <c r="P25" i="35"/>
  <c r="Q25" i="35"/>
  <c r="R25" i="35"/>
  <c r="S25" i="35"/>
  <c r="T25" i="35"/>
  <c r="U25" i="35"/>
  <c r="V25" i="35"/>
  <c r="W25" i="35"/>
  <c r="X25" i="35"/>
  <c r="Y25" i="35"/>
  <c r="Z25" i="35"/>
  <c r="AA25" i="35"/>
  <c r="AB25" i="35"/>
  <c r="I26" i="35"/>
  <c r="J26" i="35"/>
  <c r="K26" i="35"/>
  <c r="L26" i="35"/>
  <c r="M26" i="35"/>
  <c r="N26" i="35"/>
  <c r="O26" i="35"/>
  <c r="P26" i="35"/>
  <c r="Q26" i="35"/>
  <c r="R26" i="35"/>
  <c r="S26" i="35"/>
  <c r="T26" i="35"/>
  <c r="U26" i="35"/>
  <c r="V26" i="35"/>
  <c r="W26" i="35"/>
  <c r="X26" i="35"/>
  <c r="Y26" i="35"/>
  <c r="Z26" i="35"/>
  <c r="AA26" i="35"/>
  <c r="AB26" i="35"/>
  <c r="I27" i="35"/>
  <c r="J27" i="35"/>
  <c r="K27" i="35"/>
  <c r="L27" i="35"/>
  <c r="M27" i="35"/>
  <c r="N27" i="35"/>
  <c r="O27" i="35"/>
  <c r="P27" i="35"/>
  <c r="Q27" i="35"/>
  <c r="R27" i="35"/>
  <c r="S27" i="35"/>
  <c r="T27" i="35"/>
  <c r="U27" i="35"/>
  <c r="V27" i="35"/>
  <c r="W27" i="35"/>
  <c r="X27" i="35"/>
  <c r="Y27" i="35"/>
  <c r="Z27" i="35"/>
  <c r="AA27" i="35"/>
  <c r="AB27" i="35"/>
  <c r="I28" i="35"/>
  <c r="J28" i="35"/>
  <c r="K28" i="35"/>
  <c r="L28" i="35"/>
  <c r="M28" i="35"/>
  <c r="N28" i="35"/>
  <c r="O28" i="35"/>
  <c r="P28" i="35"/>
  <c r="Q28" i="35"/>
  <c r="R28" i="35"/>
  <c r="S28" i="35"/>
  <c r="T28" i="35"/>
  <c r="U28" i="35"/>
  <c r="V28" i="35"/>
  <c r="W28" i="35"/>
  <c r="X28" i="35"/>
  <c r="Y28" i="35"/>
  <c r="Z28" i="35"/>
  <c r="AA28" i="35"/>
  <c r="AB28" i="35"/>
  <c r="I29" i="35"/>
  <c r="J29" i="35"/>
  <c r="K29" i="35"/>
  <c r="L29" i="35"/>
  <c r="M29" i="35"/>
  <c r="N29" i="35"/>
  <c r="O29" i="35"/>
  <c r="P29" i="35"/>
  <c r="Q29" i="35"/>
  <c r="R29" i="35"/>
  <c r="S29" i="35"/>
  <c r="T29" i="35"/>
  <c r="U29" i="35"/>
  <c r="V29" i="35"/>
  <c r="W29" i="35"/>
  <c r="X29" i="35"/>
  <c r="Y29" i="35"/>
  <c r="Z29" i="35"/>
  <c r="AA29" i="35"/>
  <c r="AB29" i="35"/>
  <c r="I30" i="35"/>
  <c r="J30" i="35"/>
  <c r="K30" i="35"/>
  <c r="L30" i="35"/>
  <c r="M30" i="35"/>
  <c r="N30" i="35"/>
  <c r="O30" i="35"/>
  <c r="P30" i="35"/>
  <c r="Q30" i="35"/>
  <c r="R30" i="35"/>
  <c r="S30" i="35"/>
  <c r="T30" i="35"/>
  <c r="U30" i="35"/>
  <c r="V30" i="35"/>
  <c r="W30" i="35"/>
  <c r="X30" i="35"/>
  <c r="Y30" i="35"/>
  <c r="Z30" i="35"/>
  <c r="AA30" i="35"/>
  <c r="AB30" i="35"/>
  <c r="I31" i="35"/>
  <c r="J31" i="35"/>
  <c r="K31" i="35"/>
  <c r="L31" i="35"/>
  <c r="M31" i="35"/>
  <c r="N31" i="35"/>
  <c r="O31" i="35"/>
  <c r="P31" i="35"/>
  <c r="Q31" i="35"/>
  <c r="R31" i="35"/>
  <c r="S31" i="35"/>
  <c r="T31" i="35"/>
  <c r="U31" i="35"/>
  <c r="V31" i="35"/>
  <c r="W31" i="35"/>
  <c r="X31" i="35"/>
  <c r="Y31" i="35"/>
  <c r="Z31" i="35"/>
  <c r="AA31" i="35"/>
  <c r="AB31" i="35"/>
  <c r="I32" i="35"/>
  <c r="J32" i="35"/>
  <c r="K32" i="35"/>
  <c r="L32" i="35"/>
  <c r="M32" i="35"/>
  <c r="N32" i="35"/>
  <c r="O32" i="35"/>
  <c r="P32" i="35"/>
  <c r="Q32" i="35"/>
  <c r="R32" i="35"/>
  <c r="S32" i="35"/>
  <c r="T32" i="35"/>
  <c r="U32" i="35"/>
  <c r="V32" i="35"/>
  <c r="W32" i="35"/>
  <c r="X32" i="35"/>
  <c r="Y32" i="35"/>
  <c r="Z32" i="35"/>
  <c r="AA32" i="35"/>
  <c r="AB32" i="35"/>
  <c r="J185" i="10"/>
  <c r="K185" i="10"/>
  <c r="L185" i="10"/>
  <c r="M185" i="10"/>
  <c r="N185" i="10"/>
  <c r="O185" i="10"/>
  <c r="P185" i="10"/>
  <c r="Q185" i="10"/>
  <c r="R185" i="10"/>
  <c r="S185" i="10"/>
  <c r="T185" i="10"/>
  <c r="U185" i="10"/>
  <c r="V185" i="10"/>
  <c r="W185" i="10"/>
  <c r="X185" i="10"/>
  <c r="Y185" i="10"/>
  <c r="Z185" i="10"/>
  <c r="AA185" i="10"/>
  <c r="AB185" i="10"/>
  <c r="AC185" i="10"/>
  <c r="J159" i="10"/>
  <c r="K159" i="10"/>
  <c r="L159" i="10"/>
  <c r="M159" i="10"/>
  <c r="N159" i="10"/>
  <c r="O159" i="10"/>
  <c r="P159" i="10"/>
  <c r="Q159" i="10"/>
  <c r="R159" i="10"/>
  <c r="S159" i="10"/>
  <c r="T159" i="10"/>
  <c r="U159" i="10"/>
  <c r="V159" i="10"/>
  <c r="W159" i="10"/>
  <c r="X159" i="10"/>
  <c r="Y159" i="10"/>
  <c r="Z159" i="10"/>
  <c r="AA159" i="10"/>
  <c r="AB159" i="10"/>
  <c r="AC159" i="10"/>
  <c r="J144" i="10"/>
  <c r="K144" i="10"/>
  <c r="L144" i="10"/>
  <c r="M144" i="10"/>
  <c r="N144" i="10"/>
  <c r="O144" i="10"/>
  <c r="P144" i="10"/>
  <c r="Q144" i="10"/>
  <c r="R144" i="10"/>
  <c r="S144" i="10"/>
  <c r="T144" i="10"/>
  <c r="U144" i="10"/>
  <c r="V144" i="10"/>
  <c r="W144" i="10"/>
  <c r="X144" i="10"/>
  <c r="Y144" i="10"/>
  <c r="Z144" i="10"/>
  <c r="AA144" i="10"/>
  <c r="AB144" i="10"/>
  <c r="AC144" i="10"/>
  <c r="J100" i="10"/>
  <c r="K100" i="10"/>
  <c r="L100" i="10"/>
  <c r="M100" i="10"/>
  <c r="N100" i="10"/>
  <c r="O100" i="10"/>
  <c r="P100" i="10"/>
  <c r="Q100" i="10"/>
  <c r="R100" i="10"/>
  <c r="S100" i="10"/>
  <c r="T100" i="10"/>
  <c r="U100" i="10"/>
  <c r="V100" i="10"/>
  <c r="W100" i="10"/>
  <c r="X100" i="10"/>
  <c r="Y100" i="10"/>
  <c r="Z100" i="10"/>
  <c r="AA100" i="10"/>
  <c r="AB100" i="10"/>
  <c r="AC100" i="10"/>
  <c r="AC74" i="10"/>
  <c r="AB74" i="10"/>
  <c r="AA74" i="10"/>
  <c r="Z74" i="10"/>
  <c r="Y74" i="10"/>
  <c r="X74" i="10"/>
  <c r="W74" i="10"/>
  <c r="V74" i="10"/>
  <c r="U74" i="10"/>
  <c r="T74" i="10"/>
  <c r="S74" i="10"/>
  <c r="R74" i="10"/>
  <c r="Q74" i="10"/>
  <c r="P74" i="10"/>
  <c r="O74" i="10"/>
  <c r="N74" i="10"/>
  <c r="M74" i="10"/>
  <c r="L74" i="10"/>
  <c r="K74" i="10"/>
  <c r="J74" i="10"/>
  <c r="I74" i="10"/>
  <c r="H74" i="10"/>
  <c r="G74" i="10"/>
  <c r="F74" i="10"/>
  <c r="E74" i="10"/>
  <c r="J11" i="10"/>
  <c r="K11" i="10"/>
  <c r="L11" i="10"/>
  <c r="M11" i="10"/>
  <c r="N11" i="10"/>
  <c r="O11" i="10"/>
  <c r="P11" i="10"/>
  <c r="Q11" i="10"/>
  <c r="R11" i="10"/>
  <c r="S11" i="10"/>
  <c r="T11" i="10"/>
  <c r="U11" i="10"/>
  <c r="V11" i="10"/>
  <c r="W11" i="10"/>
  <c r="X11" i="10"/>
  <c r="Y11" i="10"/>
  <c r="Z11" i="10"/>
  <c r="AA11" i="10"/>
  <c r="AB11" i="10"/>
  <c r="AC11" i="10"/>
  <c r="I7" i="35"/>
  <c r="J7" i="35"/>
  <c r="K7" i="35"/>
  <c r="L7" i="35"/>
  <c r="M7" i="35"/>
  <c r="N7" i="35"/>
  <c r="O7" i="35"/>
  <c r="P7" i="35"/>
  <c r="Q7" i="35"/>
  <c r="R7" i="35"/>
  <c r="S7" i="35"/>
  <c r="T7" i="35"/>
  <c r="U7" i="35"/>
  <c r="V7" i="35"/>
  <c r="W7" i="35"/>
  <c r="X7" i="35"/>
  <c r="Y7" i="35"/>
  <c r="Z7" i="35"/>
  <c r="AA7" i="35"/>
  <c r="AB7" i="35"/>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AC50" i="10" l="1"/>
  <c r="AC48" i="10" s="1"/>
  <c r="AC54" i="10"/>
  <c r="AC52" i="10" s="1"/>
  <c r="AC38" i="10"/>
  <c r="AC36" i="10" s="1"/>
  <c r="AC42" i="10"/>
  <c r="AC40" i="10" s="1"/>
  <c r="AC46" i="10"/>
  <c r="AC44" i="10" s="1"/>
  <c r="M42" i="10"/>
  <c r="M40" i="10" s="1"/>
  <c r="M46" i="10"/>
  <c r="M44" i="10" s="1"/>
  <c r="M50" i="10"/>
  <c r="M48" i="10" s="1"/>
  <c r="M54" i="10"/>
  <c r="M52" i="10" s="1"/>
  <c r="M38" i="10"/>
  <c r="M36" i="10" s="1"/>
  <c r="AB42" i="10"/>
  <c r="AB40" i="10" s="1"/>
  <c r="AB46" i="10"/>
  <c r="AB44" i="10" s="1"/>
  <c r="AB50" i="10"/>
  <c r="AB48" i="10" s="1"/>
  <c r="AB38" i="10"/>
  <c r="AB36" i="10" s="1"/>
  <c r="AB54" i="10"/>
  <c r="AB52" i="10" s="1"/>
  <c r="X46" i="10"/>
  <c r="X44" i="10" s="1"/>
  <c r="X38" i="10"/>
  <c r="X36" i="10" s="1"/>
  <c r="X42" i="10"/>
  <c r="X40" i="10" s="1"/>
  <c r="X50" i="10"/>
  <c r="X48" i="10" s="1"/>
  <c r="X54" i="10"/>
  <c r="X52" i="10" s="1"/>
  <c r="T42" i="10"/>
  <c r="T40" i="10" s="1"/>
  <c r="T46" i="10"/>
  <c r="T44" i="10" s="1"/>
  <c r="T50" i="10"/>
  <c r="T48" i="10" s="1"/>
  <c r="T38" i="10"/>
  <c r="T36" i="10" s="1"/>
  <c r="T54" i="10"/>
  <c r="T52" i="10" s="1"/>
  <c r="P42" i="10"/>
  <c r="P40" i="10" s="1"/>
  <c r="P46" i="10"/>
  <c r="P44" i="10" s="1"/>
  <c r="P50" i="10"/>
  <c r="P48" i="10" s="1"/>
  <c r="P38" i="10"/>
  <c r="P36" i="10" s="1"/>
  <c r="P54" i="10"/>
  <c r="P52" i="10" s="1"/>
  <c r="L42" i="10"/>
  <c r="L40" i="10" s="1"/>
  <c r="L46" i="10"/>
  <c r="L44" i="10" s="1"/>
  <c r="L50" i="10"/>
  <c r="L48" i="10" s="1"/>
  <c r="L38" i="10"/>
  <c r="L36" i="10" s="1"/>
  <c r="L54" i="10"/>
  <c r="L52" i="10" s="1"/>
  <c r="U42" i="10"/>
  <c r="U40" i="10" s="1"/>
  <c r="U46" i="10"/>
  <c r="U44" i="10" s="1"/>
  <c r="U50" i="10"/>
  <c r="U48" i="10" s="1"/>
  <c r="U38" i="10"/>
  <c r="U36" i="10" s="1"/>
  <c r="U54" i="10"/>
  <c r="U52" i="10" s="1"/>
  <c r="AA42" i="10"/>
  <c r="AA40" i="10" s="1"/>
  <c r="AA46" i="10"/>
  <c r="AA44" i="10" s="1"/>
  <c r="AA50" i="10"/>
  <c r="AA48" i="10" s="1"/>
  <c r="AA38" i="10"/>
  <c r="AA36" i="10" s="1"/>
  <c r="AA54" i="10"/>
  <c r="AA52" i="10" s="1"/>
  <c r="W46" i="10"/>
  <c r="W44" i="10" s="1"/>
  <c r="W50" i="10"/>
  <c r="W48" i="10" s="1"/>
  <c r="W38" i="10"/>
  <c r="W36" i="10" s="1"/>
  <c r="W54" i="10"/>
  <c r="W52" i="10" s="1"/>
  <c r="W42" i="10"/>
  <c r="W40" i="10" s="1"/>
  <c r="S50" i="10"/>
  <c r="S48" i="10" s="1"/>
  <c r="S54" i="10"/>
  <c r="S52" i="10" s="1"/>
  <c r="S42" i="10"/>
  <c r="S40" i="10" s="1"/>
  <c r="S46" i="10"/>
  <c r="S44" i="10" s="1"/>
  <c r="S38" i="10"/>
  <c r="S36" i="10" s="1"/>
  <c r="O42" i="10"/>
  <c r="O40" i="10" s="1"/>
  <c r="O46" i="10"/>
  <c r="O44" i="10" s="1"/>
  <c r="O50" i="10"/>
  <c r="O48" i="10" s="1"/>
  <c r="O38" i="10"/>
  <c r="O36" i="10" s="1"/>
  <c r="O54" i="10"/>
  <c r="O52" i="10" s="1"/>
  <c r="K42" i="10"/>
  <c r="K40" i="10" s="1"/>
  <c r="K46" i="10"/>
  <c r="K44" i="10" s="1"/>
  <c r="K50" i="10"/>
  <c r="K48" i="10" s="1"/>
  <c r="K38" i="10"/>
  <c r="K36" i="10" s="1"/>
  <c r="K54" i="10"/>
  <c r="K52" i="10" s="1"/>
  <c r="Y42" i="10"/>
  <c r="Y40" i="10" s="1"/>
  <c r="Y46" i="10"/>
  <c r="Y44" i="10" s="1"/>
  <c r="Y50" i="10"/>
  <c r="Y48" i="10" s="1"/>
  <c r="Y38" i="10"/>
  <c r="Y36" i="10" s="1"/>
  <c r="Y54" i="10"/>
  <c r="Y52" i="10" s="1"/>
  <c r="Q42" i="10"/>
  <c r="Q40" i="10" s="1"/>
  <c r="Q46" i="10"/>
  <c r="Q44" i="10" s="1"/>
  <c r="Q50" i="10"/>
  <c r="Q48" i="10" s="1"/>
  <c r="Q38" i="10"/>
  <c r="Q36" i="10" s="1"/>
  <c r="Q54" i="10"/>
  <c r="Q52" i="10" s="1"/>
  <c r="Z42" i="10"/>
  <c r="Z40" i="10" s="1"/>
  <c r="Z46" i="10"/>
  <c r="Z44" i="10" s="1"/>
  <c r="Z50" i="10"/>
  <c r="Z48" i="10" s="1"/>
  <c r="Z38" i="10"/>
  <c r="Z36" i="10" s="1"/>
  <c r="Z54" i="10"/>
  <c r="Z52" i="10" s="1"/>
  <c r="V42" i="10"/>
  <c r="V40" i="10" s="1"/>
  <c r="V46" i="10"/>
  <c r="V44" i="10" s="1"/>
  <c r="V50" i="10"/>
  <c r="V48" i="10" s="1"/>
  <c r="V38" i="10"/>
  <c r="V36" i="10" s="1"/>
  <c r="V54" i="10"/>
  <c r="V52" i="10" s="1"/>
  <c r="R46" i="10"/>
  <c r="R44" i="10" s="1"/>
  <c r="R50" i="10"/>
  <c r="R48" i="10" s="1"/>
  <c r="R38" i="10"/>
  <c r="R36" i="10" s="1"/>
  <c r="R42" i="10"/>
  <c r="R40" i="10" s="1"/>
  <c r="R54" i="10"/>
  <c r="R52" i="10" s="1"/>
  <c r="N42" i="10"/>
  <c r="N40" i="10" s="1"/>
  <c r="N46" i="10"/>
  <c r="N44" i="10" s="1"/>
  <c r="N50" i="10"/>
  <c r="N48" i="10" s="1"/>
  <c r="N38" i="10"/>
  <c r="N36" i="10" s="1"/>
  <c r="N54" i="10"/>
  <c r="N52" i="10" s="1"/>
  <c r="J50" i="10"/>
  <c r="J48" i="10" s="1"/>
  <c r="J42" i="10"/>
  <c r="J40" i="10" s="1"/>
  <c r="J54" i="10"/>
  <c r="J52" i="10" s="1"/>
  <c r="J46" i="10"/>
  <c r="J44" i="10" s="1"/>
  <c r="J38" i="10"/>
  <c r="J36" i="10" s="1"/>
  <c r="AB237" i="10"/>
  <c r="AB70" i="10"/>
  <c r="AB252" i="10"/>
  <c r="AB132" i="10"/>
  <c r="AB181" i="10"/>
  <c r="AB96" i="10"/>
  <c r="AB196" i="10"/>
  <c r="X237" i="10"/>
  <c r="X70" i="10"/>
  <c r="X96" i="10"/>
  <c r="X252" i="10"/>
  <c r="X132" i="10"/>
  <c r="X181" i="10"/>
  <c r="X196" i="10"/>
  <c r="T237" i="10"/>
  <c r="T70" i="10"/>
  <c r="T181" i="10"/>
  <c r="T252" i="10"/>
  <c r="T132" i="10"/>
  <c r="T196" i="10"/>
  <c r="T96" i="10"/>
  <c r="P237" i="10"/>
  <c r="P70" i="10"/>
  <c r="P252" i="10"/>
  <c r="P132" i="10"/>
  <c r="P96" i="10"/>
  <c r="P196" i="10"/>
  <c r="P181" i="10"/>
  <c r="AA252" i="10"/>
  <c r="AA132" i="10"/>
  <c r="AA181" i="10"/>
  <c r="AA96" i="10"/>
  <c r="AA196" i="10"/>
  <c r="AA237" i="10"/>
  <c r="AA70" i="10"/>
  <c r="W252" i="10"/>
  <c r="W132" i="10"/>
  <c r="W196" i="10"/>
  <c r="W181" i="10"/>
  <c r="W96" i="10"/>
  <c r="W237" i="10"/>
  <c r="W70" i="10"/>
  <c r="S252" i="10"/>
  <c r="S132" i="10"/>
  <c r="S181" i="10"/>
  <c r="S96" i="10"/>
  <c r="S237" i="10"/>
  <c r="S70" i="10"/>
  <c r="S196" i="10"/>
  <c r="Z181" i="10"/>
  <c r="Z96" i="10"/>
  <c r="Z237" i="10"/>
  <c r="Z196" i="10"/>
  <c r="Z252" i="10"/>
  <c r="Z132" i="10"/>
  <c r="Z70" i="10"/>
  <c r="V181" i="10"/>
  <c r="V96" i="10"/>
  <c r="V70" i="10"/>
  <c r="V196" i="10"/>
  <c r="V252" i="10"/>
  <c r="V132" i="10"/>
  <c r="V237" i="10"/>
  <c r="R181" i="10"/>
  <c r="R96" i="10"/>
  <c r="R196" i="10"/>
  <c r="R237" i="10"/>
  <c r="R70" i="10"/>
  <c r="R252" i="10"/>
  <c r="R132" i="10"/>
  <c r="AC196" i="10"/>
  <c r="AC237" i="10"/>
  <c r="AC70" i="10"/>
  <c r="AC181" i="10"/>
  <c r="AC96" i="10"/>
  <c r="AC252" i="10"/>
  <c r="AC132" i="10"/>
  <c r="Y196" i="10"/>
  <c r="Y252" i="10"/>
  <c r="Y132" i="10"/>
  <c r="Y237" i="10"/>
  <c r="Y70" i="10"/>
  <c r="Y181" i="10"/>
  <c r="Y96" i="10"/>
  <c r="U196" i="10"/>
  <c r="U237" i="10"/>
  <c r="U70" i="10"/>
  <c r="U252" i="10"/>
  <c r="U132" i="10"/>
  <c r="U181" i="10"/>
  <c r="U96" i="10"/>
  <c r="Q196" i="10"/>
  <c r="Q237" i="10"/>
  <c r="Q70" i="10"/>
  <c r="Q181" i="10"/>
  <c r="Q96" i="10"/>
  <c r="Q252" i="10"/>
  <c r="Q132" i="10"/>
  <c r="N68" i="10"/>
  <c r="N67" i="10"/>
  <c r="N66" i="10"/>
  <c r="N65" i="10"/>
  <c r="N64" i="10"/>
  <c r="N61" i="10"/>
  <c r="N60" i="10"/>
  <c r="N59" i="10"/>
  <c r="N58" i="10"/>
  <c r="N57" i="10"/>
  <c r="Y67" i="10"/>
  <c r="Y66" i="10"/>
  <c r="Y65" i="10"/>
  <c r="Y64" i="10"/>
  <c r="Y68" i="10"/>
  <c r="Y60" i="10"/>
  <c r="Y59" i="10"/>
  <c r="Y58" i="10"/>
  <c r="Y57" i="10"/>
  <c r="Y61" i="10"/>
  <c r="M67" i="10"/>
  <c r="M66" i="10"/>
  <c r="M65" i="10"/>
  <c r="M64" i="10"/>
  <c r="M68" i="10"/>
  <c r="M60" i="10"/>
  <c r="M59" i="10"/>
  <c r="M58" i="10"/>
  <c r="M57" i="10"/>
  <c r="M61" i="10"/>
  <c r="AB66" i="10"/>
  <c r="AB65" i="10"/>
  <c r="AB64" i="10"/>
  <c r="AB68" i="10"/>
  <c r="AB67" i="10"/>
  <c r="AB59" i="10"/>
  <c r="AB58" i="10"/>
  <c r="AB57" i="10"/>
  <c r="AB61" i="10"/>
  <c r="AB60" i="10"/>
  <c r="X66" i="10"/>
  <c r="X65" i="10"/>
  <c r="X68" i="10"/>
  <c r="X64" i="10"/>
  <c r="X67" i="10"/>
  <c r="X59" i="10"/>
  <c r="X58" i="10"/>
  <c r="X57" i="10"/>
  <c r="X61" i="10"/>
  <c r="X60" i="10"/>
  <c r="T66" i="10"/>
  <c r="T65" i="10"/>
  <c r="T68" i="10"/>
  <c r="T67" i="10"/>
  <c r="T64" i="10"/>
  <c r="T59" i="10"/>
  <c r="T58" i="10"/>
  <c r="T57" i="10"/>
  <c r="T61" i="10"/>
  <c r="T60" i="10"/>
  <c r="P66" i="10"/>
  <c r="P64" i="10"/>
  <c r="P65" i="10"/>
  <c r="P68" i="10"/>
  <c r="P67" i="10"/>
  <c r="P59" i="10"/>
  <c r="P58" i="10"/>
  <c r="P57" i="10"/>
  <c r="P61" i="10"/>
  <c r="P60" i="10"/>
  <c r="L66" i="10"/>
  <c r="L65" i="10"/>
  <c r="L64" i="10"/>
  <c r="L68" i="10"/>
  <c r="L67" i="10"/>
  <c r="L59" i="10"/>
  <c r="L58" i="10"/>
  <c r="L57" i="10"/>
  <c r="L61" i="10"/>
  <c r="L60" i="10"/>
  <c r="R68" i="10"/>
  <c r="R66" i="10"/>
  <c r="R67" i="10"/>
  <c r="R65" i="10"/>
  <c r="R64" i="10"/>
  <c r="R61" i="10"/>
  <c r="R60" i="10"/>
  <c r="R59" i="10"/>
  <c r="R58" i="10"/>
  <c r="R57" i="10"/>
  <c r="AC67" i="10"/>
  <c r="AC65" i="10"/>
  <c r="AC64" i="10"/>
  <c r="AC68" i="10"/>
  <c r="AC66" i="10"/>
  <c r="AC60" i="10"/>
  <c r="AC59" i="10"/>
  <c r="AC58" i="10"/>
  <c r="AC57" i="10"/>
  <c r="AC61" i="10"/>
  <c r="Q67" i="10"/>
  <c r="Q66" i="10"/>
  <c r="Q65" i="10"/>
  <c r="Q64" i="10"/>
  <c r="Q68" i="10"/>
  <c r="Q60" i="10"/>
  <c r="Q59" i="10"/>
  <c r="Q58" i="10"/>
  <c r="Q57" i="10"/>
  <c r="Q61" i="10"/>
  <c r="AA65" i="10"/>
  <c r="AA64" i="10"/>
  <c r="AA67" i="10"/>
  <c r="AA66" i="10"/>
  <c r="AA68" i="10"/>
  <c r="AA58" i="10"/>
  <c r="AA57" i="10"/>
  <c r="AA61" i="10"/>
  <c r="AA60" i="10"/>
  <c r="AA59" i="10"/>
  <c r="W65" i="10"/>
  <c r="W64" i="10"/>
  <c r="W68" i="10"/>
  <c r="W67" i="10"/>
  <c r="W66" i="10"/>
  <c r="W58" i="10"/>
  <c r="W57" i="10"/>
  <c r="W61" i="10"/>
  <c r="W60" i="10"/>
  <c r="W59" i="10"/>
  <c r="S65" i="10"/>
  <c r="S64" i="10"/>
  <c r="S68" i="10"/>
  <c r="S67" i="10"/>
  <c r="S66" i="10"/>
  <c r="S58" i="10"/>
  <c r="S57" i="10"/>
  <c r="S61" i="10"/>
  <c r="S60" i="10"/>
  <c r="S59" i="10"/>
  <c r="O65" i="10"/>
  <c r="O64" i="10"/>
  <c r="O67" i="10"/>
  <c r="O66" i="10"/>
  <c r="O68" i="10"/>
  <c r="O58" i="10"/>
  <c r="O57" i="10"/>
  <c r="O61" i="10"/>
  <c r="O60" i="10"/>
  <c r="O59" i="10"/>
  <c r="K65" i="10"/>
  <c r="K64" i="10"/>
  <c r="K67" i="10"/>
  <c r="K68" i="10"/>
  <c r="K66" i="10"/>
  <c r="K58" i="10"/>
  <c r="K57" i="10"/>
  <c r="K61" i="10"/>
  <c r="K60" i="10"/>
  <c r="K59" i="10"/>
  <c r="V68" i="10"/>
  <c r="V67" i="10"/>
  <c r="V66" i="10"/>
  <c r="V65" i="10"/>
  <c r="V64" i="10"/>
  <c r="V61" i="10"/>
  <c r="V60" i="10"/>
  <c r="V59" i="10"/>
  <c r="V58" i="10"/>
  <c r="V57" i="10"/>
  <c r="J68" i="10"/>
  <c r="J67" i="10"/>
  <c r="J66" i="10"/>
  <c r="J65" i="10"/>
  <c r="J64" i="10"/>
  <c r="J61" i="10"/>
  <c r="J60" i="10"/>
  <c r="J59" i="10"/>
  <c r="J58" i="10"/>
  <c r="J57" i="10"/>
  <c r="Z68" i="10"/>
  <c r="Z66" i="10"/>
  <c r="Z65" i="10"/>
  <c r="Z64" i="10"/>
  <c r="Z67" i="10"/>
  <c r="Z61" i="10"/>
  <c r="Z60" i="10"/>
  <c r="Z59" i="10"/>
  <c r="Z58" i="10"/>
  <c r="Z57" i="10"/>
  <c r="U67" i="10"/>
  <c r="U66" i="10"/>
  <c r="U65" i="10"/>
  <c r="U64" i="10"/>
  <c r="U68" i="10"/>
  <c r="U60" i="10"/>
  <c r="U59" i="10"/>
  <c r="U58" i="10"/>
  <c r="U57" i="10"/>
  <c r="U61" i="10"/>
  <c r="AC9" i="39"/>
  <c r="J57" i="39" l="1"/>
  <c r="K57" i="39"/>
  <c r="L57" i="39"/>
  <c r="M57" i="39"/>
  <c r="N57" i="39"/>
  <c r="O57" i="39"/>
  <c r="P57" i="39"/>
  <c r="Q57" i="39"/>
  <c r="R57" i="39"/>
  <c r="S57" i="39"/>
  <c r="T57" i="39"/>
  <c r="U57" i="39"/>
  <c r="V57" i="39"/>
  <c r="W57" i="39"/>
  <c r="X57" i="39"/>
  <c r="Y57" i="39"/>
  <c r="Z57" i="39"/>
  <c r="AA57" i="39"/>
  <c r="AB57" i="39"/>
  <c r="AC57" i="39"/>
  <c r="J58" i="39"/>
  <c r="K58" i="39"/>
  <c r="L58" i="39"/>
  <c r="M58" i="39"/>
  <c r="N58" i="39"/>
  <c r="O58" i="39"/>
  <c r="P58" i="39"/>
  <c r="Q58" i="39"/>
  <c r="R58" i="39"/>
  <c r="S58" i="39"/>
  <c r="T58" i="39"/>
  <c r="U58" i="39"/>
  <c r="V58" i="39"/>
  <c r="W58" i="39"/>
  <c r="X58" i="39"/>
  <c r="Y58" i="39"/>
  <c r="Z58" i="39"/>
  <c r="AA58" i="39"/>
  <c r="AB58" i="39"/>
  <c r="AC58" i="39"/>
  <c r="J59" i="39"/>
  <c r="K59" i="39"/>
  <c r="L59" i="39"/>
  <c r="M59" i="39"/>
  <c r="N59" i="39"/>
  <c r="O59" i="39"/>
  <c r="P59" i="39"/>
  <c r="Q59" i="39"/>
  <c r="R59" i="39"/>
  <c r="S59" i="39"/>
  <c r="T59" i="39"/>
  <c r="U59" i="39"/>
  <c r="V59" i="39"/>
  <c r="W59" i="39"/>
  <c r="X59" i="39"/>
  <c r="Y59" i="39"/>
  <c r="Z59" i="39"/>
  <c r="AA59" i="39"/>
  <c r="AB59" i="39"/>
  <c r="AC59" i="39"/>
  <c r="J60" i="39"/>
  <c r="K60" i="39"/>
  <c r="L60" i="39"/>
  <c r="M60" i="39"/>
  <c r="N60" i="39"/>
  <c r="O60" i="39"/>
  <c r="P60" i="39"/>
  <c r="Q60" i="39"/>
  <c r="R60" i="39"/>
  <c r="S60" i="39"/>
  <c r="T60" i="39"/>
  <c r="U60" i="39"/>
  <c r="V60" i="39"/>
  <c r="W60" i="39"/>
  <c r="X60" i="39"/>
  <c r="Y60" i="39"/>
  <c r="Z60" i="39"/>
  <c r="AA60" i="39"/>
  <c r="AB60" i="39"/>
  <c r="AC60" i="39"/>
  <c r="J61" i="39"/>
  <c r="K61" i="39"/>
  <c r="L61" i="39"/>
  <c r="M61" i="39"/>
  <c r="N61" i="39"/>
  <c r="O61" i="39"/>
  <c r="P61" i="39"/>
  <c r="Q61" i="39"/>
  <c r="R61" i="39"/>
  <c r="S61" i="39"/>
  <c r="T61" i="39"/>
  <c r="U61" i="39"/>
  <c r="V61" i="39"/>
  <c r="W61" i="39"/>
  <c r="X61" i="39"/>
  <c r="Y61" i="39"/>
  <c r="Z61" i="39"/>
  <c r="AA61" i="39"/>
  <c r="AB61" i="39"/>
  <c r="AC61" i="39"/>
  <c r="J62" i="39"/>
  <c r="K62" i="39"/>
  <c r="L62" i="39"/>
  <c r="M62" i="39"/>
  <c r="N62" i="39"/>
  <c r="O62" i="39"/>
  <c r="P62" i="39"/>
  <c r="Q62" i="39"/>
  <c r="R62" i="39"/>
  <c r="S62" i="39"/>
  <c r="T62" i="39"/>
  <c r="U62" i="39"/>
  <c r="V62" i="39"/>
  <c r="W62" i="39"/>
  <c r="X62" i="39"/>
  <c r="Y62" i="39"/>
  <c r="Z62" i="39"/>
  <c r="AA62" i="39"/>
  <c r="AB62" i="39"/>
  <c r="AC62" i="39"/>
  <c r="J63" i="39"/>
  <c r="K63" i="39"/>
  <c r="L63" i="39"/>
  <c r="M63" i="39"/>
  <c r="N63" i="39"/>
  <c r="O63" i="39"/>
  <c r="P63" i="39"/>
  <c r="Q63" i="39"/>
  <c r="R63" i="39"/>
  <c r="S63" i="39"/>
  <c r="T63" i="39"/>
  <c r="U63" i="39"/>
  <c r="V63" i="39"/>
  <c r="W63" i="39"/>
  <c r="X63" i="39"/>
  <c r="Y63" i="39"/>
  <c r="Z63" i="39"/>
  <c r="AA63" i="39"/>
  <c r="AB63" i="39"/>
  <c r="AC63" i="39"/>
  <c r="J64" i="39"/>
  <c r="K64" i="39"/>
  <c r="L64" i="39"/>
  <c r="M64" i="39"/>
  <c r="N64" i="39"/>
  <c r="O64" i="39"/>
  <c r="P64" i="39"/>
  <c r="Q64" i="39"/>
  <c r="R64" i="39"/>
  <c r="S64" i="39"/>
  <c r="T64" i="39"/>
  <c r="U64" i="39"/>
  <c r="V64" i="39"/>
  <c r="W64" i="39"/>
  <c r="X64" i="39"/>
  <c r="Y64" i="39"/>
  <c r="Z64" i="39"/>
  <c r="AA64" i="39"/>
  <c r="AB64" i="39"/>
  <c r="AC64" i="39"/>
  <c r="J65" i="39"/>
  <c r="K65" i="39"/>
  <c r="L65" i="39"/>
  <c r="M65" i="39"/>
  <c r="N65" i="39"/>
  <c r="O65" i="39"/>
  <c r="P65" i="39"/>
  <c r="Q65" i="39"/>
  <c r="R65" i="39"/>
  <c r="S65" i="39"/>
  <c r="T65" i="39"/>
  <c r="U65" i="39"/>
  <c r="V65" i="39"/>
  <c r="W65" i="39"/>
  <c r="X65" i="39"/>
  <c r="Y65" i="39"/>
  <c r="Z65" i="39"/>
  <c r="AA65" i="39"/>
  <c r="AB65" i="39"/>
  <c r="AC65" i="39"/>
  <c r="J66" i="39"/>
  <c r="K66" i="39"/>
  <c r="L66" i="39"/>
  <c r="M66" i="39"/>
  <c r="N66" i="39"/>
  <c r="O66" i="39"/>
  <c r="P66" i="39"/>
  <c r="Q66" i="39"/>
  <c r="R66" i="39"/>
  <c r="S66" i="39"/>
  <c r="T66" i="39"/>
  <c r="U66" i="39"/>
  <c r="V66" i="39"/>
  <c r="W66" i="39"/>
  <c r="X66" i="39"/>
  <c r="Y66" i="39"/>
  <c r="Z66" i="39"/>
  <c r="AA66" i="39"/>
  <c r="AB66" i="39"/>
  <c r="AC66" i="39"/>
  <c r="J67" i="39"/>
  <c r="K67" i="39"/>
  <c r="L67" i="39"/>
  <c r="M67" i="39"/>
  <c r="N67" i="39"/>
  <c r="O67" i="39"/>
  <c r="P67" i="39"/>
  <c r="Q67" i="39"/>
  <c r="R67" i="39"/>
  <c r="S67" i="39"/>
  <c r="T67" i="39"/>
  <c r="U67" i="39"/>
  <c r="V67" i="39"/>
  <c r="W67" i="39"/>
  <c r="X67" i="39"/>
  <c r="Y67" i="39"/>
  <c r="Z67" i="39"/>
  <c r="AA67" i="39"/>
  <c r="AB67" i="39"/>
  <c r="AC67" i="39"/>
  <c r="J68" i="39"/>
  <c r="K68" i="39"/>
  <c r="L68" i="39"/>
  <c r="M68" i="39"/>
  <c r="N68" i="39"/>
  <c r="O68" i="39"/>
  <c r="P68" i="39"/>
  <c r="Q68" i="39"/>
  <c r="R68" i="39"/>
  <c r="S68" i="39"/>
  <c r="T68" i="39"/>
  <c r="U68" i="39"/>
  <c r="V68" i="39"/>
  <c r="W68" i="39"/>
  <c r="X68" i="39"/>
  <c r="Y68" i="39"/>
  <c r="Z68" i="39"/>
  <c r="AA68" i="39"/>
  <c r="AB68" i="39"/>
  <c r="AC68" i="39"/>
  <c r="J69" i="39"/>
  <c r="K69" i="39"/>
  <c r="L69" i="39"/>
  <c r="M69" i="39"/>
  <c r="N69" i="39"/>
  <c r="O69" i="39"/>
  <c r="P69" i="39"/>
  <c r="Q69" i="39"/>
  <c r="R69" i="39"/>
  <c r="S69" i="39"/>
  <c r="T69" i="39"/>
  <c r="U69" i="39"/>
  <c r="V69" i="39"/>
  <c r="W69" i="39"/>
  <c r="X69" i="39"/>
  <c r="Y69" i="39"/>
  <c r="Z69" i="39"/>
  <c r="AA69" i="39"/>
  <c r="AB69" i="39"/>
  <c r="AC69" i="39"/>
  <c r="J70" i="39"/>
  <c r="K70" i="39"/>
  <c r="L70" i="39"/>
  <c r="M70" i="39"/>
  <c r="N70" i="39"/>
  <c r="O70" i="39"/>
  <c r="P70" i="39"/>
  <c r="Q70" i="39"/>
  <c r="R70" i="39"/>
  <c r="S70" i="39"/>
  <c r="T70" i="39"/>
  <c r="U70" i="39"/>
  <c r="V70" i="39"/>
  <c r="W70" i="39"/>
  <c r="X70" i="39"/>
  <c r="Y70" i="39"/>
  <c r="Z70" i="39"/>
  <c r="AA70" i="39"/>
  <c r="AB70" i="39"/>
  <c r="AC70" i="39"/>
  <c r="J71" i="39"/>
  <c r="K71" i="39"/>
  <c r="L71" i="39"/>
  <c r="M71" i="39"/>
  <c r="N71" i="39"/>
  <c r="O71" i="39"/>
  <c r="P71" i="39"/>
  <c r="Q71" i="39"/>
  <c r="R71" i="39"/>
  <c r="S71" i="39"/>
  <c r="T71" i="39"/>
  <c r="U71" i="39"/>
  <c r="V71" i="39"/>
  <c r="W71" i="39"/>
  <c r="X71" i="39"/>
  <c r="Y71" i="39"/>
  <c r="Z71" i="39"/>
  <c r="AA71" i="39"/>
  <c r="AB71" i="39"/>
  <c r="AC71" i="39"/>
  <c r="J72" i="39"/>
  <c r="K72" i="39"/>
  <c r="L72" i="39"/>
  <c r="M72" i="39"/>
  <c r="N72" i="39"/>
  <c r="O72" i="39"/>
  <c r="P72" i="39"/>
  <c r="Q72" i="39"/>
  <c r="R72" i="39"/>
  <c r="S72" i="39"/>
  <c r="T72" i="39"/>
  <c r="U72" i="39"/>
  <c r="V72" i="39"/>
  <c r="W72" i="39"/>
  <c r="X72" i="39"/>
  <c r="Y72" i="39"/>
  <c r="Z72" i="39"/>
  <c r="AA72" i="39"/>
  <c r="AB72" i="39"/>
  <c r="AC72" i="39"/>
  <c r="J73" i="39"/>
  <c r="K73" i="39"/>
  <c r="L73" i="39"/>
  <c r="M73" i="39"/>
  <c r="N73" i="39"/>
  <c r="O73" i="39"/>
  <c r="P73" i="39"/>
  <c r="Q73" i="39"/>
  <c r="R73" i="39"/>
  <c r="S73" i="39"/>
  <c r="T73" i="39"/>
  <c r="U73" i="39"/>
  <c r="V73" i="39"/>
  <c r="W73" i="39"/>
  <c r="X73" i="39"/>
  <c r="Y73" i="39"/>
  <c r="Z73" i="39"/>
  <c r="AA73" i="39"/>
  <c r="AB73" i="39"/>
  <c r="AC73" i="39"/>
  <c r="J74" i="39"/>
  <c r="K74" i="39"/>
  <c r="L74" i="39"/>
  <c r="M74" i="39"/>
  <c r="N74" i="39"/>
  <c r="O74" i="39"/>
  <c r="P74" i="39"/>
  <c r="Q74" i="39"/>
  <c r="R74" i="39"/>
  <c r="S74" i="39"/>
  <c r="T74" i="39"/>
  <c r="U74" i="39"/>
  <c r="V74" i="39"/>
  <c r="W74" i="39"/>
  <c r="X74" i="39"/>
  <c r="Y74" i="39"/>
  <c r="Z74" i="39"/>
  <c r="AA74" i="39"/>
  <c r="AB74" i="39"/>
  <c r="AC74" i="39"/>
  <c r="J75" i="39"/>
  <c r="K75" i="39"/>
  <c r="L75" i="39"/>
  <c r="M75" i="39"/>
  <c r="N75" i="39"/>
  <c r="O75" i="39"/>
  <c r="P75" i="39"/>
  <c r="Q75" i="39"/>
  <c r="R75" i="39"/>
  <c r="S75" i="39"/>
  <c r="T75" i="39"/>
  <c r="U75" i="39"/>
  <c r="V75" i="39"/>
  <c r="W75" i="39"/>
  <c r="X75" i="39"/>
  <c r="Y75" i="39"/>
  <c r="Z75" i="39"/>
  <c r="AA75" i="39"/>
  <c r="AB75" i="39"/>
  <c r="AC75" i="39"/>
  <c r="J76" i="39"/>
  <c r="K76" i="39"/>
  <c r="L76" i="39"/>
  <c r="M76" i="39"/>
  <c r="N76" i="39"/>
  <c r="O76" i="39"/>
  <c r="P76" i="39"/>
  <c r="Q76" i="39"/>
  <c r="R76" i="39"/>
  <c r="S76" i="39"/>
  <c r="T76" i="39"/>
  <c r="U76" i="39"/>
  <c r="V76" i="39"/>
  <c r="W76" i="39"/>
  <c r="X76" i="39"/>
  <c r="Y76" i="39"/>
  <c r="Z76" i="39"/>
  <c r="AA76" i="39"/>
  <c r="AB76" i="39"/>
  <c r="AC76" i="39"/>
  <c r="J77" i="39"/>
  <c r="K77" i="39"/>
  <c r="L77" i="39"/>
  <c r="M77" i="39"/>
  <c r="N77" i="39"/>
  <c r="O77" i="39"/>
  <c r="P77" i="39"/>
  <c r="Q77" i="39"/>
  <c r="R77" i="39"/>
  <c r="S77" i="39"/>
  <c r="T77" i="39"/>
  <c r="U77" i="39"/>
  <c r="V77" i="39"/>
  <c r="W77" i="39"/>
  <c r="X77" i="39"/>
  <c r="Y77" i="39"/>
  <c r="Z77" i="39"/>
  <c r="AA77" i="39"/>
  <c r="AB77" i="39"/>
  <c r="AC77" i="39"/>
  <c r="J78" i="39"/>
  <c r="K78" i="39"/>
  <c r="L78" i="39"/>
  <c r="M78" i="39"/>
  <c r="N78" i="39"/>
  <c r="O78" i="39"/>
  <c r="P78" i="39"/>
  <c r="Q78" i="39"/>
  <c r="R78" i="39"/>
  <c r="S78" i="39"/>
  <c r="T78" i="39"/>
  <c r="U78" i="39"/>
  <c r="V78" i="39"/>
  <c r="W78" i="39"/>
  <c r="X78" i="39"/>
  <c r="Y78" i="39"/>
  <c r="Z78" i="39"/>
  <c r="AA78" i="39"/>
  <c r="AB78" i="39"/>
  <c r="AC78" i="39"/>
  <c r="J79" i="39"/>
  <c r="K79" i="39"/>
  <c r="L79" i="39"/>
  <c r="M79" i="39"/>
  <c r="N79" i="39"/>
  <c r="O79" i="39"/>
  <c r="P79" i="39"/>
  <c r="Q79" i="39"/>
  <c r="R79" i="39"/>
  <c r="S79" i="39"/>
  <c r="T79" i="39"/>
  <c r="U79" i="39"/>
  <c r="V79" i="39"/>
  <c r="W79" i="39"/>
  <c r="X79" i="39"/>
  <c r="Y79" i="39"/>
  <c r="Z79" i="39"/>
  <c r="AA79" i="39"/>
  <c r="AB79" i="39"/>
  <c r="AC79" i="39"/>
  <c r="J80" i="39"/>
  <c r="K80" i="39"/>
  <c r="L80" i="39"/>
  <c r="M80" i="39"/>
  <c r="N80" i="39"/>
  <c r="O80" i="39"/>
  <c r="P80" i="39"/>
  <c r="Q80" i="39"/>
  <c r="R80" i="39"/>
  <c r="S80" i="39"/>
  <c r="T80" i="39"/>
  <c r="U80" i="39"/>
  <c r="V80" i="39"/>
  <c r="W80" i="39"/>
  <c r="X80" i="39"/>
  <c r="Y80" i="39"/>
  <c r="Z80" i="39"/>
  <c r="AA80" i="39"/>
  <c r="AB80" i="39"/>
  <c r="AC80" i="39"/>
  <c r="J81" i="39"/>
  <c r="K81" i="39"/>
  <c r="L81" i="39"/>
  <c r="M81" i="39"/>
  <c r="N81" i="39"/>
  <c r="O81" i="39"/>
  <c r="P81" i="39"/>
  <c r="Q81" i="39"/>
  <c r="R81" i="39"/>
  <c r="S81" i="39"/>
  <c r="T81" i="39"/>
  <c r="U81" i="39"/>
  <c r="V81" i="39"/>
  <c r="W81" i="39"/>
  <c r="X81" i="39"/>
  <c r="Y81" i="39"/>
  <c r="Z81" i="39"/>
  <c r="AA81" i="39"/>
  <c r="AB81" i="39"/>
  <c r="AC81" i="39"/>
  <c r="J82" i="39"/>
  <c r="K82" i="39"/>
  <c r="L82" i="39"/>
  <c r="M82" i="39"/>
  <c r="N82" i="39"/>
  <c r="O82" i="39"/>
  <c r="P82" i="39"/>
  <c r="Q82" i="39"/>
  <c r="R82" i="39"/>
  <c r="S82" i="39"/>
  <c r="T82" i="39"/>
  <c r="U82" i="39"/>
  <c r="V82" i="39"/>
  <c r="W82" i="39"/>
  <c r="X82" i="39"/>
  <c r="Y82" i="39"/>
  <c r="Z82" i="39"/>
  <c r="AA82" i="39"/>
  <c r="AB82" i="39"/>
  <c r="AC82" i="39"/>
  <c r="J83" i="39"/>
  <c r="K83" i="39"/>
  <c r="L83" i="39"/>
  <c r="M83" i="39"/>
  <c r="N83" i="39"/>
  <c r="O83" i="39"/>
  <c r="P83" i="39"/>
  <c r="Q83" i="39"/>
  <c r="R83" i="39"/>
  <c r="S83" i="39"/>
  <c r="T83" i="39"/>
  <c r="U83" i="39"/>
  <c r="V83" i="39"/>
  <c r="W83" i="39"/>
  <c r="X83" i="39"/>
  <c r="Y83" i="39"/>
  <c r="Z83" i="39"/>
  <c r="AA83" i="39"/>
  <c r="AB83" i="39"/>
  <c r="AC83" i="39"/>
  <c r="J84" i="39"/>
  <c r="K84" i="39"/>
  <c r="L84" i="39"/>
  <c r="M84" i="39"/>
  <c r="N84" i="39"/>
  <c r="O84" i="39"/>
  <c r="P84" i="39"/>
  <c r="Q84" i="39"/>
  <c r="R84" i="39"/>
  <c r="S84" i="39"/>
  <c r="T84" i="39"/>
  <c r="U84" i="39"/>
  <c r="V84" i="39"/>
  <c r="W84" i="39"/>
  <c r="X84" i="39"/>
  <c r="Y84" i="39"/>
  <c r="Z84" i="39"/>
  <c r="AA84" i="39"/>
  <c r="AB84" i="39"/>
  <c r="AC84" i="39"/>
  <c r="J85" i="39"/>
  <c r="K85" i="39"/>
  <c r="L85" i="39"/>
  <c r="M85" i="39"/>
  <c r="N85" i="39"/>
  <c r="O85" i="39"/>
  <c r="P85" i="39"/>
  <c r="Q85" i="39"/>
  <c r="R85" i="39"/>
  <c r="S85" i="39"/>
  <c r="T85" i="39"/>
  <c r="U85" i="39"/>
  <c r="V85" i="39"/>
  <c r="W85" i="39"/>
  <c r="X85" i="39"/>
  <c r="Y85" i="39"/>
  <c r="Z85" i="39"/>
  <c r="AA85" i="39"/>
  <c r="AB85" i="39"/>
  <c r="AC85" i="39"/>
  <c r="J86" i="39"/>
  <c r="K86" i="39"/>
  <c r="L86" i="39"/>
  <c r="M86" i="39"/>
  <c r="N86" i="39"/>
  <c r="O86" i="39"/>
  <c r="P86" i="39"/>
  <c r="Q86" i="39"/>
  <c r="R86" i="39"/>
  <c r="S86" i="39"/>
  <c r="T86" i="39"/>
  <c r="U86" i="39"/>
  <c r="V86" i="39"/>
  <c r="W86" i="39"/>
  <c r="X86" i="39"/>
  <c r="Y86" i="39"/>
  <c r="Z86" i="39"/>
  <c r="AA86" i="39"/>
  <c r="AB86" i="39"/>
  <c r="AC86" i="39"/>
  <c r="J87" i="39"/>
  <c r="K87" i="39"/>
  <c r="L87" i="39"/>
  <c r="M87" i="39"/>
  <c r="N87" i="39"/>
  <c r="O87" i="39"/>
  <c r="P87" i="39"/>
  <c r="Q87" i="39"/>
  <c r="R87" i="39"/>
  <c r="S87" i="39"/>
  <c r="T87" i="39"/>
  <c r="U87" i="39"/>
  <c r="V87" i="39"/>
  <c r="W87" i="39"/>
  <c r="X87" i="39"/>
  <c r="Y87" i="39"/>
  <c r="Z87" i="39"/>
  <c r="AA87" i="39"/>
  <c r="AB87" i="39"/>
  <c r="AC87" i="39"/>
  <c r="J88" i="39"/>
  <c r="K88" i="39"/>
  <c r="L88" i="39"/>
  <c r="M88" i="39"/>
  <c r="N88" i="39"/>
  <c r="O88" i="39"/>
  <c r="P88" i="39"/>
  <c r="Q88" i="39"/>
  <c r="R88" i="39"/>
  <c r="S88" i="39"/>
  <c r="T88" i="39"/>
  <c r="U88" i="39"/>
  <c r="V88" i="39"/>
  <c r="W88" i="39"/>
  <c r="X88" i="39"/>
  <c r="Y88" i="39"/>
  <c r="Z88" i="39"/>
  <c r="AA88" i="39"/>
  <c r="AB88" i="39"/>
  <c r="AC88" i="39"/>
  <c r="J89" i="39"/>
  <c r="K89" i="39"/>
  <c r="L89" i="39"/>
  <c r="M89" i="39"/>
  <c r="N89" i="39"/>
  <c r="O89" i="39"/>
  <c r="P89" i="39"/>
  <c r="Q89" i="39"/>
  <c r="R89" i="39"/>
  <c r="S89" i="39"/>
  <c r="T89" i="39"/>
  <c r="U89" i="39"/>
  <c r="V89" i="39"/>
  <c r="W89" i="39"/>
  <c r="X89" i="39"/>
  <c r="Y89" i="39"/>
  <c r="Z89" i="39"/>
  <c r="AA89" i="39"/>
  <c r="AB89" i="39"/>
  <c r="AC89" i="39"/>
  <c r="J90" i="39"/>
  <c r="K90" i="39"/>
  <c r="L90" i="39"/>
  <c r="M90" i="39"/>
  <c r="N90" i="39"/>
  <c r="O90" i="39"/>
  <c r="P90" i="39"/>
  <c r="Q90" i="39"/>
  <c r="R90" i="39"/>
  <c r="S90" i="39"/>
  <c r="T90" i="39"/>
  <c r="U90" i="39"/>
  <c r="V90" i="39"/>
  <c r="W90" i="39"/>
  <c r="X90" i="39"/>
  <c r="Y90" i="39"/>
  <c r="Z90" i="39"/>
  <c r="AA90" i="39"/>
  <c r="AB90" i="39"/>
  <c r="AC90" i="39"/>
  <c r="J91" i="39"/>
  <c r="K91" i="39"/>
  <c r="L91" i="39"/>
  <c r="M91" i="39"/>
  <c r="N91" i="39"/>
  <c r="O91" i="39"/>
  <c r="P91" i="39"/>
  <c r="Q91" i="39"/>
  <c r="R91" i="39"/>
  <c r="S91" i="39"/>
  <c r="T91" i="39"/>
  <c r="U91" i="39"/>
  <c r="V91" i="39"/>
  <c r="W91" i="39"/>
  <c r="X91" i="39"/>
  <c r="Y91" i="39"/>
  <c r="Z91" i="39"/>
  <c r="AA91" i="39"/>
  <c r="AB91" i="39"/>
  <c r="AC91" i="39"/>
  <c r="J92" i="39"/>
  <c r="K92" i="39"/>
  <c r="L92" i="39"/>
  <c r="M92" i="39"/>
  <c r="N92" i="39"/>
  <c r="O92" i="39"/>
  <c r="P92" i="39"/>
  <c r="Q92" i="39"/>
  <c r="R92" i="39"/>
  <c r="S92" i="39"/>
  <c r="T92" i="39"/>
  <c r="U92" i="39"/>
  <c r="V92" i="39"/>
  <c r="W92" i="39"/>
  <c r="X92" i="39"/>
  <c r="Y92" i="39"/>
  <c r="Z92" i="39"/>
  <c r="AA92" i="39"/>
  <c r="AB92" i="39"/>
  <c r="AC92" i="39"/>
  <c r="J93" i="39"/>
  <c r="K93" i="39"/>
  <c r="L93" i="39"/>
  <c r="M93" i="39"/>
  <c r="N93" i="39"/>
  <c r="O93" i="39"/>
  <c r="P93" i="39"/>
  <c r="Q93" i="39"/>
  <c r="R93" i="39"/>
  <c r="S93" i="39"/>
  <c r="T93" i="39"/>
  <c r="U93" i="39"/>
  <c r="V93" i="39"/>
  <c r="W93" i="39"/>
  <c r="X93" i="39"/>
  <c r="Y93" i="39"/>
  <c r="Z93" i="39"/>
  <c r="AA93" i="39"/>
  <c r="AB93" i="39"/>
  <c r="AC93" i="39"/>
  <c r="J94" i="39"/>
  <c r="K94" i="39"/>
  <c r="L94" i="39"/>
  <c r="M94" i="39"/>
  <c r="N94" i="39"/>
  <c r="O94" i="39"/>
  <c r="P94" i="39"/>
  <c r="Q94" i="39"/>
  <c r="R94" i="39"/>
  <c r="S94" i="39"/>
  <c r="T94" i="39"/>
  <c r="U94" i="39"/>
  <c r="V94" i="39"/>
  <c r="W94" i="39"/>
  <c r="X94" i="39"/>
  <c r="Y94" i="39"/>
  <c r="Z94" i="39"/>
  <c r="AA94" i="39"/>
  <c r="AB94" i="39"/>
  <c r="AC94" i="39"/>
  <c r="J95" i="39"/>
  <c r="K95" i="39"/>
  <c r="L95" i="39"/>
  <c r="M95" i="39"/>
  <c r="N95" i="39"/>
  <c r="O95" i="39"/>
  <c r="P95" i="39"/>
  <c r="Q95" i="39"/>
  <c r="R95" i="39"/>
  <c r="S95" i="39"/>
  <c r="T95" i="39"/>
  <c r="U95" i="39"/>
  <c r="V95" i="39"/>
  <c r="W95" i="39"/>
  <c r="X95" i="39"/>
  <c r="Y95" i="39"/>
  <c r="Z95" i="39"/>
  <c r="AA95" i="39"/>
  <c r="AB95" i="39"/>
  <c r="AC95" i="39"/>
  <c r="J96" i="39"/>
  <c r="K96" i="39"/>
  <c r="L96" i="39"/>
  <c r="M96" i="39"/>
  <c r="N96" i="39"/>
  <c r="O96" i="39"/>
  <c r="O97" i="39" s="1"/>
  <c r="P96" i="39"/>
  <c r="Q96" i="39"/>
  <c r="R96" i="39"/>
  <c r="R97" i="39" s="1"/>
  <c r="S96" i="39"/>
  <c r="T96" i="39"/>
  <c r="U96" i="39"/>
  <c r="V96" i="39"/>
  <c r="V97" i="39" s="1"/>
  <c r="W96" i="39"/>
  <c r="X96" i="39"/>
  <c r="Y96" i="39"/>
  <c r="Z96" i="39"/>
  <c r="AA96" i="39"/>
  <c r="AB96" i="39"/>
  <c r="AC96" i="39"/>
  <c r="J97" i="39"/>
  <c r="K97" i="39"/>
  <c r="J55" i="39"/>
  <c r="K55" i="39"/>
  <c r="L55" i="39"/>
  <c r="M55" i="39"/>
  <c r="N55" i="39"/>
  <c r="O55" i="39"/>
  <c r="P55" i="39"/>
  <c r="Q55" i="39"/>
  <c r="R55" i="39"/>
  <c r="S55" i="39"/>
  <c r="T55" i="39"/>
  <c r="U55" i="39"/>
  <c r="V55" i="39"/>
  <c r="W55" i="39"/>
  <c r="X55" i="39"/>
  <c r="Y55" i="39"/>
  <c r="Z55" i="39"/>
  <c r="AA55" i="39"/>
  <c r="AB55" i="39"/>
  <c r="AC55"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X57" i="37"/>
  <c r="Y57" i="37"/>
  <c r="Z57" i="37"/>
  <c r="AA57" i="37"/>
  <c r="AB57" i="37"/>
  <c r="I69" i="38"/>
  <c r="J69" i="38"/>
  <c r="K69" i="38"/>
  <c r="L69" i="38"/>
  <c r="M69" i="38"/>
  <c r="N69" i="38"/>
  <c r="O69" i="38"/>
  <c r="P69" i="38"/>
  <c r="Q69" i="38"/>
  <c r="R69" i="38"/>
  <c r="S69" i="38"/>
  <c r="T69" i="38"/>
  <c r="U69" i="38"/>
  <c r="V69" i="38"/>
  <c r="W69" i="38"/>
  <c r="X69" i="38"/>
  <c r="Y69" i="38"/>
  <c r="Z69" i="38"/>
  <c r="AA69" i="38"/>
  <c r="AB69" i="38"/>
  <c r="I86" i="38"/>
  <c r="J86" i="38"/>
  <c r="K86" i="38"/>
  <c r="L86" i="38"/>
  <c r="M86" i="38"/>
  <c r="N86" i="38"/>
  <c r="O86" i="38"/>
  <c r="P86" i="38"/>
  <c r="Q86" i="38"/>
  <c r="R86" i="38"/>
  <c r="S86" i="38"/>
  <c r="T86" i="38"/>
  <c r="U86" i="38"/>
  <c r="V86" i="38"/>
  <c r="W86" i="38"/>
  <c r="X86" i="38"/>
  <c r="Y86" i="38"/>
  <c r="Z86" i="38"/>
  <c r="AA86" i="38"/>
  <c r="AB86" i="38"/>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9" i="39"/>
  <c r="K9" i="39"/>
  <c r="L9" i="39"/>
  <c r="M9" i="39"/>
  <c r="N9" i="39"/>
  <c r="O9" i="39"/>
  <c r="P9" i="39"/>
  <c r="Q9" i="39"/>
  <c r="R9" i="39"/>
  <c r="S9" i="39"/>
  <c r="T9" i="39"/>
  <c r="U9" i="39"/>
  <c r="V9" i="39"/>
  <c r="W9" i="39"/>
  <c r="X9" i="39"/>
  <c r="Y9" i="39"/>
  <c r="Z9" i="39"/>
  <c r="AA9" i="39"/>
  <c r="AB9" i="39"/>
  <c r="J10" i="39"/>
  <c r="K10" i="39"/>
  <c r="L10" i="39"/>
  <c r="M10" i="39"/>
  <c r="N10" i="39"/>
  <c r="O10" i="39"/>
  <c r="P10" i="39"/>
  <c r="Q10" i="39"/>
  <c r="R10" i="39"/>
  <c r="S10" i="39"/>
  <c r="T10" i="39"/>
  <c r="U10" i="39"/>
  <c r="V10" i="39"/>
  <c r="W10" i="39"/>
  <c r="X10" i="39"/>
  <c r="Y10" i="39"/>
  <c r="Z10" i="39"/>
  <c r="AA10" i="39"/>
  <c r="AB10" i="39"/>
  <c r="AC10" i="39"/>
  <c r="J11" i="39"/>
  <c r="K11" i="39"/>
  <c r="L11" i="39"/>
  <c r="M11" i="39"/>
  <c r="N11" i="39"/>
  <c r="O11" i="39"/>
  <c r="P11" i="39"/>
  <c r="Q11" i="39"/>
  <c r="R11" i="39"/>
  <c r="S11" i="39"/>
  <c r="T11" i="39"/>
  <c r="U11" i="39"/>
  <c r="V11" i="39"/>
  <c r="W11" i="39"/>
  <c r="X11" i="39"/>
  <c r="Y11" i="39"/>
  <c r="Z11" i="39"/>
  <c r="AA11" i="39"/>
  <c r="AB11" i="39"/>
  <c r="AC11" i="39"/>
  <c r="J12" i="39"/>
  <c r="K12" i="39"/>
  <c r="L12" i="39"/>
  <c r="M12" i="39"/>
  <c r="N12" i="39"/>
  <c r="O12" i="39"/>
  <c r="P12" i="39"/>
  <c r="Q12" i="39"/>
  <c r="R12" i="39"/>
  <c r="S12" i="39"/>
  <c r="T12" i="39"/>
  <c r="U12" i="39"/>
  <c r="V12" i="39"/>
  <c r="W12" i="39"/>
  <c r="X12" i="39"/>
  <c r="Y12" i="39"/>
  <c r="Z12" i="39"/>
  <c r="AA12" i="39"/>
  <c r="AB12" i="39"/>
  <c r="AC12" i="39"/>
  <c r="J13" i="39"/>
  <c r="K13" i="39"/>
  <c r="L13" i="39"/>
  <c r="M13" i="39"/>
  <c r="N13" i="39"/>
  <c r="O13" i="39"/>
  <c r="P13" i="39"/>
  <c r="Q13" i="39"/>
  <c r="R13" i="39"/>
  <c r="S13" i="39"/>
  <c r="T13" i="39"/>
  <c r="U13" i="39"/>
  <c r="V13" i="39"/>
  <c r="W13" i="39"/>
  <c r="X13" i="39"/>
  <c r="Y13" i="39"/>
  <c r="Z13" i="39"/>
  <c r="AA13" i="39"/>
  <c r="AB13" i="39"/>
  <c r="AC13" i="39"/>
  <c r="J14" i="39"/>
  <c r="K14" i="39"/>
  <c r="L14" i="39"/>
  <c r="M14" i="39"/>
  <c r="N14" i="39"/>
  <c r="O14" i="39"/>
  <c r="P14" i="39"/>
  <c r="Q14" i="39"/>
  <c r="R14" i="39"/>
  <c r="S14" i="39"/>
  <c r="T14" i="39"/>
  <c r="U14" i="39"/>
  <c r="V14" i="39"/>
  <c r="W14" i="39"/>
  <c r="X14" i="39"/>
  <c r="Y14" i="39"/>
  <c r="Z14" i="39"/>
  <c r="AA14" i="39"/>
  <c r="AB14" i="39"/>
  <c r="AC14" i="39"/>
  <c r="J15" i="39"/>
  <c r="K15" i="39"/>
  <c r="L15" i="39"/>
  <c r="M15" i="39"/>
  <c r="N15" i="39"/>
  <c r="O15" i="39"/>
  <c r="P15" i="39"/>
  <c r="Q15" i="39"/>
  <c r="R15" i="39"/>
  <c r="S15" i="39"/>
  <c r="T15" i="39"/>
  <c r="U15" i="39"/>
  <c r="V15" i="39"/>
  <c r="W15" i="39"/>
  <c r="X15" i="39"/>
  <c r="Y15" i="39"/>
  <c r="Z15" i="39"/>
  <c r="AA15" i="39"/>
  <c r="AB15" i="39"/>
  <c r="AC15" i="39"/>
  <c r="J16" i="39"/>
  <c r="K16" i="39"/>
  <c r="L16" i="39"/>
  <c r="M16" i="39"/>
  <c r="N16" i="39"/>
  <c r="O16" i="39"/>
  <c r="P16" i="39"/>
  <c r="Q16" i="39"/>
  <c r="R16" i="39"/>
  <c r="S16" i="39"/>
  <c r="T16" i="39"/>
  <c r="U16" i="39"/>
  <c r="V16" i="39"/>
  <c r="W16" i="39"/>
  <c r="X16" i="39"/>
  <c r="Y16" i="39"/>
  <c r="Z16" i="39"/>
  <c r="AA16" i="39"/>
  <c r="AB16" i="39"/>
  <c r="AC16" i="39"/>
  <c r="J17" i="39"/>
  <c r="K17" i="39"/>
  <c r="L17" i="39"/>
  <c r="M17" i="39"/>
  <c r="N17" i="39"/>
  <c r="O17" i="39"/>
  <c r="P17" i="39"/>
  <c r="Q17" i="39"/>
  <c r="R17" i="39"/>
  <c r="S17" i="39"/>
  <c r="T17" i="39"/>
  <c r="U17" i="39"/>
  <c r="V17" i="39"/>
  <c r="W17" i="39"/>
  <c r="X17" i="39"/>
  <c r="Y17" i="39"/>
  <c r="Z17" i="39"/>
  <c r="AA17" i="39"/>
  <c r="AB17" i="39"/>
  <c r="AC17" i="39"/>
  <c r="J18" i="39"/>
  <c r="K18" i="39"/>
  <c r="L18" i="39"/>
  <c r="M18" i="39"/>
  <c r="N18" i="39"/>
  <c r="O18" i="39"/>
  <c r="P18" i="39"/>
  <c r="Q18" i="39"/>
  <c r="R18" i="39"/>
  <c r="S18" i="39"/>
  <c r="T18" i="39"/>
  <c r="U18" i="39"/>
  <c r="V18" i="39"/>
  <c r="W18" i="39"/>
  <c r="X18" i="39"/>
  <c r="Y18" i="39"/>
  <c r="Z18" i="39"/>
  <c r="AA18" i="39"/>
  <c r="AB18" i="39"/>
  <c r="AC18" i="39"/>
  <c r="J19" i="39"/>
  <c r="K19" i="39"/>
  <c r="L19" i="39"/>
  <c r="M19" i="39"/>
  <c r="N19" i="39"/>
  <c r="O19" i="39"/>
  <c r="P19" i="39"/>
  <c r="Q19" i="39"/>
  <c r="R19" i="39"/>
  <c r="S19" i="39"/>
  <c r="T19" i="39"/>
  <c r="U19" i="39"/>
  <c r="V19" i="39"/>
  <c r="W19" i="39"/>
  <c r="X19" i="39"/>
  <c r="Y19" i="39"/>
  <c r="Z19" i="39"/>
  <c r="AA19" i="39"/>
  <c r="AB19" i="39"/>
  <c r="AC19" i="39"/>
  <c r="J20" i="39"/>
  <c r="K20" i="39"/>
  <c r="L20" i="39"/>
  <c r="M20" i="39"/>
  <c r="N20" i="39"/>
  <c r="O20" i="39"/>
  <c r="P20" i="39"/>
  <c r="Q20" i="39"/>
  <c r="R20" i="39"/>
  <c r="S20" i="39"/>
  <c r="T20" i="39"/>
  <c r="U20" i="39"/>
  <c r="V20" i="39"/>
  <c r="W20" i="39"/>
  <c r="X20" i="39"/>
  <c r="Y20" i="39"/>
  <c r="Z20" i="39"/>
  <c r="AA20" i="39"/>
  <c r="AB20" i="39"/>
  <c r="AC20" i="39"/>
  <c r="J21" i="39"/>
  <c r="K21" i="39"/>
  <c r="L21" i="39"/>
  <c r="M21" i="39"/>
  <c r="N21" i="39"/>
  <c r="O21" i="39"/>
  <c r="P21" i="39"/>
  <c r="Q21" i="39"/>
  <c r="R21" i="39"/>
  <c r="S21" i="39"/>
  <c r="T21" i="39"/>
  <c r="U21" i="39"/>
  <c r="V21" i="39"/>
  <c r="W21" i="39"/>
  <c r="X21" i="39"/>
  <c r="Y21" i="39"/>
  <c r="Z21" i="39"/>
  <c r="AA21" i="39"/>
  <c r="AB21" i="39"/>
  <c r="AC21" i="39"/>
  <c r="J22" i="39"/>
  <c r="K22" i="39"/>
  <c r="L22" i="39"/>
  <c r="M22" i="39"/>
  <c r="N22" i="39"/>
  <c r="O22" i="39"/>
  <c r="P22" i="39"/>
  <c r="Q22" i="39"/>
  <c r="R22" i="39"/>
  <c r="S22" i="39"/>
  <c r="T22" i="39"/>
  <c r="U22" i="39"/>
  <c r="V22" i="39"/>
  <c r="W22" i="39"/>
  <c r="X22" i="39"/>
  <c r="Y22" i="39"/>
  <c r="Z22" i="39"/>
  <c r="AA22" i="39"/>
  <c r="AB22" i="39"/>
  <c r="AC22"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J29" i="39"/>
  <c r="K29" i="39"/>
  <c r="L29" i="39"/>
  <c r="M29" i="39"/>
  <c r="N29" i="39"/>
  <c r="O29" i="39"/>
  <c r="P29" i="39"/>
  <c r="Q29" i="39"/>
  <c r="R29" i="39"/>
  <c r="S29" i="39"/>
  <c r="T29" i="39"/>
  <c r="U29" i="39"/>
  <c r="V29" i="39"/>
  <c r="W29" i="39"/>
  <c r="X29" i="39"/>
  <c r="Y29" i="39"/>
  <c r="Z29" i="39"/>
  <c r="AA29" i="39"/>
  <c r="AB29" i="39"/>
  <c r="AC29" i="39"/>
  <c r="J30" i="39"/>
  <c r="K30" i="39"/>
  <c r="L30" i="39"/>
  <c r="M30" i="39"/>
  <c r="N30" i="39"/>
  <c r="O30" i="39"/>
  <c r="P30" i="39"/>
  <c r="Q30" i="39"/>
  <c r="R30" i="39"/>
  <c r="S30" i="39"/>
  <c r="T30" i="39"/>
  <c r="U30" i="39"/>
  <c r="V30" i="39"/>
  <c r="W30" i="39"/>
  <c r="X30" i="39"/>
  <c r="Y30" i="39"/>
  <c r="Z30" i="39"/>
  <c r="AA30" i="39"/>
  <c r="AB30" i="39"/>
  <c r="AC30" i="39"/>
  <c r="J31" i="39"/>
  <c r="K31" i="39"/>
  <c r="L31" i="39"/>
  <c r="M31" i="39"/>
  <c r="N31" i="39"/>
  <c r="O31" i="39"/>
  <c r="P31" i="39"/>
  <c r="Q31" i="39"/>
  <c r="R31" i="39"/>
  <c r="S31" i="39"/>
  <c r="T31" i="39"/>
  <c r="U31" i="39"/>
  <c r="V31" i="39"/>
  <c r="W31" i="39"/>
  <c r="X31" i="39"/>
  <c r="Y31" i="39"/>
  <c r="Z31" i="39"/>
  <c r="AA31" i="39"/>
  <c r="AB31" i="39"/>
  <c r="AC31" i="39"/>
  <c r="J32" i="39"/>
  <c r="K32" i="39"/>
  <c r="L32" i="39"/>
  <c r="M32" i="39"/>
  <c r="N32" i="39"/>
  <c r="O32" i="39"/>
  <c r="P32" i="39"/>
  <c r="Q32" i="39"/>
  <c r="R32" i="39"/>
  <c r="S32" i="39"/>
  <c r="T32" i="39"/>
  <c r="U32" i="39"/>
  <c r="V32" i="39"/>
  <c r="W32" i="39"/>
  <c r="X32" i="39"/>
  <c r="Y32" i="39"/>
  <c r="Z32" i="39"/>
  <c r="AA32" i="39"/>
  <c r="AB32" i="39"/>
  <c r="AC32" i="39"/>
  <c r="J33" i="39"/>
  <c r="K33" i="39"/>
  <c r="L33" i="39"/>
  <c r="M33" i="39"/>
  <c r="N33" i="39"/>
  <c r="O33" i="39"/>
  <c r="P33" i="39"/>
  <c r="Q33" i="39"/>
  <c r="R33" i="39"/>
  <c r="S33" i="39"/>
  <c r="T33" i="39"/>
  <c r="U33" i="39"/>
  <c r="V33" i="39"/>
  <c r="W33" i="39"/>
  <c r="X33" i="39"/>
  <c r="Y33" i="39"/>
  <c r="Z33" i="39"/>
  <c r="AA33" i="39"/>
  <c r="AB33" i="39"/>
  <c r="AC33" i="39"/>
  <c r="J34" i="39"/>
  <c r="K34" i="39"/>
  <c r="L34" i="39"/>
  <c r="M34" i="39"/>
  <c r="N34" i="39"/>
  <c r="O34" i="39"/>
  <c r="P34" i="39"/>
  <c r="Q34" i="39"/>
  <c r="R34" i="39"/>
  <c r="S34" i="39"/>
  <c r="T34" i="39"/>
  <c r="U34" i="39"/>
  <c r="V34" i="39"/>
  <c r="W34" i="39"/>
  <c r="X34" i="39"/>
  <c r="Y34" i="39"/>
  <c r="Z34" i="39"/>
  <c r="AA34" i="39"/>
  <c r="AB34" i="39"/>
  <c r="AC34" i="39"/>
  <c r="J35" i="39"/>
  <c r="K35" i="39"/>
  <c r="L35" i="39"/>
  <c r="M35" i="39"/>
  <c r="N35" i="39"/>
  <c r="O35" i="39"/>
  <c r="P35" i="39"/>
  <c r="Q35" i="39"/>
  <c r="R35" i="39"/>
  <c r="S35" i="39"/>
  <c r="T35" i="39"/>
  <c r="U35" i="39"/>
  <c r="V35" i="39"/>
  <c r="W35" i="39"/>
  <c r="X35" i="39"/>
  <c r="Y35" i="39"/>
  <c r="Z35" i="39"/>
  <c r="AA35" i="39"/>
  <c r="AB35" i="39"/>
  <c r="AC35" i="39"/>
  <c r="J36" i="39"/>
  <c r="K36" i="39"/>
  <c r="L36" i="39"/>
  <c r="M36" i="39"/>
  <c r="N36" i="39"/>
  <c r="O36" i="39"/>
  <c r="P36" i="39"/>
  <c r="Q36" i="39"/>
  <c r="R36" i="39"/>
  <c r="S36" i="39"/>
  <c r="T36" i="39"/>
  <c r="U36" i="39"/>
  <c r="V36" i="39"/>
  <c r="W36" i="39"/>
  <c r="X36" i="39"/>
  <c r="Y36" i="39"/>
  <c r="Z36" i="39"/>
  <c r="AA36" i="39"/>
  <c r="AB36" i="39"/>
  <c r="AC36" i="39"/>
  <c r="J37" i="39"/>
  <c r="K37" i="39"/>
  <c r="L37" i="39"/>
  <c r="M37" i="39"/>
  <c r="N37" i="39"/>
  <c r="O37" i="39"/>
  <c r="P37" i="39"/>
  <c r="Q37" i="39"/>
  <c r="R37" i="39"/>
  <c r="S37" i="39"/>
  <c r="T37" i="39"/>
  <c r="U37" i="39"/>
  <c r="V37" i="39"/>
  <c r="W37" i="39"/>
  <c r="X37" i="39"/>
  <c r="Y37" i="39"/>
  <c r="Z37" i="39"/>
  <c r="AA37" i="39"/>
  <c r="AB37" i="39"/>
  <c r="AC37" i="39"/>
  <c r="J38" i="39"/>
  <c r="K38" i="39"/>
  <c r="L38" i="39"/>
  <c r="M38" i="39"/>
  <c r="N38" i="39"/>
  <c r="O38" i="39"/>
  <c r="P38" i="39"/>
  <c r="Q38" i="39"/>
  <c r="R38" i="39"/>
  <c r="S38" i="39"/>
  <c r="T38" i="39"/>
  <c r="U38" i="39"/>
  <c r="V38" i="39"/>
  <c r="W38" i="39"/>
  <c r="X38" i="39"/>
  <c r="Y38" i="39"/>
  <c r="Z38" i="39"/>
  <c r="AA38" i="39"/>
  <c r="AB38" i="39"/>
  <c r="AC38" i="39"/>
  <c r="J39" i="39"/>
  <c r="K39" i="39"/>
  <c r="L39" i="39"/>
  <c r="M39" i="39"/>
  <c r="N39" i="39"/>
  <c r="O39" i="39"/>
  <c r="P39" i="39"/>
  <c r="Q39" i="39"/>
  <c r="R39" i="39"/>
  <c r="S39" i="39"/>
  <c r="T39" i="39"/>
  <c r="U39" i="39"/>
  <c r="V39" i="39"/>
  <c r="W39" i="39"/>
  <c r="X39" i="39"/>
  <c r="Y39" i="39"/>
  <c r="Z39" i="39"/>
  <c r="AA39" i="39"/>
  <c r="AB39" i="39"/>
  <c r="AC39" i="39"/>
  <c r="J40" i="39"/>
  <c r="K40" i="39"/>
  <c r="L40" i="39"/>
  <c r="M40" i="39"/>
  <c r="N40" i="39"/>
  <c r="O40" i="39"/>
  <c r="P40" i="39"/>
  <c r="Q40" i="39"/>
  <c r="R40" i="39"/>
  <c r="S40" i="39"/>
  <c r="T40" i="39"/>
  <c r="U40" i="39"/>
  <c r="V40" i="39"/>
  <c r="W40" i="39"/>
  <c r="X40" i="39"/>
  <c r="Y40" i="39"/>
  <c r="Z40" i="39"/>
  <c r="AA40" i="39"/>
  <c r="AB40" i="39"/>
  <c r="AC40" i="39"/>
  <c r="J41" i="39"/>
  <c r="K41" i="39"/>
  <c r="L41" i="39"/>
  <c r="M41" i="39"/>
  <c r="N41" i="39"/>
  <c r="O41" i="39"/>
  <c r="P41" i="39"/>
  <c r="Q41" i="39"/>
  <c r="R41" i="39"/>
  <c r="S41" i="39"/>
  <c r="T41" i="39"/>
  <c r="U41" i="39"/>
  <c r="V41" i="39"/>
  <c r="W41" i="39"/>
  <c r="X41" i="39"/>
  <c r="Y41" i="39"/>
  <c r="Z41" i="39"/>
  <c r="AA41" i="39"/>
  <c r="AB41" i="39"/>
  <c r="AC41" i="39"/>
  <c r="J42" i="39"/>
  <c r="K42" i="39"/>
  <c r="L42" i="39"/>
  <c r="M42" i="39"/>
  <c r="N42" i="39"/>
  <c r="O42" i="39"/>
  <c r="P42" i="39"/>
  <c r="Q42" i="39"/>
  <c r="R42" i="39"/>
  <c r="S42" i="39"/>
  <c r="T42" i="39"/>
  <c r="U42" i="39"/>
  <c r="V42" i="39"/>
  <c r="W42" i="39"/>
  <c r="X42" i="39"/>
  <c r="Y42" i="39"/>
  <c r="Z42" i="39"/>
  <c r="AA42" i="39"/>
  <c r="AB42" i="39"/>
  <c r="AC42" i="39"/>
  <c r="J43" i="39"/>
  <c r="K43" i="39"/>
  <c r="L43" i="39"/>
  <c r="M43" i="39"/>
  <c r="N43" i="39"/>
  <c r="O43" i="39"/>
  <c r="P43" i="39"/>
  <c r="Q43" i="39"/>
  <c r="R43" i="39"/>
  <c r="S43" i="39"/>
  <c r="T43" i="39"/>
  <c r="U43" i="39"/>
  <c r="V43" i="39"/>
  <c r="W43" i="39"/>
  <c r="X43" i="39"/>
  <c r="Y43" i="39"/>
  <c r="Z43" i="39"/>
  <c r="AA43" i="39"/>
  <c r="AB43" i="39"/>
  <c r="AC43" i="39"/>
  <c r="J44" i="39"/>
  <c r="K44" i="39"/>
  <c r="L44" i="39"/>
  <c r="M44" i="39"/>
  <c r="N44" i="39"/>
  <c r="O44" i="39"/>
  <c r="P44" i="39"/>
  <c r="Q44" i="39"/>
  <c r="R44" i="39"/>
  <c r="S44" i="39"/>
  <c r="T44" i="39"/>
  <c r="U44" i="39"/>
  <c r="V44" i="39"/>
  <c r="W44" i="39"/>
  <c r="X44" i="39"/>
  <c r="Y44" i="39"/>
  <c r="Z44" i="39"/>
  <c r="AA44" i="39"/>
  <c r="AB44" i="39"/>
  <c r="AC44" i="39"/>
  <c r="J45" i="39"/>
  <c r="K45" i="39"/>
  <c r="L45" i="39"/>
  <c r="M45" i="39"/>
  <c r="N45" i="39"/>
  <c r="O45" i="39"/>
  <c r="P45" i="39"/>
  <c r="Q45" i="39"/>
  <c r="R45" i="39"/>
  <c r="S45" i="39"/>
  <c r="T45" i="39"/>
  <c r="U45" i="39"/>
  <c r="V45" i="39"/>
  <c r="W45" i="39"/>
  <c r="X45" i="39"/>
  <c r="Y45" i="39"/>
  <c r="Z45" i="39"/>
  <c r="AA45" i="39"/>
  <c r="AB45" i="39"/>
  <c r="AC45" i="39"/>
  <c r="J46" i="39"/>
  <c r="K46" i="39"/>
  <c r="L46" i="39"/>
  <c r="M46" i="39"/>
  <c r="N46" i="39"/>
  <c r="O46" i="39"/>
  <c r="P46" i="39"/>
  <c r="Q46" i="39"/>
  <c r="R46" i="39"/>
  <c r="S46" i="39"/>
  <c r="T46" i="39"/>
  <c r="U46" i="39"/>
  <c r="V46" i="39"/>
  <c r="W46" i="39"/>
  <c r="X46" i="39"/>
  <c r="Y46" i="39"/>
  <c r="Z46" i="39"/>
  <c r="AA46" i="39"/>
  <c r="AB46" i="39"/>
  <c r="AC46" i="39"/>
  <c r="J47" i="39"/>
  <c r="K47" i="39"/>
  <c r="L47" i="39"/>
  <c r="M47" i="39"/>
  <c r="N47" i="39"/>
  <c r="O47" i="39"/>
  <c r="P47" i="39"/>
  <c r="Q47" i="39"/>
  <c r="R47" i="39"/>
  <c r="S47" i="39"/>
  <c r="T47" i="39"/>
  <c r="U47" i="39"/>
  <c r="V47" i="39"/>
  <c r="W47" i="39"/>
  <c r="X47" i="39"/>
  <c r="Y47" i="39"/>
  <c r="Z47" i="39"/>
  <c r="AA47" i="39"/>
  <c r="AB47" i="39"/>
  <c r="AC47" i="39"/>
  <c r="J48" i="39"/>
  <c r="K48" i="39"/>
  <c r="L48" i="39"/>
  <c r="M48" i="39"/>
  <c r="N48" i="39"/>
  <c r="O48" i="39"/>
  <c r="P48" i="39"/>
  <c r="Q48" i="39"/>
  <c r="R48" i="39"/>
  <c r="S48" i="39"/>
  <c r="T48" i="39"/>
  <c r="U48" i="39"/>
  <c r="V48" i="39"/>
  <c r="W48" i="39"/>
  <c r="X48" i="39"/>
  <c r="Y48" i="39"/>
  <c r="Z48" i="39"/>
  <c r="AA48" i="39"/>
  <c r="AB48" i="39"/>
  <c r="AC48" i="39"/>
  <c r="J7" i="39"/>
  <c r="K7" i="39"/>
  <c r="L7" i="39"/>
  <c r="M7" i="39"/>
  <c r="N7" i="39"/>
  <c r="O7" i="39"/>
  <c r="P7" i="39"/>
  <c r="Q7" i="39"/>
  <c r="R7" i="39"/>
  <c r="S7" i="39"/>
  <c r="T7" i="39"/>
  <c r="U7" i="39"/>
  <c r="V7" i="39"/>
  <c r="W7" i="39"/>
  <c r="X7" i="39"/>
  <c r="Y7" i="39"/>
  <c r="Z7" i="39"/>
  <c r="AA7" i="39"/>
  <c r="AB7" i="39"/>
  <c r="AC7" i="39"/>
  <c r="Y97" i="39" l="1"/>
  <c r="AC97" i="39"/>
  <c r="U97" i="39"/>
  <c r="M97" i="39"/>
  <c r="W97" i="39"/>
  <c r="S97" i="39"/>
  <c r="N97" i="39"/>
  <c r="Z97" i="39"/>
  <c r="L97" i="39"/>
  <c r="Q97" i="39"/>
  <c r="AA97" i="39"/>
  <c r="AB97" i="39"/>
  <c r="T97" i="39"/>
  <c r="P97" i="39"/>
  <c r="X97" i="39"/>
  <c r="Z49" i="39"/>
  <c r="V49" i="39"/>
  <c r="R49" i="39"/>
  <c r="N49" i="39"/>
  <c r="J49" i="39"/>
  <c r="Y49" i="39"/>
  <c r="U49" i="39"/>
  <c r="Q49" i="39"/>
  <c r="M49" i="39"/>
  <c r="AC49" i="39"/>
  <c r="AB49" i="39"/>
  <c r="X49" i="39"/>
  <c r="T49" i="39"/>
  <c r="P49" i="39"/>
  <c r="L49" i="39"/>
  <c r="AA49" i="39"/>
  <c r="W49" i="39"/>
  <c r="S49" i="39"/>
  <c r="O49" i="39"/>
  <c r="K49" i="39"/>
  <c r="X7" i="29"/>
  <c r="Y7" i="29"/>
  <c r="Z7" i="29"/>
  <c r="AA7" i="29"/>
  <c r="H7" i="29"/>
  <c r="I7" i="29"/>
  <c r="J7" i="29"/>
  <c r="K7" i="29"/>
  <c r="L7" i="29"/>
  <c r="M7" i="29"/>
  <c r="N7" i="29"/>
  <c r="O7" i="29"/>
  <c r="P7" i="29"/>
  <c r="Q7" i="29"/>
  <c r="R7" i="29"/>
  <c r="S7" i="29"/>
  <c r="T7" i="29"/>
  <c r="U7" i="29"/>
  <c r="V7" i="29"/>
  <c r="W7" i="29"/>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A7" i="32"/>
  <c r="AB7" i="32"/>
  <c r="I7" i="32"/>
  <c r="J7" i="32"/>
  <c r="K7" i="32"/>
  <c r="L7" i="32"/>
  <c r="M7" i="32"/>
  <c r="N7" i="32"/>
  <c r="O7" i="32"/>
  <c r="P7" i="32"/>
  <c r="Q7" i="32"/>
  <c r="R7" i="32"/>
  <c r="S7" i="32"/>
  <c r="T7" i="32"/>
  <c r="U7" i="32"/>
  <c r="V7" i="32"/>
  <c r="W7" i="32"/>
  <c r="X7" i="32"/>
  <c r="Y7" i="32"/>
  <c r="Z7" i="32"/>
  <c r="I241" i="10" l="1"/>
  <c r="H241" i="10"/>
  <c r="G241" i="10"/>
  <c r="F241" i="10"/>
  <c r="E241" i="10"/>
  <c r="I216" i="10"/>
  <c r="H216" i="10"/>
  <c r="G216" i="10"/>
  <c r="F216" i="10"/>
  <c r="E216" i="10"/>
  <c r="I185" i="10"/>
  <c r="H185" i="10"/>
  <c r="G185" i="10"/>
  <c r="F185" i="10"/>
  <c r="E185" i="10"/>
  <c r="I159" i="10"/>
  <c r="H159" i="10"/>
  <c r="G159" i="10"/>
  <c r="F159" i="10"/>
  <c r="E159" i="10"/>
  <c r="I144" i="10"/>
  <c r="H144" i="10"/>
  <c r="G144" i="10"/>
  <c r="F144" i="10"/>
  <c r="E144" i="10"/>
  <c r="I100" i="10"/>
  <c r="H100" i="10"/>
  <c r="G100" i="10"/>
  <c r="F100" i="10"/>
  <c r="E100" i="10"/>
  <c r="F11" i="10"/>
  <c r="G11" i="10"/>
  <c r="H11" i="10"/>
  <c r="I11" i="10"/>
  <c r="E11"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5" i="39"/>
  <c r="H55" i="39"/>
  <c r="G55" i="39"/>
  <c r="F55" i="39"/>
  <c r="H46" i="39"/>
  <c r="F7" i="39"/>
  <c r="G7" i="39"/>
  <c r="H7" i="39"/>
  <c r="I7" i="39"/>
  <c r="E7" i="39"/>
  <c r="D7" i="29"/>
  <c r="E7" i="29"/>
  <c r="F7" i="29"/>
  <c r="G7" i="29"/>
  <c r="C7" i="29"/>
  <c r="E7" i="32"/>
  <c r="F7" i="32"/>
  <c r="G7" i="32"/>
  <c r="H7" i="32"/>
  <c r="D7" i="32"/>
  <c r="G65" i="10" l="1"/>
  <c r="G64" i="10"/>
  <c r="G68" i="10"/>
  <c r="G67" i="10"/>
  <c r="G66" i="10"/>
  <c r="G58" i="10"/>
  <c r="G57" i="10"/>
  <c r="G61" i="10"/>
  <c r="G60" i="10"/>
  <c r="G59" i="10"/>
  <c r="E57" i="10"/>
  <c r="E64" i="10"/>
  <c r="E58" i="10"/>
  <c r="E68" i="10"/>
  <c r="E67" i="10"/>
  <c r="E61" i="10"/>
  <c r="E65" i="10"/>
  <c r="E66" i="10"/>
  <c r="E60" i="10"/>
  <c r="E59" i="10"/>
  <c r="F57" i="10"/>
  <c r="F66" i="10"/>
  <c r="F60" i="10"/>
  <c r="F59" i="10"/>
  <c r="F61" i="10"/>
  <c r="F65" i="10"/>
  <c r="F58" i="10"/>
  <c r="F68" i="10"/>
  <c r="F67" i="10"/>
  <c r="F64" i="10"/>
  <c r="I67" i="10"/>
  <c r="I66" i="10"/>
  <c r="I65" i="10"/>
  <c r="I64" i="10"/>
  <c r="I68" i="10"/>
  <c r="I60" i="10"/>
  <c r="I59" i="10"/>
  <c r="I58" i="10"/>
  <c r="I57" i="10"/>
  <c r="I61" i="10"/>
  <c r="H66" i="10"/>
  <c r="H65" i="10"/>
  <c r="H68" i="10"/>
  <c r="H64" i="10"/>
  <c r="H67" i="10"/>
  <c r="H59" i="10"/>
  <c r="H58" i="10"/>
  <c r="H57" i="10"/>
  <c r="H61" i="10"/>
  <c r="H60" i="10"/>
  <c r="L22" i="21"/>
  <c r="N22" i="21"/>
  <c r="L14" i="21"/>
  <c r="N14" i="21"/>
  <c r="N9" i="21"/>
  <c r="N10" i="21"/>
  <c r="N11" i="21"/>
  <c r="N15" i="21"/>
  <c r="N16" i="21"/>
  <c r="N17" i="21"/>
  <c r="N18" i="21"/>
  <c r="N63" i="21"/>
  <c r="N64" i="21"/>
  <c r="L42" i="21"/>
  <c r="L47" i="21"/>
  <c r="L64" i="21"/>
  <c r="L63" i="21"/>
  <c r="L62" i="21"/>
  <c r="L15" i="21"/>
  <c r="L16" i="21"/>
  <c r="L17" i="21"/>
  <c r="L18" i="21"/>
  <c r="L8" i="21"/>
  <c r="N8" i="21"/>
  <c r="L9" i="21"/>
  <c r="L10" i="21"/>
  <c r="L11" i="21"/>
  <c r="B248" i="10" l="1"/>
  <c r="B244" i="10"/>
  <c r="B245" i="10"/>
  <c r="B233" i="10"/>
  <c r="F233" i="10" s="1"/>
  <c r="B218" i="10"/>
  <c r="B192" i="10"/>
  <c r="B188" i="10"/>
  <c r="B189" i="10"/>
  <c r="B187" i="10"/>
  <c r="B178" i="10"/>
  <c r="B179" i="10"/>
  <c r="B177" i="10"/>
  <c r="B162" i="10"/>
  <c r="B163" i="10"/>
  <c r="D125" i="10"/>
  <c r="D119" i="10"/>
  <c r="D113" i="10"/>
  <c r="B94" i="10"/>
  <c r="D65" i="10"/>
  <c r="D66" i="10"/>
  <c r="D67" i="10"/>
  <c r="D68" i="10"/>
  <c r="D58" i="10"/>
  <c r="D59" i="10"/>
  <c r="D60" i="10"/>
  <c r="D61" i="10"/>
  <c r="D11" i="35"/>
  <c r="E11" i="35"/>
  <c r="F11" i="35"/>
  <c r="G11" i="35"/>
  <c r="H11" i="35"/>
  <c r="D12" i="35"/>
  <c r="E12" i="35"/>
  <c r="F12" i="35"/>
  <c r="G12" i="35"/>
  <c r="H12" i="35"/>
  <c r="D13" i="35"/>
  <c r="E13" i="35"/>
  <c r="F13" i="35"/>
  <c r="G13" i="35"/>
  <c r="H13" i="35"/>
  <c r="D14" i="35"/>
  <c r="E14" i="35"/>
  <c r="F14" i="35"/>
  <c r="G14" i="35"/>
  <c r="H14" i="35"/>
  <c r="D15" i="35"/>
  <c r="E15" i="35"/>
  <c r="F15" i="35"/>
  <c r="G15" i="35"/>
  <c r="H15" i="35"/>
  <c r="D16" i="35"/>
  <c r="E16" i="35"/>
  <c r="F16" i="35"/>
  <c r="G16" i="35"/>
  <c r="H16" i="35"/>
  <c r="D17" i="35"/>
  <c r="E17" i="35"/>
  <c r="F17" i="35"/>
  <c r="G17" i="35"/>
  <c r="H17" i="35"/>
  <c r="D18" i="35"/>
  <c r="E18" i="35"/>
  <c r="F18" i="35"/>
  <c r="G18" i="35"/>
  <c r="H18" i="35"/>
  <c r="D19" i="35"/>
  <c r="E19" i="35"/>
  <c r="F19" i="35"/>
  <c r="G19" i="35"/>
  <c r="H19" i="35"/>
  <c r="D20" i="35"/>
  <c r="E20" i="35"/>
  <c r="F20" i="35"/>
  <c r="G20" i="35"/>
  <c r="H20" i="35"/>
  <c r="D21" i="35"/>
  <c r="E21" i="35"/>
  <c r="F21" i="35"/>
  <c r="G21" i="35"/>
  <c r="H21" i="35"/>
  <c r="D22" i="35"/>
  <c r="E22" i="35"/>
  <c r="F22" i="35"/>
  <c r="G22" i="35"/>
  <c r="H22" i="35"/>
  <c r="D23" i="35"/>
  <c r="E23" i="35"/>
  <c r="F23" i="35"/>
  <c r="G23" i="35"/>
  <c r="H23" i="35"/>
  <c r="D24" i="35"/>
  <c r="E24" i="35"/>
  <c r="F24" i="35"/>
  <c r="G24" i="35"/>
  <c r="H24" i="35"/>
  <c r="D25" i="35"/>
  <c r="E25" i="35"/>
  <c r="F25" i="35"/>
  <c r="G25" i="35"/>
  <c r="H25" i="35"/>
  <c r="D26" i="35"/>
  <c r="E26" i="35"/>
  <c r="F26" i="35"/>
  <c r="G26" i="35"/>
  <c r="H26" i="35"/>
  <c r="D27" i="35"/>
  <c r="E27" i="35"/>
  <c r="F27" i="35"/>
  <c r="G27" i="35"/>
  <c r="H27" i="35"/>
  <c r="D28" i="35"/>
  <c r="E28" i="35"/>
  <c r="F28" i="35"/>
  <c r="G28" i="35"/>
  <c r="H28" i="35"/>
  <c r="D29" i="35"/>
  <c r="E29" i="35"/>
  <c r="F29" i="35"/>
  <c r="G29" i="35"/>
  <c r="H29" i="35"/>
  <c r="D30" i="35"/>
  <c r="E30" i="35"/>
  <c r="F30" i="35"/>
  <c r="G30" i="35"/>
  <c r="H30" i="35"/>
  <c r="D31" i="35"/>
  <c r="E31" i="35"/>
  <c r="F31" i="35"/>
  <c r="G31" i="35"/>
  <c r="H31" i="35"/>
  <c r="D32" i="35"/>
  <c r="E32" i="35"/>
  <c r="F32" i="35"/>
  <c r="G32" i="35"/>
  <c r="H32" i="35"/>
  <c r="E10" i="35"/>
  <c r="F10" i="35"/>
  <c r="G10" i="35"/>
  <c r="H10" i="35"/>
  <c r="E58" i="39"/>
  <c r="F58" i="39"/>
  <c r="G58" i="39"/>
  <c r="H58" i="39"/>
  <c r="I58" i="39"/>
  <c r="E59" i="39"/>
  <c r="F59" i="39"/>
  <c r="G59" i="39"/>
  <c r="H59" i="39"/>
  <c r="I59" i="39"/>
  <c r="E60" i="39"/>
  <c r="F60" i="39"/>
  <c r="G60" i="39"/>
  <c r="H60" i="39"/>
  <c r="I60" i="39"/>
  <c r="E61" i="39"/>
  <c r="F61" i="39"/>
  <c r="G61" i="39"/>
  <c r="H61" i="39"/>
  <c r="I61" i="39"/>
  <c r="E62" i="39"/>
  <c r="F62" i="39"/>
  <c r="G62" i="39"/>
  <c r="H62" i="39"/>
  <c r="I62" i="39"/>
  <c r="E63" i="39"/>
  <c r="F63" i="39"/>
  <c r="G63" i="39"/>
  <c r="H63" i="39"/>
  <c r="I63" i="39"/>
  <c r="E64" i="39"/>
  <c r="F64" i="39"/>
  <c r="G64" i="39"/>
  <c r="H64" i="39"/>
  <c r="I64" i="39"/>
  <c r="E65" i="39"/>
  <c r="F65" i="39"/>
  <c r="G65" i="39"/>
  <c r="H65" i="39"/>
  <c r="I65" i="39"/>
  <c r="E66" i="39"/>
  <c r="F66" i="39"/>
  <c r="G66" i="39"/>
  <c r="H66" i="39"/>
  <c r="I66" i="39"/>
  <c r="E67" i="39"/>
  <c r="F67" i="39"/>
  <c r="G67" i="39"/>
  <c r="H67" i="39"/>
  <c r="I67" i="39"/>
  <c r="E68" i="39"/>
  <c r="F68" i="39"/>
  <c r="G68" i="39"/>
  <c r="H68" i="39"/>
  <c r="I68" i="39"/>
  <c r="E69" i="39"/>
  <c r="F69" i="39"/>
  <c r="G69" i="39"/>
  <c r="H69" i="39"/>
  <c r="I69" i="39"/>
  <c r="E70" i="39"/>
  <c r="F70" i="39"/>
  <c r="G70" i="39"/>
  <c r="H70" i="39"/>
  <c r="I70" i="39"/>
  <c r="E71" i="39"/>
  <c r="F71" i="39"/>
  <c r="G71" i="39"/>
  <c r="H71" i="39"/>
  <c r="I71" i="39"/>
  <c r="E72" i="39"/>
  <c r="F72" i="39"/>
  <c r="G72" i="39"/>
  <c r="H72" i="39"/>
  <c r="I72" i="39"/>
  <c r="E73" i="39"/>
  <c r="F73" i="39"/>
  <c r="G73" i="39"/>
  <c r="H73" i="39"/>
  <c r="I73" i="39"/>
  <c r="E74" i="39"/>
  <c r="F74" i="39"/>
  <c r="G74" i="39"/>
  <c r="H74" i="39"/>
  <c r="I74" i="39"/>
  <c r="E75" i="39"/>
  <c r="F75" i="39"/>
  <c r="G75" i="39"/>
  <c r="H75" i="39"/>
  <c r="I75" i="39"/>
  <c r="E76" i="39"/>
  <c r="F76" i="39"/>
  <c r="G76" i="39"/>
  <c r="H76" i="39"/>
  <c r="I76" i="39"/>
  <c r="E77" i="39"/>
  <c r="F77" i="39"/>
  <c r="G77" i="39"/>
  <c r="H77" i="39"/>
  <c r="I77" i="39"/>
  <c r="E78" i="39"/>
  <c r="F78" i="39"/>
  <c r="G78" i="39"/>
  <c r="H78" i="39"/>
  <c r="I78" i="39"/>
  <c r="E79" i="39"/>
  <c r="F79" i="39"/>
  <c r="G79" i="39"/>
  <c r="H79" i="39"/>
  <c r="I79" i="39"/>
  <c r="E80" i="39"/>
  <c r="F80" i="39"/>
  <c r="G80" i="39"/>
  <c r="H80" i="39"/>
  <c r="I80" i="39"/>
  <c r="E81" i="39"/>
  <c r="F81" i="39"/>
  <c r="G81" i="39"/>
  <c r="H81" i="39"/>
  <c r="I81" i="39"/>
  <c r="E82" i="39"/>
  <c r="F82" i="39"/>
  <c r="G82" i="39"/>
  <c r="H82" i="39"/>
  <c r="I82" i="39"/>
  <c r="E83" i="39"/>
  <c r="F83" i="39"/>
  <c r="G83" i="39"/>
  <c r="H83" i="39"/>
  <c r="I83" i="39"/>
  <c r="E84" i="39"/>
  <c r="F84" i="39"/>
  <c r="G84" i="39"/>
  <c r="H84" i="39"/>
  <c r="I84" i="39"/>
  <c r="E85" i="39"/>
  <c r="F85" i="39"/>
  <c r="G85" i="39"/>
  <c r="H85" i="39"/>
  <c r="I85" i="39"/>
  <c r="E86" i="39"/>
  <c r="F86" i="39"/>
  <c r="G86" i="39"/>
  <c r="H86" i="39"/>
  <c r="I86" i="39"/>
  <c r="E87" i="39"/>
  <c r="F87" i="39"/>
  <c r="G87" i="39"/>
  <c r="H87" i="39"/>
  <c r="I87" i="39"/>
  <c r="E88" i="39"/>
  <c r="F88" i="39"/>
  <c r="G88" i="39"/>
  <c r="H88" i="39"/>
  <c r="I88" i="39"/>
  <c r="E89" i="39"/>
  <c r="F89" i="39"/>
  <c r="G89" i="39"/>
  <c r="H89" i="39"/>
  <c r="I89" i="39"/>
  <c r="E90" i="39"/>
  <c r="F90" i="39"/>
  <c r="G90" i="39"/>
  <c r="H90" i="39"/>
  <c r="I90" i="39"/>
  <c r="E91" i="39"/>
  <c r="F91" i="39"/>
  <c r="G91" i="39"/>
  <c r="H91" i="39"/>
  <c r="I91" i="39"/>
  <c r="E92" i="39"/>
  <c r="F92" i="39"/>
  <c r="G92" i="39"/>
  <c r="H92" i="39"/>
  <c r="I92" i="39"/>
  <c r="E93" i="39"/>
  <c r="F93" i="39"/>
  <c r="G93" i="39"/>
  <c r="H93" i="39"/>
  <c r="I93" i="39"/>
  <c r="E94" i="39"/>
  <c r="F94" i="39"/>
  <c r="G94" i="39"/>
  <c r="H94" i="39"/>
  <c r="I94" i="39"/>
  <c r="E95" i="39"/>
  <c r="F95" i="39"/>
  <c r="G95" i="39"/>
  <c r="H95" i="39"/>
  <c r="I95" i="39"/>
  <c r="E96" i="39"/>
  <c r="F96" i="39"/>
  <c r="G96" i="39"/>
  <c r="H96" i="39"/>
  <c r="I96" i="39"/>
  <c r="F57" i="39"/>
  <c r="G57" i="39"/>
  <c r="H57" i="39"/>
  <c r="I57" i="39"/>
  <c r="E57" i="39"/>
  <c r="Y178" i="10" l="1"/>
  <c r="M178" i="10"/>
  <c r="R178" i="10"/>
  <c r="AC178" i="10"/>
  <c r="Q178" i="10"/>
  <c r="Z178" i="10"/>
  <c r="U178" i="10"/>
  <c r="N178" i="10"/>
  <c r="V178" i="10"/>
  <c r="J178" i="10"/>
  <c r="AB178" i="10"/>
  <c r="X178" i="10"/>
  <c r="T178" i="10"/>
  <c r="P178" i="10"/>
  <c r="L178" i="10"/>
  <c r="AA178" i="10"/>
  <c r="O178" i="10"/>
  <c r="W178" i="10"/>
  <c r="S178" i="10"/>
  <c r="K178" i="10"/>
  <c r="G178" i="10"/>
  <c r="I178" i="10"/>
  <c r="H178" i="10"/>
  <c r="AA179" i="10"/>
  <c r="O179" i="10"/>
  <c r="K179" i="10"/>
  <c r="J179" i="10"/>
  <c r="W179" i="10"/>
  <c r="S179" i="10"/>
  <c r="Y179" i="10"/>
  <c r="M179" i="10"/>
  <c r="T179" i="10"/>
  <c r="AC179" i="10"/>
  <c r="Q179" i="10"/>
  <c r="U179" i="10"/>
  <c r="N179" i="10"/>
  <c r="AB179" i="10"/>
  <c r="X179" i="10"/>
  <c r="P179" i="10"/>
  <c r="L179" i="10"/>
  <c r="R179" i="10"/>
  <c r="V179" i="10"/>
  <c r="Z179" i="10"/>
  <c r="H179" i="10"/>
  <c r="G179" i="10"/>
  <c r="I179" i="10"/>
  <c r="E179" i="10"/>
  <c r="F179" i="10"/>
  <c r="E178" i="10"/>
  <c r="F178" i="10"/>
  <c r="I50" i="10"/>
  <c r="I48" i="10" s="1"/>
  <c r="I54" i="10"/>
  <c r="I52" i="10" s="1"/>
  <c r="I42" i="10"/>
  <c r="I40" i="10" s="1"/>
  <c r="I46" i="10"/>
  <c r="I44" i="10" s="1"/>
  <c r="I38" i="10"/>
  <c r="I36" i="10" s="1"/>
  <c r="H42" i="10"/>
  <c r="H40" i="10" s="1"/>
  <c r="H46" i="10"/>
  <c r="H44" i="10" s="1"/>
  <c r="H38" i="10"/>
  <c r="H36" i="10" s="1"/>
  <c r="H54" i="10"/>
  <c r="H52" i="10" s="1"/>
  <c r="H50" i="10"/>
  <c r="H48" i="10" s="1"/>
  <c r="G50" i="10"/>
  <c r="G48" i="10" s="1"/>
  <c r="G54" i="10"/>
  <c r="G52" i="10" s="1"/>
  <c r="G46" i="10"/>
  <c r="G44" i="10" s="1"/>
  <c r="G38" i="10"/>
  <c r="G36" i="10" s="1"/>
  <c r="G42" i="10"/>
  <c r="G40" i="10" s="1"/>
  <c r="F42" i="10"/>
  <c r="F40" i="10" s="1"/>
  <c r="F54" i="10"/>
  <c r="F52" i="10" s="1"/>
  <c r="F38" i="10"/>
  <c r="F36" i="10" s="1"/>
  <c r="F46" i="10"/>
  <c r="F44" i="10" s="1"/>
  <c r="F50" i="10"/>
  <c r="F48" i="10" s="1"/>
  <c r="D90" i="36"/>
  <c r="D91" i="36"/>
  <c r="D89" i="36"/>
  <c r="X171" i="10"/>
  <c r="H171" i="10"/>
  <c r="X167" i="10"/>
  <c r="H167" i="10"/>
  <c r="AA171" i="10"/>
  <c r="K171" i="10"/>
  <c r="AA167" i="10"/>
  <c r="K167" i="10"/>
  <c r="R171" i="10"/>
  <c r="R167" i="10"/>
  <c r="AC171" i="10"/>
  <c r="Y167" i="10"/>
  <c r="T171" i="10"/>
  <c r="T167" i="10"/>
  <c r="W171" i="10"/>
  <c r="G171" i="10"/>
  <c r="W167" i="10"/>
  <c r="G167" i="10"/>
  <c r="E171" i="10"/>
  <c r="N171" i="10"/>
  <c r="N167" i="10"/>
  <c r="Y171" i="10"/>
  <c r="I171" i="10"/>
  <c r="E167" i="10"/>
  <c r="P171" i="10"/>
  <c r="P167" i="10"/>
  <c r="S171" i="10"/>
  <c r="S167" i="10"/>
  <c r="Z171" i="10"/>
  <c r="J171" i="10"/>
  <c r="Z167" i="10"/>
  <c r="J167" i="10"/>
  <c r="U171" i="10"/>
  <c r="Q167" i="10"/>
  <c r="M171" i="10"/>
  <c r="U167" i="10"/>
  <c r="AB171" i="10"/>
  <c r="L171" i="10"/>
  <c r="AB167" i="10"/>
  <c r="L167" i="10"/>
  <c r="O171" i="10"/>
  <c r="O167" i="10"/>
  <c r="V171" i="10"/>
  <c r="F171" i="10"/>
  <c r="V167" i="10"/>
  <c r="F167" i="10"/>
  <c r="Q171" i="10"/>
  <c r="AC167" i="10"/>
  <c r="M167" i="10"/>
  <c r="I167" i="10"/>
  <c r="E228" i="10"/>
  <c r="Q228" i="10"/>
  <c r="Q224" i="10"/>
  <c r="T228" i="10"/>
  <c r="T224" i="10"/>
  <c r="AA228" i="10"/>
  <c r="K228" i="10"/>
  <c r="AA224" i="10"/>
  <c r="K224" i="10"/>
  <c r="Z228" i="10"/>
  <c r="J228" i="10"/>
  <c r="V224" i="10"/>
  <c r="F224" i="10"/>
  <c r="AC228" i="10"/>
  <c r="M228" i="10"/>
  <c r="AC224" i="10"/>
  <c r="M224" i="10"/>
  <c r="P228" i="10"/>
  <c r="P224" i="10"/>
  <c r="W228" i="10"/>
  <c r="G228" i="10"/>
  <c r="W224" i="10"/>
  <c r="G224" i="10"/>
  <c r="V228" i="10"/>
  <c r="F228" i="10"/>
  <c r="R224" i="10"/>
  <c r="Y228" i="10"/>
  <c r="I228" i="10"/>
  <c r="Y224" i="10"/>
  <c r="I224" i="10"/>
  <c r="AB228" i="10"/>
  <c r="L228" i="10"/>
  <c r="AB224" i="10"/>
  <c r="L224" i="10"/>
  <c r="E224" i="10"/>
  <c r="S228" i="10"/>
  <c r="S224" i="10"/>
  <c r="R228" i="10"/>
  <c r="N224" i="10"/>
  <c r="U228" i="10"/>
  <c r="U224" i="10"/>
  <c r="X228" i="10"/>
  <c r="H228" i="10"/>
  <c r="X224" i="10"/>
  <c r="H224" i="10"/>
  <c r="O228" i="10"/>
  <c r="O224" i="10"/>
  <c r="N228" i="10"/>
  <c r="Z224" i="10"/>
  <c r="J224" i="10"/>
  <c r="F220" i="10"/>
  <c r="J220" i="10"/>
  <c r="N220" i="10"/>
  <c r="R220" i="10"/>
  <c r="V220" i="10"/>
  <c r="Z220" i="10"/>
  <c r="E220" i="10"/>
  <c r="G220" i="10"/>
  <c r="K220" i="10"/>
  <c r="O220" i="10"/>
  <c r="S220" i="10"/>
  <c r="W220" i="10"/>
  <c r="AA220" i="10"/>
  <c r="H220" i="10"/>
  <c r="L220" i="10"/>
  <c r="P220" i="10"/>
  <c r="T220" i="10"/>
  <c r="X220" i="10"/>
  <c r="AB220" i="10"/>
  <c r="I220" i="10"/>
  <c r="M220" i="10"/>
  <c r="Q220" i="10"/>
  <c r="U220" i="10"/>
  <c r="Y220" i="10"/>
  <c r="AC220" i="10"/>
  <c r="I163" i="10"/>
  <c r="M163" i="10"/>
  <c r="Q163" i="10"/>
  <c r="U163" i="10"/>
  <c r="Y163" i="10"/>
  <c r="AC163" i="10"/>
  <c r="F163" i="10"/>
  <c r="J163" i="10"/>
  <c r="N163" i="10"/>
  <c r="R163" i="10"/>
  <c r="V163" i="10"/>
  <c r="Z163" i="10"/>
  <c r="G163" i="10"/>
  <c r="K163" i="10"/>
  <c r="O163" i="10"/>
  <c r="S163" i="10"/>
  <c r="W163" i="10"/>
  <c r="AA163" i="10"/>
  <c r="H163" i="10"/>
  <c r="L163" i="10"/>
  <c r="P163" i="10"/>
  <c r="T163" i="10"/>
  <c r="X163" i="10"/>
  <c r="AB163" i="10"/>
  <c r="E97" i="39"/>
  <c r="E11" i="39" l="1"/>
  <c r="F11" i="39"/>
  <c r="G11" i="39"/>
  <c r="H11" i="39"/>
  <c r="I11" i="39"/>
  <c r="E12" i="39"/>
  <c r="F12" i="39"/>
  <c r="G12" i="39"/>
  <c r="H12" i="39"/>
  <c r="I12" i="39"/>
  <c r="E13" i="39"/>
  <c r="F13" i="39"/>
  <c r="G13" i="39"/>
  <c r="H13" i="39"/>
  <c r="I13" i="39"/>
  <c r="E14" i="39"/>
  <c r="F14" i="39"/>
  <c r="G14" i="39"/>
  <c r="H14" i="39"/>
  <c r="I14" i="39"/>
  <c r="E15" i="39"/>
  <c r="F15" i="39"/>
  <c r="G15" i="39"/>
  <c r="H15" i="39"/>
  <c r="I15" i="39"/>
  <c r="E16" i="39"/>
  <c r="F16" i="39"/>
  <c r="G16" i="39"/>
  <c r="H16" i="39"/>
  <c r="I16" i="39"/>
  <c r="E17" i="39"/>
  <c r="F17" i="39"/>
  <c r="G17" i="39"/>
  <c r="H17" i="39"/>
  <c r="I17" i="39"/>
  <c r="E18" i="39"/>
  <c r="F18" i="39"/>
  <c r="G18" i="39"/>
  <c r="H18" i="39"/>
  <c r="I18" i="39"/>
  <c r="E19" i="39"/>
  <c r="F19" i="39"/>
  <c r="G19" i="39"/>
  <c r="H19" i="39"/>
  <c r="I19" i="39"/>
  <c r="E20" i="39"/>
  <c r="F20" i="39"/>
  <c r="G20" i="39"/>
  <c r="H20" i="39"/>
  <c r="I20" i="39"/>
  <c r="E21" i="39"/>
  <c r="F21" i="39"/>
  <c r="G21" i="39"/>
  <c r="H21" i="39"/>
  <c r="I21" i="39"/>
  <c r="E22" i="39"/>
  <c r="F22" i="39"/>
  <c r="G22" i="39"/>
  <c r="H22" i="39"/>
  <c r="I22" i="39"/>
  <c r="E23" i="39"/>
  <c r="F23" i="39"/>
  <c r="G23" i="39"/>
  <c r="H23" i="39"/>
  <c r="I23" i="39"/>
  <c r="E24" i="39"/>
  <c r="F24" i="39"/>
  <c r="G24" i="39"/>
  <c r="H24" i="39"/>
  <c r="I24" i="39"/>
  <c r="E25" i="39"/>
  <c r="F25" i="39"/>
  <c r="G25" i="39"/>
  <c r="H25" i="39"/>
  <c r="I25" i="39"/>
  <c r="E26" i="39"/>
  <c r="F26" i="39"/>
  <c r="G26" i="39"/>
  <c r="H26" i="39"/>
  <c r="I26" i="39"/>
  <c r="E27" i="39"/>
  <c r="F27" i="39"/>
  <c r="G27" i="39"/>
  <c r="H27" i="39"/>
  <c r="I27" i="39"/>
  <c r="E28" i="39"/>
  <c r="F28" i="39"/>
  <c r="G28" i="39"/>
  <c r="H28" i="39"/>
  <c r="I28" i="39"/>
  <c r="E29" i="39"/>
  <c r="F29" i="39"/>
  <c r="G29" i="39"/>
  <c r="H29" i="39"/>
  <c r="I29" i="39"/>
  <c r="E30" i="39"/>
  <c r="F30" i="39"/>
  <c r="G30" i="39"/>
  <c r="H30" i="39"/>
  <c r="I30" i="39"/>
  <c r="E31" i="39"/>
  <c r="F31" i="39"/>
  <c r="G31" i="39"/>
  <c r="H31" i="39"/>
  <c r="I31" i="39"/>
  <c r="E32" i="39"/>
  <c r="F32" i="39"/>
  <c r="G32" i="39"/>
  <c r="H32" i="39"/>
  <c r="I32" i="39"/>
  <c r="E33" i="39"/>
  <c r="F33" i="39"/>
  <c r="G33" i="39"/>
  <c r="H33" i="39"/>
  <c r="I33" i="39"/>
  <c r="E34" i="39"/>
  <c r="F34" i="39"/>
  <c r="G34" i="39"/>
  <c r="H34" i="39"/>
  <c r="I34" i="39"/>
  <c r="E35" i="39"/>
  <c r="F35" i="39"/>
  <c r="G35" i="39"/>
  <c r="H35" i="39"/>
  <c r="I35" i="39"/>
  <c r="E36" i="39"/>
  <c r="F36" i="39"/>
  <c r="G36" i="39"/>
  <c r="H36" i="39"/>
  <c r="I36" i="39"/>
  <c r="E37" i="39"/>
  <c r="F37" i="39"/>
  <c r="G37" i="39"/>
  <c r="H37" i="39"/>
  <c r="I37" i="39"/>
  <c r="E38" i="39"/>
  <c r="F38" i="39"/>
  <c r="G38" i="39"/>
  <c r="H38" i="39"/>
  <c r="I38" i="39"/>
  <c r="E39" i="39"/>
  <c r="F39" i="39"/>
  <c r="G39" i="39"/>
  <c r="H39" i="39"/>
  <c r="I39" i="39"/>
  <c r="E40" i="39"/>
  <c r="F40" i="39"/>
  <c r="G40" i="39"/>
  <c r="H40" i="39"/>
  <c r="I40" i="39"/>
  <c r="E41" i="39"/>
  <c r="F41" i="39"/>
  <c r="G41" i="39"/>
  <c r="H41" i="39"/>
  <c r="I41" i="39"/>
  <c r="E42" i="39"/>
  <c r="F42" i="39"/>
  <c r="G42" i="39"/>
  <c r="H42" i="39"/>
  <c r="I42" i="39"/>
  <c r="E43" i="39"/>
  <c r="F43" i="39"/>
  <c r="G43" i="39"/>
  <c r="H43" i="39"/>
  <c r="I43" i="39"/>
  <c r="E44" i="39"/>
  <c r="F44" i="39"/>
  <c r="G44" i="39"/>
  <c r="H44" i="39"/>
  <c r="I44" i="39"/>
  <c r="E45" i="39"/>
  <c r="F45" i="39"/>
  <c r="G45" i="39"/>
  <c r="H45" i="39"/>
  <c r="I45" i="39"/>
  <c r="E46" i="39"/>
  <c r="F46" i="39"/>
  <c r="G46" i="39"/>
  <c r="I46" i="39"/>
  <c r="E47" i="39"/>
  <c r="F47" i="39"/>
  <c r="G47" i="39"/>
  <c r="H47" i="39"/>
  <c r="I47" i="39"/>
  <c r="E48" i="39"/>
  <c r="F48" i="39"/>
  <c r="G48" i="39"/>
  <c r="H48" i="39"/>
  <c r="I48" i="39"/>
  <c r="E10" i="39"/>
  <c r="F10" i="39"/>
  <c r="G10" i="39"/>
  <c r="H10" i="39"/>
  <c r="I10" i="39"/>
  <c r="F9" i="39"/>
  <c r="G9" i="39"/>
  <c r="H9" i="39"/>
  <c r="I9" i="39"/>
  <c r="I10" i="36" l="1"/>
  <c r="M10" i="36"/>
  <c r="Q10" i="36"/>
  <c r="U10" i="36"/>
  <c r="Y10" i="36"/>
  <c r="I11" i="36"/>
  <c r="I11" i="38" s="1"/>
  <c r="M11" i="36"/>
  <c r="M11" i="38" s="1"/>
  <c r="Q11" i="36"/>
  <c r="Q11" i="38" s="1"/>
  <c r="U11" i="36"/>
  <c r="U11" i="38" s="1"/>
  <c r="Y11" i="36"/>
  <c r="Y11" i="38" s="1"/>
  <c r="I12" i="36"/>
  <c r="I12" i="38" s="1"/>
  <c r="M12" i="36"/>
  <c r="M12" i="38" s="1"/>
  <c r="Q12" i="36"/>
  <c r="Q12" i="38" s="1"/>
  <c r="U12" i="36"/>
  <c r="U12" i="38" s="1"/>
  <c r="Y12" i="36"/>
  <c r="Y12" i="38" s="1"/>
  <c r="I13" i="36"/>
  <c r="I13" i="38" s="1"/>
  <c r="M13" i="36"/>
  <c r="M13" i="38" s="1"/>
  <c r="Q13" i="36"/>
  <c r="Q13" i="38" s="1"/>
  <c r="U13" i="36"/>
  <c r="U13" i="38" s="1"/>
  <c r="Y13" i="36"/>
  <c r="Y13" i="38" s="1"/>
  <c r="I14" i="36"/>
  <c r="I14" i="38" s="1"/>
  <c r="M14" i="36"/>
  <c r="M14" i="38" s="1"/>
  <c r="Q14" i="36"/>
  <c r="Q14" i="38" s="1"/>
  <c r="U14" i="36"/>
  <c r="U14" i="38" s="1"/>
  <c r="Y14" i="36"/>
  <c r="Y14" i="38" s="1"/>
  <c r="I15" i="36"/>
  <c r="I15" i="38" s="1"/>
  <c r="M15" i="36"/>
  <c r="M15" i="38" s="1"/>
  <c r="Q15" i="36"/>
  <c r="Q15" i="38" s="1"/>
  <c r="U15" i="36"/>
  <c r="U15" i="38" s="1"/>
  <c r="Y15" i="36"/>
  <c r="Y15" i="38" s="1"/>
  <c r="I16" i="36"/>
  <c r="I16" i="38" s="1"/>
  <c r="J10" i="36"/>
  <c r="N10" i="36"/>
  <c r="R10" i="36"/>
  <c r="V10" i="36"/>
  <c r="Z10" i="36"/>
  <c r="J11" i="36"/>
  <c r="J11" i="38" s="1"/>
  <c r="N11" i="36"/>
  <c r="N11" i="38" s="1"/>
  <c r="R11" i="36"/>
  <c r="R11" i="38" s="1"/>
  <c r="V11" i="36"/>
  <c r="V11" i="38" s="1"/>
  <c r="Z11" i="36"/>
  <c r="Z11" i="38" s="1"/>
  <c r="J12" i="36"/>
  <c r="J12" i="38" s="1"/>
  <c r="N12" i="36"/>
  <c r="N12" i="38" s="1"/>
  <c r="R12" i="36"/>
  <c r="R12" i="38" s="1"/>
  <c r="V12" i="36"/>
  <c r="V12" i="38" s="1"/>
  <c r="Z12" i="36"/>
  <c r="Z12" i="38" s="1"/>
  <c r="J13" i="36"/>
  <c r="J13" i="38" s="1"/>
  <c r="N13" i="36"/>
  <c r="N13" i="38" s="1"/>
  <c r="R13" i="36"/>
  <c r="R13" i="38" s="1"/>
  <c r="V13" i="36"/>
  <c r="V13" i="38" s="1"/>
  <c r="Z13" i="36"/>
  <c r="Z13" i="38" s="1"/>
  <c r="J14" i="36"/>
  <c r="J14" i="38" s="1"/>
  <c r="N14" i="36"/>
  <c r="N14" i="38" s="1"/>
  <c r="R14" i="36"/>
  <c r="R14" i="38" s="1"/>
  <c r="V14" i="36"/>
  <c r="V14" i="38" s="1"/>
  <c r="Z14" i="36"/>
  <c r="Z14" i="38" s="1"/>
  <c r="J15" i="36"/>
  <c r="J15" i="38" s="1"/>
  <c r="N15" i="36"/>
  <c r="N15" i="38" s="1"/>
  <c r="R15" i="36"/>
  <c r="R15" i="38" s="1"/>
  <c r="V15" i="36"/>
  <c r="V15" i="38" s="1"/>
  <c r="Z15" i="36"/>
  <c r="Z15" i="38" s="1"/>
  <c r="J16" i="36"/>
  <c r="J16" i="38" s="1"/>
  <c r="N16" i="36"/>
  <c r="N16" i="38" s="1"/>
  <c r="R16" i="36"/>
  <c r="R16" i="38" s="1"/>
  <c r="K10" i="36"/>
  <c r="O10" i="36"/>
  <c r="S10" i="36"/>
  <c r="W10" i="36"/>
  <c r="AA10" i="36"/>
  <c r="K11" i="36"/>
  <c r="K11" i="38" s="1"/>
  <c r="O11" i="36"/>
  <c r="O11" i="38" s="1"/>
  <c r="S11" i="36"/>
  <c r="S11" i="38" s="1"/>
  <c r="W11" i="36"/>
  <c r="W11" i="38" s="1"/>
  <c r="AA11" i="36"/>
  <c r="AA11" i="38" s="1"/>
  <c r="K12" i="36"/>
  <c r="K12" i="38" s="1"/>
  <c r="O12" i="36"/>
  <c r="O12" i="38" s="1"/>
  <c r="S12" i="36"/>
  <c r="S12" i="38" s="1"/>
  <c r="W12" i="36"/>
  <c r="W12" i="38" s="1"/>
  <c r="AA12" i="36"/>
  <c r="AA12" i="38" s="1"/>
  <c r="K13" i="36"/>
  <c r="K13" i="38" s="1"/>
  <c r="O13" i="36"/>
  <c r="O13" i="38" s="1"/>
  <c r="S13" i="36"/>
  <c r="S13" i="38" s="1"/>
  <c r="W13" i="36"/>
  <c r="W13" i="38" s="1"/>
  <c r="AA13" i="36"/>
  <c r="AA13" i="38" s="1"/>
  <c r="K14" i="36"/>
  <c r="K14" i="38" s="1"/>
  <c r="O14" i="36"/>
  <c r="O14" i="38" s="1"/>
  <c r="S14" i="36"/>
  <c r="S14" i="38" s="1"/>
  <c r="W14" i="36"/>
  <c r="W14" i="38" s="1"/>
  <c r="AA14" i="36"/>
  <c r="AA14" i="38" s="1"/>
  <c r="K15" i="36"/>
  <c r="K15" i="38" s="1"/>
  <c r="O15" i="36"/>
  <c r="O15" i="38" s="1"/>
  <c r="S15" i="36"/>
  <c r="S15" i="38" s="1"/>
  <c r="W15" i="36"/>
  <c r="W15" i="38" s="1"/>
  <c r="AA15" i="36"/>
  <c r="AA15" i="38" s="1"/>
  <c r="L10" i="36"/>
  <c r="P10" i="36"/>
  <c r="T10" i="36"/>
  <c r="X10" i="36"/>
  <c r="AB10" i="36"/>
  <c r="L11" i="36"/>
  <c r="L11" i="38" s="1"/>
  <c r="P11" i="36"/>
  <c r="P11" i="38" s="1"/>
  <c r="T11" i="36"/>
  <c r="T11" i="38" s="1"/>
  <c r="X11" i="36"/>
  <c r="X11" i="38" s="1"/>
  <c r="AB11" i="36"/>
  <c r="AB11" i="38" s="1"/>
  <c r="L12" i="36"/>
  <c r="L12" i="38" s="1"/>
  <c r="P12" i="36"/>
  <c r="P12" i="38" s="1"/>
  <c r="T12" i="36"/>
  <c r="T12" i="38" s="1"/>
  <c r="X12" i="36"/>
  <c r="X12" i="38" s="1"/>
  <c r="AB12" i="36"/>
  <c r="AB12" i="38" s="1"/>
  <c r="L13" i="36"/>
  <c r="L13" i="38" s="1"/>
  <c r="P13" i="36"/>
  <c r="P13" i="38" s="1"/>
  <c r="T13" i="36"/>
  <c r="T13" i="38" s="1"/>
  <c r="X13" i="36"/>
  <c r="X13" i="38" s="1"/>
  <c r="AB13" i="36"/>
  <c r="AB13" i="38" s="1"/>
  <c r="L14" i="36"/>
  <c r="L14" i="38" s="1"/>
  <c r="P14" i="36"/>
  <c r="P14" i="38" s="1"/>
  <c r="T14" i="36"/>
  <c r="T14" i="38" s="1"/>
  <c r="X14" i="36"/>
  <c r="X14" i="38" s="1"/>
  <c r="AB14" i="36"/>
  <c r="AB14" i="38" s="1"/>
  <c r="L15" i="36"/>
  <c r="L15" i="38" s="1"/>
  <c r="P15" i="36"/>
  <c r="P15" i="38" s="1"/>
  <c r="T15" i="36"/>
  <c r="T15" i="38" s="1"/>
  <c r="X15" i="36"/>
  <c r="X15" i="38" s="1"/>
  <c r="AB15" i="36"/>
  <c r="AB15" i="38" s="1"/>
  <c r="L16" i="36"/>
  <c r="L16" i="38" s="1"/>
  <c r="P16" i="36"/>
  <c r="P16" i="38" s="1"/>
  <c r="T16" i="36"/>
  <c r="T16" i="38" s="1"/>
  <c r="K16" i="36"/>
  <c r="K16" i="38" s="1"/>
  <c r="S16" i="36"/>
  <c r="S16" i="38" s="1"/>
  <c r="X16" i="36"/>
  <c r="X16" i="38" s="1"/>
  <c r="AB16" i="36"/>
  <c r="AB16" i="38" s="1"/>
  <c r="L22" i="36"/>
  <c r="L22" i="38" s="1"/>
  <c r="P22" i="36"/>
  <c r="P22" i="38" s="1"/>
  <c r="T22" i="36"/>
  <c r="T22" i="38" s="1"/>
  <c r="X22" i="36"/>
  <c r="X22" i="38" s="1"/>
  <c r="AB22" i="36"/>
  <c r="AB22" i="38" s="1"/>
  <c r="L23" i="36"/>
  <c r="L23" i="38" s="1"/>
  <c r="P23" i="36"/>
  <c r="P23" i="38" s="1"/>
  <c r="T23" i="36"/>
  <c r="T23" i="38" s="1"/>
  <c r="X23" i="36"/>
  <c r="X23" i="38" s="1"/>
  <c r="AB23" i="36"/>
  <c r="AB23" i="38" s="1"/>
  <c r="L24" i="36"/>
  <c r="L24" i="38" s="1"/>
  <c r="P24" i="36"/>
  <c r="P24" i="38" s="1"/>
  <c r="T24" i="36"/>
  <c r="T24" i="38" s="1"/>
  <c r="X24" i="36"/>
  <c r="X24" i="38" s="1"/>
  <c r="AB24" i="36"/>
  <c r="AB24" i="38" s="1"/>
  <c r="L25" i="36"/>
  <c r="L25" i="38" s="1"/>
  <c r="P25" i="36"/>
  <c r="P25" i="38" s="1"/>
  <c r="T25" i="36"/>
  <c r="T25" i="38" s="1"/>
  <c r="X25" i="36"/>
  <c r="X25" i="38" s="1"/>
  <c r="AB25" i="36"/>
  <c r="AB25" i="38" s="1"/>
  <c r="L26" i="36"/>
  <c r="L26" i="38" s="1"/>
  <c r="P26" i="36"/>
  <c r="P26" i="38" s="1"/>
  <c r="T26" i="36"/>
  <c r="T26" i="38" s="1"/>
  <c r="X26" i="36"/>
  <c r="X26" i="38" s="1"/>
  <c r="AB26" i="36"/>
  <c r="AB26" i="38" s="1"/>
  <c r="L27" i="36"/>
  <c r="L27" i="38" s="1"/>
  <c r="P27" i="36"/>
  <c r="P27" i="38" s="1"/>
  <c r="T27" i="36"/>
  <c r="T27" i="38" s="1"/>
  <c r="X27" i="36"/>
  <c r="X27" i="38" s="1"/>
  <c r="AB27" i="36"/>
  <c r="AB27" i="38" s="1"/>
  <c r="L28" i="36"/>
  <c r="L28" i="38" s="1"/>
  <c r="P28" i="36"/>
  <c r="P28" i="38" s="1"/>
  <c r="T28" i="36"/>
  <c r="T28" i="38" s="1"/>
  <c r="X28" i="36"/>
  <c r="X28" i="38" s="1"/>
  <c r="AB28" i="36"/>
  <c r="AB28" i="38" s="1"/>
  <c r="L30" i="36"/>
  <c r="L30" i="38" s="1"/>
  <c r="P30" i="36"/>
  <c r="P30" i="38" s="1"/>
  <c r="T30" i="36"/>
  <c r="T30" i="38" s="1"/>
  <c r="X30" i="36"/>
  <c r="X30" i="38" s="1"/>
  <c r="AB30" i="36"/>
  <c r="AB30" i="38" s="1"/>
  <c r="L31" i="36"/>
  <c r="L31" i="38" s="1"/>
  <c r="P31" i="36"/>
  <c r="P31" i="38" s="1"/>
  <c r="T31" i="36"/>
  <c r="T31" i="38" s="1"/>
  <c r="X31" i="36"/>
  <c r="X31" i="38" s="1"/>
  <c r="AB31" i="36"/>
  <c r="AB31" i="38" s="1"/>
  <c r="L32" i="36"/>
  <c r="L32" i="38" s="1"/>
  <c r="P32" i="36"/>
  <c r="P32" i="38" s="1"/>
  <c r="T32" i="36"/>
  <c r="T32" i="38" s="1"/>
  <c r="X32" i="36"/>
  <c r="X32" i="38" s="1"/>
  <c r="AB32" i="36"/>
  <c r="AB32" i="38" s="1"/>
  <c r="L33" i="36"/>
  <c r="L33" i="38" s="1"/>
  <c r="P33" i="36"/>
  <c r="P33" i="38" s="1"/>
  <c r="T33" i="36"/>
  <c r="T33" i="38" s="1"/>
  <c r="X33" i="36"/>
  <c r="X33" i="38" s="1"/>
  <c r="AB33" i="36"/>
  <c r="AB33" i="38" s="1"/>
  <c r="L34" i="36"/>
  <c r="L34" i="38" s="1"/>
  <c r="P34" i="36"/>
  <c r="P34" i="38" s="1"/>
  <c r="T34" i="36"/>
  <c r="T34" i="38" s="1"/>
  <c r="X34" i="36"/>
  <c r="X34" i="38" s="1"/>
  <c r="AB34" i="36"/>
  <c r="AB34" i="38" s="1"/>
  <c r="L35" i="36"/>
  <c r="L35" i="38" s="1"/>
  <c r="P35" i="36"/>
  <c r="P35" i="38" s="1"/>
  <c r="T35" i="36"/>
  <c r="T35" i="38" s="1"/>
  <c r="X35" i="36"/>
  <c r="X35" i="38" s="1"/>
  <c r="AB35" i="36"/>
  <c r="AB35" i="38" s="1"/>
  <c r="L36" i="36"/>
  <c r="L36" i="38" s="1"/>
  <c r="P36" i="36"/>
  <c r="P36" i="38" s="1"/>
  <c r="T36" i="36"/>
  <c r="T36" i="38" s="1"/>
  <c r="X36" i="36"/>
  <c r="X36" i="38" s="1"/>
  <c r="AB36" i="36"/>
  <c r="AB36" i="38" s="1"/>
  <c r="L37" i="36"/>
  <c r="P37" i="36"/>
  <c r="T37" i="36"/>
  <c r="X37" i="36"/>
  <c r="AB37" i="36"/>
  <c r="L38" i="36"/>
  <c r="P38" i="36"/>
  <c r="T38" i="36"/>
  <c r="X38" i="36"/>
  <c r="AB38" i="36"/>
  <c r="L40" i="36"/>
  <c r="L40" i="38" s="1"/>
  <c r="P40" i="36"/>
  <c r="P40" i="38" s="1"/>
  <c r="T40" i="36"/>
  <c r="T40" i="38" s="1"/>
  <c r="X40" i="36"/>
  <c r="X40" i="38" s="1"/>
  <c r="AB40" i="36"/>
  <c r="AB40" i="38" s="1"/>
  <c r="L41" i="36"/>
  <c r="L41" i="38" s="1"/>
  <c r="P41" i="36"/>
  <c r="P41" i="38" s="1"/>
  <c r="T41" i="36"/>
  <c r="T41" i="38" s="1"/>
  <c r="X41" i="36"/>
  <c r="X41" i="38" s="1"/>
  <c r="AB41" i="36"/>
  <c r="AB41" i="38" s="1"/>
  <c r="L42" i="36"/>
  <c r="L42" i="38" s="1"/>
  <c r="P42" i="36"/>
  <c r="P42" i="38" s="1"/>
  <c r="T42" i="36"/>
  <c r="T42" i="38" s="1"/>
  <c r="X42" i="36"/>
  <c r="X42" i="38" s="1"/>
  <c r="AB42" i="36"/>
  <c r="AB42" i="38" s="1"/>
  <c r="L43" i="36"/>
  <c r="L43" i="38" s="1"/>
  <c r="P43" i="36"/>
  <c r="P43" i="38" s="1"/>
  <c r="T43" i="36"/>
  <c r="T43" i="38" s="1"/>
  <c r="X43" i="36"/>
  <c r="X43" i="38" s="1"/>
  <c r="AB43" i="36"/>
  <c r="AB43" i="38" s="1"/>
  <c r="L44" i="36"/>
  <c r="L44" i="38" s="1"/>
  <c r="P44" i="36"/>
  <c r="P44" i="38" s="1"/>
  <c r="T44" i="36"/>
  <c r="T44" i="38" s="1"/>
  <c r="X44" i="36"/>
  <c r="X44" i="38" s="1"/>
  <c r="AB44" i="36"/>
  <c r="AB44" i="38" s="1"/>
  <c r="L45" i="36"/>
  <c r="L45" i="38" s="1"/>
  <c r="P45" i="36"/>
  <c r="P45" i="38" s="1"/>
  <c r="T45" i="36"/>
  <c r="T45" i="38" s="1"/>
  <c r="X45" i="36"/>
  <c r="X45" i="38" s="1"/>
  <c r="AB45" i="36"/>
  <c r="AB45" i="38" s="1"/>
  <c r="L46" i="36"/>
  <c r="P46" i="36"/>
  <c r="T46" i="36"/>
  <c r="X46" i="36"/>
  <c r="AB46" i="36"/>
  <c r="L47" i="36"/>
  <c r="P47" i="36"/>
  <c r="T47" i="36"/>
  <c r="X47" i="36"/>
  <c r="AB47" i="36"/>
  <c r="L48" i="36"/>
  <c r="P48" i="36"/>
  <c r="T48" i="36"/>
  <c r="X48" i="36"/>
  <c r="AB48" i="36"/>
  <c r="L49" i="36"/>
  <c r="L49" i="38" s="1"/>
  <c r="P49" i="36"/>
  <c r="P49" i="38" s="1"/>
  <c r="M16" i="36"/>
  <c r="M16" i="38" s="1"/>
  <c r="U16" i="36"/>
  <c r="U16" i="38" s="1"/>
  <c r="Y16" i="36"/>
  <c r="Y16" i="38" s="1"/>
  <c r="I22" i="36"/>
  <c r="M22" i="36"/>
  <c r="M22" i="38" s="1"/>
  <c r="Q22" i="36"/>
  <c r="Q22" i="38" s="1"/>
  <c r="U22" i="36"/>
  <c r="U22" i="38" s="1"/>
  <c r="Y22" i="36"/>
  <c r="Y22" i="38" s="1"/>
  <c r="I23" i="36"/>
  <c r="I23" i="38" s="1"/>
  <c r="M23" i="36"/>
  <c r="M23" i="38" s="1"/>
  <c r="Q23" i="36"/>
  <c r="Q23" i="38" s="1"/>
  <c r="U23" i="36"/>
  <c r="U23" i="38" s="1"/>
  <c r="Y23" i="36"/>
  <c r="Y23" i="38" s="1"/>
  <c r="I24" i="36"/>
  <c r="I24" i="38" s="1"/>
  <c r="M24" i="36"/>
  <c r="M24" i="38" s="1"/>
  <c r="Q24" i="36"/>
  <c r="Q24" i="38" s="1"/>
  <c r="U24" i="36"/>
  <c r="U24" i="38" s="1"/>
  <c r="Y24" i="36"/>
  <c r="Y24" i="38" s="1"/>
  <c r="I25" i="36"/>
  <c r="I25" i="38" s="1"/>
  <c r="M25" i="36"/>
  <c r="M25" i="38" s="1"/>
  <c r="Q25" i="36"/>
  <c r="Q25" i="38" s="1"/>
  <c r="U25" i="36"/>
  <c r="U25" i="38" s="1"/>
  <c r="Y25" i="36"/>
  <c r="Y25" i="38" s="1"/>
  <c r="I26" i="36"/>
  <c r="I26" i="38" s="1"/>
  <c r="M26" i="36"/>
  <c r="M26" i="38" s="1"/>
  <c r="Q26" i="36"/>
  <c r="Q26" i="38" s="1"/>
  <c r="U26" i="36"/>
  <c r="U26" i="38" s="1"/>
  <c r="Y26" i="36"/>
  <c r="Y26" i="38" s="1"/>
  <c r="I27" i="36"/>
  <c r="I27" i="38" s="1"/>
  <c r="M27" i="36"/>
  <c r="M27" i="38" s="1"/>
  <c r="Q27" i="36"/>
  <c r="Q27" i="38" s="1"/>
  <c r="U27" i="36"/>
  <c r="U27" i="38" s="1"/>
  <c r="Y27" i="36"/>
  <c r="Y27" i="38" s="1"/>
  <c r="I28" i="36"/>
  <c r="I28" i="38" s="1"/>
  <c r="M28" i="36"/>
  <c r="M28" i="38" s="1"/>
  <c r="Q28" i="36"/>
  <c r="Q28" i="38" s="1"/>
  <c r="U28" i="36"/>
  <c r="U28" i="38" s="1"/>
  <c r="Y28" i="36"/>
  <c r="Y28" i="38" s="1"/>
  <c r="I30" i="36"/>
  <c r="I30" i="38" s="1"/>
  <c r="M30" i="36"/>
  <c r="M30" i="38" s="1"/>
  <c r="Q30" i="36"/>
  <c r="Q30" i="38" s="1"/>
  <c r="U30" i="36"/>
  <c r="U30" i="38" s="1"/>
  <c r="Y30" i="36"/>
  <c r="Y30" i="38" s="1"/>
  <c r="I31" i="36"/>
  <c r="I31" i="38" s="1"/>
  <c r="M31" i="36"/>
  <c r="M31" i="38" s="1"/>
  <c r="Q31" i="36"/>
  <c r="Q31" i="38" s="1"/>
  <c r="U31" i="36"/>
  <c r="U31" i="38" s="1"/>
  <c r="Y31" i="36"/>
  <c r="Y31" i="38" s="1"/>
  <c r="I32" i="36"/>
  <c r="I32" i="38" s="1"/>
  <c r="M32" i="36"/>
  <c r="M32" i="38" s="1"/>
  <c r="Q32" i="36"/>
  <c r="Q32" i="38" s="1"/>
  <c r="U32" i="36"/>
  <c r="U32" i="38" s="1"/>
  <c r="Y32" i="36"/>
  <c r="Y32" i="38" s="1"/>
  <c r="I33" i="36"/>
  <c r="I33" i="38" s="1"/>
  <c r="M33" i="36"/>
  <c r="M33" i="38" s="1"/>
  <c r="Q33" i="36"/>
  <c r="Q33" i="38" s="1"/>
  <c r="U33" i="36"/>
  <c r="U33" i="38" s="1"/>
  <c r="Y33" i="36"/>
  <c r="Y33" i="38" s="1"/>
  <c r="I34" i="36"/>
  <c r="I34" i="38" s="1"/>
  <c r="M34" i="36"/>
  <c r="M34" i="38" s="1"/>
  <c r="Q34" i="36"/>
  <c r="Q34" i="38" s="1"/>
  <c r="U34" i="36"/>
  <c r="U34" i="38" s="1"/>
  <c r="Y34" i="36"/>
  <c r="Y34" i="38" s="1"/>
  <c r="I35" i="36"/>
  <c r="I35" i="38" s="1"/>
  <c r="M35" i="36"/>
  <c r="M35" i="38" s="1"/>
  <c r="Q35" i="36"/>
  <c r="Q35" i="38" s="1"/>
  <c r="U35" i="36"/>
  <c r="U35" i="38" s="1"/>
  <c r="Y35" i="36"/>
  <c r="Y35" i="38" s="1"/>
  <c r="I36" i="36"/>
  <c r="I36" i="38" s="1"/>
  <c r="M36" i="36"/>
  <c r="M36" i="38" s="1"/>
  <c r="Q36" i="36"/>
  <c r="Q36" i="38" s="1"/>
  <c r="U36" i="36"/>
  <c r="U36" i="38" s="1"/>
  <c r="Y36" i="36"/>
  <c r="Y36" i="38" s="1"/>
  <c r="I37" i="36"/>
  <c r="M37" i="36"/>
  <c r="Q37" i="36"/>
  <c r="U37" i="36"/>
  <c r="Y37" i="36"/>
  <c r="I38" i="36"/>
  <c r="M38" i="36"/>
  <c r="Q38" i="36"/>
  <c r="U38" i="36"/>
  <c r="Y38" i="36"/>
  <c r="I40" i="36"/>
  <c r="I40" i="38" s="1"/>
  <c r="M40" i="36"/>
  <c r="M40" i="38" s="1"/>
  <c r="Q40" i="36"/>
  <c r="Q40" i="38" s="1"/>
  <c r="U40" i="36"/>
  <c r="U40" i="38" s="1"/>
  <c r="Y40" i="36"/>
  <c r="Y40" i="38" s="1"/>
  <c r="I41" i="36"/>
  <c r="I41" i="38" s="1"/>
  <c r="M41" i="36"/>
  <c r="M41" i="38" s="1"/>
  <c r="Q41" i="36"/>
  <c r="Q41" i="38" s="1"/>
  <c r="U41" i="36"/>
  <c r="U41" i="38" s="1"/>
  <c r="Y41" i="36"/>
  <c r="Y41" i="38" s="1"/>
  <c r="I42" i="36"/>
  <c r="I42" i="38" s="1"/>
  <c r="M42" i="36"/>
  <c r="M42" i="38" s="1"/>
  <c r="Q42" i="36"/>
  <c r="Q42" i="38" s="1"/>
  <c r="U42" i="36"/>
  <c r="U42" i="38" s="1"/>
  <c r="Y42" i="36"/>
  <c r="Y42" i="38" s="1"/>
  <c r="I43" i="36"/>
  <c r="I43" i="38" s="1"/>
  <c r="M43" i="36"/>
  <c r="M43" i="38" s="1"/>
  <c r="Q43" i="36"/>
  <c r="Q43" i="38" s="1"/>
  <c r="U43" i="36"/>
  <c r="U43" i="38" s="1"/>
  <c r="Y43" i="36"/>
  <c r="Y43" i="38" s="1"/>
  <c r="I44" i="36"/>
  <c r="I44" i="38" s="1"/>
  <c r="M44" i="36"/>
  <c r="M44" i="38" s="1"/>
  <c r="Q44" i="36"/>
  <c r="Q44" i="38" s="1"/>
  <c r="U44" i="36"/>
  <c r="U44" i="38" s="1"/>
  <c r="Y44" i="36"/>
  <c r="Y44" i="38" s="1"/>
  <c r="I45" i="36"/>
  <c r="I45" i="38" s="1"/>
  <c r="M45" i="36"/>
  <c r="M45" i="38" s="1"/>
  <c r="Q45" i="36"/>
  <c r="Q45" i="38" s="1"/>
  <c r="U45" i="36"/>
  <c r="U45" i="38" s="1"/>
  <c r="Y45" i="36"/>
  <c r="Y45" i="38" s="1"/>
  <c r="I46" i="36"/>
  <c r="M46" i="36"/>
  <c r="Q46" i="36"/>
  <c r="U46" i="36"/>
  <c r="Y46" i="36"/>
  <c r="I47" i="36"/>
  <c r="M47" i="36"/>
  <c r="Q47" i="36"/>
  <c r="U47" i="36"/>
  <c r="Y47" i="36"/>
  <c r="I48" i="36"/>
  <c r="M48" i="36"/>
  <c r="Q48" i="36"/>
  <c r="U48" i="36"/>
  <c r="Y48" i="36"/>
  <c r="I49" i="36"/>
  <c r="I49" i="38" s="1"/>
  <c r="M49" i="36"/>
  <c r="M49" i="38" s="1"/>
  <c r="Q49" i="36"/>
  <c r="Q49" i="38" s="1"/>
  <c r="U49" i="36"/>
  <c r="U49" i="38" s="1"/>
  <c r="Y49" i="36"/>
  <c r="Y49" i="38" s="1"/>
  <c r="O16" i="36"/>
  <c r="O16" i="38" s="1"/>
  <c r="V16" i="36"/>
  <c r="V16" i="38" s="1"/>
  <c r="Z16" i="36"/>
  <c r="Z16" i="38" s="1"/>
  <c r="J22" i="36"/>
  <c r="J22" i="38" s="1"/>
  <c r="N22" i="36"/>
  <c r="N22" i="38" s="1"/>
  <c r="R22" i="36"/>
  <c r="R22" i="38" s="1"/>
  <c r="V22" i="36"/>
  <c r="V22" i="38" s="1"/>
  <c r="Z22" i="36"/>
  <c r="Z22" i="38" s="1"/>
  <c r="J23" i="36"/>
  <c r="J23" i="38" s="1"/>
  <c r="N23" i="36"/>
  <c r="N23" i="38" s="1"/>
  <c r="R23" i="36"/>
  <c r="R23" i="38" s="1"/>
  <c r="V23" i="36"/>
  <c r="V23" i="38" s="1"/>
  <c r="Z23" i="36"/>
  <c r="Z23" i="38" s="1"/>
  <c r="J24" i="36"/>
  <c r="J24" i="38" s="1"/>
  <c r="N24" i="36"/>
  <c r="N24" i="38" s="1"/>
  <c r="R24" i="36"/>
  <c r="R24" i="38" s="1"/>
  <c r="V24" i="36"/>
  <c r="V24" i="38" s="1"/>
  <c r="Z24" i="36"/>
  <c r="Z24" i="38" s="1"/>
  <c r="J25" i="36"/>
  <c r="J25" i="38" s="1"/>
  <c r="N25" i="36"/>
  <c r="N25" i="38" s="1"/>
  <c r="R25" i="36"/>
  <c r="R25" i="38" s="1"/>
  <c r="V25" i="36"/>
  <c r="V25" i="38" s="1"/>
  <c r="Z25" i="36"/>
  <c r="Z25" i="38" s="1"/>
  <c r="J26" i="36"/>
  <c r="J26" i="38" s="1"/>
  <c r="N26" i="36"/>
  <c r="N26" i="38" s="1"/>
  <c r="R26" i="36"/>
  <c r="R26" i="38" s="1"/>
  <c r="V26" i="36"/>
  <c r="V26" i="38" s="1"/>
  <c r="Z26" i="36"/>
  <c r="Z26" i="38" s="1"/>
  <c r="J27" i="36"/>
  <c r="J27" i="38" s="1"/>
  <c r="N27" i="36"/>
  <c r="N27" i="38" s="1"/>
  <c r="R27" i="36"/>
  <c r="R27" i="38" s="1"/>
  <c r="V27" i="36"/>
  <c r="V27" i="38" s="1"/>
  <c r="Z27" i="36"/>
  <c r="Z27" i="38" s="1"/>
  <c r="J28" i="36"/>
  <c r="J28" i="38" s="1"/>
  <c r="N28" i="36"/>
  <c r="N28" i="38" s="1"/>
  <c r="R28" i="36"/>
  <c r="R28" i="38" s="1"/>
  <c r="V28" i="36"/>
  <c r="V28" i="38" s="1"/>
  <c r="Z28" i="36"/>
  <c r="Z28" i="38" s="1"/>
  <c r="J30" i="36"/>
  <c r="J30" i="38" s="1"/>
  <c r="N30" i="36"/>
  <c r="N30" i="38" s="1"/>
  <c r="R30" i="36"/>
  <c r="R30" i="38" s="1"/>
  <c r="V30" i="36"/>
  <c r="V30" i="38" s="1"/>
  <c r="Z30" i="36"/>
  <c r="Z30" i="38" s="1"/>
  <c r="J31" i="36"/>
  <c r="J31" i="38" s="1"/>
  <c r="N31" i="36"/>
  <c r="N31" i="38" s="1"/>
  <c r="R31" i="36"/>
  <c r="R31" i="38" s="1"/>
  <c r="V31" i="36"/>
  <c r="V31" i="38" s="1"/>
  <c r="Z31" i="36"/>
  <c r="Z31" i="38" s="1"/>
  <c r="J32" i="36"/>
  <c r="J32" i="38" s="1"/>
  <c r="N32" i="36"/>
  <c r="N32" i="38" s="1"/>
  <c r="R32" i="36"/>
  <c r="R32" i="38" s="1"/>
  <c r="V32" i="36"/>
  <c r="V32" i="38" s="1"/>
  <c r="Z32" i="36"/>
  <c r="Z32" i="38" s="1"/>
  <c r="J33" i="36"/>
  <c r="J33" i="38" s="1"/>
  <c r="N33" i="36"/>
  <c r="N33" i="38" s="1"/>
  <c r="R33" i="36"/>
  <c r="R33" i="38" s="1"/>
  <c r="V33" i="36"/>
  <c r="V33" i="38" s="1"/>
  <c r="Z33" i="36"/>
  <c r="Z33" i="38" s="1"/>
  <c r="J34" i="36"/>
  <c r="J34" i="38" s="1"/>
  <c r="N34" i="36"/>
  <c r="N34" i="38" s="1"/>
  <c r="R34" i="36"/>
  <c r="R34" i="38" s="1"/>
  <c r="V34" i="36"/>
  <c r="V34" i="38" s="1"/>
  <c r="Z34" i="36"/>
  <c r="Z34" i="38" s="1"/>
  <c r="J35" i="36"/>
  <c r="J35" i="38" s="1"/>
  <c r="N35" i="36"/>
  <c r="N35" i="38" s="1"/>
  <c r="R35" i="36"/>
  <c r="R35" i="38" s="1"/>
  <c r="V35" i="36"/>
  <c r="V35" i="38" s="1"/>
  <c r="Z35" i="36"/>
  <c r="Z35" i="38" s="1"/>
  <c r="J36" i="36"/>
  <c r="J36" i="38" s="1"/>
  <c r="N36" i="36"/>
  <c r="N36" i="38" s="1"/>
  <c r="R36" i="36"/>
  <c r="R36" i="38" s="1"/>
  <c r="V36" i="36"/>
  <c r="V36" i="38" s="1"/>
  <c r="Z36" i="36"/>
  <c r="Z36" i="38" s="1"/>
  <c r="J37" i="36"/>
  <c r="N37" i="36"/>
  <c r="R37" i="36"/>
  <c r="V37" i="36"/>
  <c r="Z37" i="36"/>
  <c r="J38" i="36"/>
  <c r="N38" i="36"/>
  <c r="R38" i="36"/>
  <c r="V38" i="36"/>
  <c r="Z38" i="36"/>
  <c r="J40" i="36"/>
  <c r="J40" i="38" s="1"/>
  <c r="N40" i="36"/>
  <c r="N40" i="38" s="1"/>
  <c r="R40" i="36"/>
  <c r="R40" i="38" s="1"/>
  <c r="V40" i="36"/>
  <c r="V40" i="38" s="1"/>
  <c r="Z40" i="36"/>
  <c r="Z40" i="38" s="1"/>
  <c r="J41" i="36"/>
  <c r="J41" i="38" s="1"/>
  <c r="N41" i="36"/>
  <c r="N41" i="38" s="1"/>
  <c r="R41" i="36"/>
  <c r="R41" i="38" s="1"/>
  <c r="V41" i="36"/>
  <c r="V41" i="38" s="1"/>
  <c r="Z41" i="36"/>
  <c r="Z41" i="38" s="1"/>
  <c r="J42" i="36"/>
  <c r="J42" i="38" s="1"/>
  <c r="N42" i="36"/>
  <c r="N42" i="38" s="1"/>
  <c r="R42" i="36"/>
  <c r="R42" i="38" s="1"/>
  <c r="V42" i="36"/>
  <c r="V42" i="38" s="1"/>
  <c r="Z42" i="36"/>
  <c r="Z42" i="38" s="1"/>
  <c r="J43" i="36"/>
  <c r="J43" i="38" s="1"/>
  <c r="N43" i="36"/>
  <c r="N43" i="38" s="1"/>
  <c r="R43" i="36"/>
  <c r="R43" i="38" s="1"/>
  <c r="V43" i="36"/>
  <c r="V43" i="38" s="1"/>
  <c r="Z43" i="36"/>
  <c r="Z43" i="38" s="1"/>
  <c r="J44" i="36"/>
  <c r="J44" i="38" s="1"/>
  <c r="N44" i="36"/>
  <c r="N44" i="38" s="1"/>
  <c r="R44" i="36"/>
  <c r="R44" i="38" s="1"/>
  <c r="V44" i="36"/>
  <c r="V44" i="38" s="1"/>
  <c r="Z44" i="36"/>
  <c r="Z44" i="38" s="1"/>
  <c r="J45" i="36"/>
  <c r="J45" i="38" s="1"/>
  <c r="N45" i="36"/>
  <c r="N45" i="38" s="1"/>
  <c r="R45" i="36"/>
  <c r="R45" i="38" s="1"/>
  <c r="V45" i="36"/>
  <c r="V45" i="38" s="1"/>
  <c r="Z45" i="36"/>
  <c r="Z45" i="38" s="1"/>
  <c r="J46" i="36"/>
  <c r="N46" i="36"/>
  <c r="R46" i="36"/>
  <c r="V46" i="36"/>
  <c r="Z46" i="36"/>
  <c r="J47" i="36"/>
  <c r="N47" i="36"/>
  <c r="R47" i="36"/>
  <c r="V47" i="36"/>
  <c r="Z47" i="36"/>
  <c r="J48" i="36"/>
  <c r="N48" i="36"/>
  <c r="R48" i="36"/>
  <c r="V48" i="36"/>
  <c r="Z48" i="36"/>
  <c r="Q16" i="36"/>
  <c r="Q16" i="38" s="1"/>
  <c r="W16" i="36"/>
  <c r="W16" i="38" s="1"/>
  <c r="AA16" i="36"/>
  <c r="AA16" i="38" s="1"/>
  <c r="K22" i="36"/>
  <c r="K22" i="38" s="1"/>
  <c r="O22" i="36"/>
  <c r="O22" i="38" s="1"/>
  <c r="S22" i="36"/>
  <c r="S22" i="38" s="1"/>
  <c r="W22" i="36"/>
  <c r="W22" i="38" s="1"/>
  <c r="AA22" i="36"/>
  <c r="AA22" i="38" s="1"/>
  <c r="K23" i="36"/>
  <c r="K23" i="38" s="1"/>
  <c r="O23" i="36"/>
  <c r="O23" i="38" s="1"/>
  <c r="S23" i="36"/>
  <c r="S23" i="38" s="1"/>
  <c r="W23" i="36"/>
  <c r="W23" i="38" s="1"/>
  <c r="AA23" i="36"/>
  <c r="AA23" i="38" s="1"/>
  <c r="K24" i="36"/>
  <c r="K24" i="38" s="1"/>
  <c r="O24" i="36"/>
  <c r="O24" i="38" s="1"/>
  <c r="S24" i="36"/>
  <c r="S24" i="38" s="1"/>
  <c r="W24" i="36"/>
  <c r="W24" i="38" s="1"/>
  <c r="AA24" i="36"/>
  <c r="AA24" i="38" s="1"/>
  <c r="K25" i="36"/>
  <c r="K25" i="38" s="1"/>
  <c r="O25" i="36"/>
  <c r="O25" i="38" s="1"/>
  <c r="S25" i="36"/>
  <c r="S25" i="38" s="1"/>
  <c r="W25" i="36"/>
  <c r="W25" i="38" s="1"/>
  <c r="AA25" i="36"/>
  <c r="AA25" i="38" s="1"/>
  <c r="K26" i="36"/>
  <c r="K26" i="38" s="1"/>
  <c r="O26" i="36"/>
  <c r="O26" i="38" s="1"/>
  <c r="S26" i="36"/>
  <c r="S26" i="38" s="1"/>
  <c r="W26" i="36"/>
  <c r="W26" i="38" s="1"/>
  <c r="AA26" i="36"/>
  <c r="AA26" i="38" s="1"/>
  <c r="K27" i="36"/>
  <c r="K27" i="38" s="1"/>
  <c r="O27" i="36"/>
  <c r="O27" i="38" s="1"/>
  <c r="S27" i="36"/>
  <c r="S27" i="38" s="1"/>
  <c r="W27" i="36"/>
  <c r="W27" i="38" s="1"/>
  <c r="AA27" i="36"/>
  <c r="AA27" i="38" s="1"/>
  <c r="K28" i="36"/>
  <c r="K28" i="38" s="1"/>
  <c r="O28" i="36"/>
  <c r="O28" i="38" s="1"/>
  <c r="S28" i="36"/>
  <c r="S28" i="38" s="1"/>
  <c r="W28" i="36"/>
  <c r="W28" i="38" s="1"/>
  <c r="AA28" i="36"/>
  <c r="AA28" i="38" s="1"/>
  <c r="K30" i="36"/>
  <c r="K30" i="38" s="1"/>
  <c r="O30" i="36"/>
  <c r="O30" i="38" s="1"/>
  <c r="S30" i="36"/>
  <c r="S30" i="38" s="1"/>
  <c r="W30" i="36"/>
  <c r="W30" i="38" s="1"/>
  <c r="AA30" i="36"/>
  <c r="AA30" i="38" s="1"/>
  <c r="K31" i="36"/>
  <c r="K31" i="38" s="1"/>
  <c r="O31" i="36"/>
  <c r="O31" i="38" s="1"/>
  <c r="S31" i="36"/>
  <c r="S31" i="38" s="1"/>
  <c r="W31" i="36"/>
  <c r="W31" i="38" s="1"/>
  <c r="AA31" i="36"/>
  <c r="AA31" i="38" s="1"/>
  <c r="K32" i="36"/>
  <c r="K32" i="38" s="1"/>
  <c r="O32" i="36"/>
  <c r="O32" i="38" s="1"/>
  <c r="S32" i="36"/>
  <c r="S32" i="38" s="1"/>
  <c r="W32" i="36"/>
  <c r="W32" i="38" s="1"/>
  <c r="AA32" i="36"/>
  <c r="AA32" i="38" s="1"/>
  <c r="K33" i="36"/>
  <c r="K33" i="38" s="1"/>
  <c r="O33" i="36"/>
  <c r="O33" i="38" s="1"/>
  <c r="S33" i="36"/>
  <c r="S33" i="38" s="1"/>
  <c r="W33" i="36"/>
  <c r="W33" i="38" s="1"/>
  <c r="AA33" i="36"/>
  <c r="AA33" i="38" s="1"/>
  <c r="K34" i="36"/>
  <c r="K34" i="38" s="1"/>
  <c r="O34" i="36"/>
  <c r="O34" i="38" s="1"/>
  <c r="S34" i="36"/>
  <c r="S34" i="38" s="1"/>
  <c r="W34" i="36"/>
  <c r="W34" i="38" s="1"/>
  <c r="AA34" i="36"/>
  <c r="AA34" i="38" s="1"/>
  <c r="K35" i="36"/>
  <c r="K35" i="38" s="1"/>
  <c r="O35" i="36"/>
  <c r="O35" i="38" s="1"/>
  <c r="S35" i="36"/>
  <c r="S35" i="38" s="1"/>
  <c r="W35" i="36"/>
  <c r="W35" i="38" s="1"/>
  <c r="AA35" i="36"/>
  <c r="AA35" i="38" s="1"/>
  <c r="K36" i="36"/>
  <c r="K36" i="38" s="1"/>
  <c r="O36" i="36"/>
  <c r="O36" i="38" s="1"/>
  <c r="S36" i="36"/>
  <c r="S36" i="38" s="1"/>
  <c r="W36" i="36"/>
  <c r="W36" i="38" s="1"/>
  <c r="AA36" i="36"/>
  <c r="AA36" i="38" s="1"/>
  <c r="K37" i="36"/>
  <c r="O37" i="36"/>
  <c r="S37" i="36"/>
  <c r="W37" i="36"/>
  <c r="AA37" i="36"/>
  <c r="K38" i="36"/>
  <c r="O38" i="36"/>
  <c r="S38" i="36"/>
  <c r="W38" i="36"/>
  <c r="AA38" i="36"/>
  <c r="K40" i="36"/>
  <c r="K40" i="38" s="1"/>
  <c r="O40" i="36"/>
  <c r="O40" i="38" s="1"/>
  <c r="S40" i="36"/>
  <c r="S40" i="38" s="1"/>
  <c r="W40" i="36"/>
  <c r="W40" i="38" s="1"/>
  <c r="AA40" i="36"/>
  <c r="AA40" i="38" s="1"/>
  <c r="K41" i="36"/>
  <c r="K41" i="38" s="1"/>
  <c r="O41" i="36"/>
  <c r="O41" i="38" s="1"/>
  <c r="S41" i="36"/>
  <c r="S41" i="38" s="1"/>
  <c r="W41" i="36"/>
  <c r="W41" i="38" s="1"/>
  <c r="AA41" i="36"/>
  <c r="AA41" i="38" s="1"/>
  <c r="K42" i="36"/>
  <c r="K42" i="38" s="1"/>
  <c r="O42" i="36"/>
  <c r="O42" i="38" s="1"/>
  <c r="S42" i="36"/>
  <c r="S42" i="38" s="1"/>
  <c r="W42" i="36"/>
  <c r="W42" i="38" s="1"/>
  <c r="AA42" i="36"/>
  <c r="AA42" i="38" s="1"/>
  <c r="K43" i="36"/>
  <c r="K43" i="38" s="1"/>
  <c r="O43" i="36"/>
  <c r="O43" i="38" s="1"/>
  <c r="S43" i="36"/>
  <c r="S43" i="38" s="1"/>
  <c r="W43" i="36"/>
  <c r="W43" i="38" s="1"/>
  <c r="AA43" i="36"/>
  <c r="AA43" i="38" s="1"/>
  <c r="K44" i="36"/>
  <c r="K44" i="38" s="1"/>
  <c r="O44" i="36"/>
  <c r="O44" i="38" s="1"/>
  <c r="S44" i="36"/>
  <c r="S44" i="38" s="1"/>
  <c r="W44" i="36"/>
  <c r="W44" i="38" s="1"/>
  <c r="AA44" i="36"/>
  <c r="AA44" i="38" s="1"/>
  <c r="K45" i="36"/>
  <c r="K45" i="38" s="1"/>
  <c r="O45" i="36"/>
  <c r="O45" i="38" s="1"/>
  <c r="S45" i="36"/>
  <c r="S45" i="38" s="1"/>
  <c r="W45" i="36"/>
  <c r="W45" i="38" s="1"/>
  <c r="AA45" i="36"/>
  <c r="AA45" i="38" s="1"/>
  <c r="K46" i="36"/>
  <c r="O46" i="36"/>
  <c r="S46" i="36"/>
  <c r="W46" i="36"/>
  <c r="AA46" i="36"/>
  <c r="K47" i="36"/>
  <c r="O47" i="36"/>
  <c r="S47" i="36"/>
  <c r="W47" i="36"/>
  <c r="AA47" i="36"/>
  <c r="K48" i="36"/>
  <c r="O48" i="36"/>
  <c r="S48" i="36"/>
  <c r="W48" i="36"/>
  <c r="AA48" i="36"/>
  <c r="K49" i="36"/>
  <c r="K49" i="38" s="1"/>
  <c r="O49" i="36"/>
  <c r="O49" i="38" s="1"/>
  <c r="S49" i="36"/>
  <c r="S49" i="38" s="1"/>
  <c r="W49" i="36"/>
  <c r="W49" i="38" s="1"/>
  <c r="AA49" i="36"/>
  <c r="AA49" i="38" s="1"/>
  <c r="J49" i="36"/>
  <c r="J49" i="38" s="1"/>
  <c r="N49" i="36"/>
  <c r="N49" i="38" s="1"/>
  <c r="X49" i="36"/>
  <c r="X49" i="38" s="1"/>
  <c r="Z49" i="36"/>
  <c r="Z49" i="38" s="1"/>
  <c r="R49" i="36"/>
  <c r="R49" i="38" s="1"/>
  <c r="T49" i="36"/>
  <c r="T49" i="38" s="1"/>
  <c r="AB49" i="36"/>
  <c r="AB49" i="38" s="1"/>
  <c r="V49" i="36"/>
  <c r="V49" i="38" s="1"/>
  <c r="L18" i="36"/>
  <c r="L18" i="38" s="1"/>
  <c r="AB18" i="36"/>
  <c r="AB18" i="38" s="1"/>
  <c r="U18" i="36"/>
  <c r="U18" i="38" s="1"/>
  <c r="R18" i="36"/>
  <c r="R18" i="38" s="1"/>
  <c r="O18" i="36"/>
  <c r="O18" i="38" s="1"/>
  <c r="L21" i="36"/>
  <c r="L21" i="38" s="1"/>
  <c r="AB21" i="36"/>
  <c r="AB21" i="38" s="1"/>
  <c r="U21" i="36"/>
  <c r="U21" i="38" s="1"/>
  <c r="R21" i="36"/>
  <c r="R21" i="38" s="1"/>
  <c r="O21" i="36"/>
  <c r="O21" i="38" s="1"/>
  <c r="L20" i="36"/>
  <c r="L20" i="38" s="1"/>
  <c r="AB20" i="36"/>
  <c r="AB20" i="38" s="1"/>
  <c r="U20" i="36"/>
  <c r="U20" i="38" s="1"/>
  <c r="R20" i="36"/>
  <c r="R20" i="38" s="1"/>
  <c r="O20" i="36"/>
  <c r="O20" i="38" s="1"/>
  <c r="L17" i="36"/>
  <c r="L17" i="38" s="1"/>
  <c r="AB17" i="36"/>
  <c r="AB17" i="38" s="1"/>
  <c r="U17" i="36"/>
  <c r="U17" i="38" s="1"/>
  <c r="R17" i="36"/>
  <c r="R17" i="38" s="1"/>
  <c r="O17" i="36"/>
  <c r="O17" i="38" s="1"/>
  <c r="L19" i="36"/>
  <c r="L19" i="38" s="1"/>
  <c r="AB19" i="36"/>
  <c r="AB19" i="38" s="1"/>
  <c r="U19" i="36"/>
  <c r="U19" i="38" s="1"/>
  <c r="R19" i="36"/>
  <c r="R19" i="38" s="1"/>
  <c r="O19" i="36"/>
  <c r="O19" i="38" s="1"/>
  <c r="P18" i="36"/>
  <c r="P18" i="38" s="1"/>
  <c r="I18" i="36"/>
  <c r="I18" i="38" s="1"/>
  <c r="Y18" i="36"/>
  <c r="Y18" i="38" s="1"/>
  <c r="V18" i="36"/>
  <c r="V18" i="38" s="1"/>
  <c r="S18" i="36"/>
  <c r="S18" i="38" s="1"/>
  <c r="P21" i="36"/>
  <c r="P21" i="38" s="1"/>
  <c r="I21" i="36"/>
  <c r="I21" i="38" s="1"/>
  <c r="Y21" i="36"/>
  <c r="Y21" i="38" s="1"/>
  <c r="V21" i="36"/>
  <c r="V21" i="38" s="1"/>
  <c r="S21" i="36"/>
  <c r="S21" i="38" s="1"/>
  <c r="P20" i="36"/>
  <c r="P20" i="38" s="1"/>
  <c r="I20" i="36"/>
  <c r="I20" i="38" s="1"/>
  <c r="Y20" i="36"/>
  <c r="Y20" i="38" s="1"/>
  <c r="V20" i="36"/>
  <c r="V20" i="38" s="1"/>
  <c r="S20" i="36"/>
  <c r="S20" i="38" s="1"/>
  <c r="P17" i="36"/>
  <c r="P17" i="38" s="1"/>
  <c r="I17" i="36"/>
  <c r="I17" i="38" s="1"/>
  <c r="Y17" i="36"/>
  <c r="Y17" i="38" s="1"/>
  <c r="V17" i="36"/>
  <c r="V17" i="38" s="1"/>
  <c r="S17" i="36"/>
  <c r="S17" i="38" s="1"/>
  <c r="P19" i="36"/>
  <c r="P19" i="38" s="1"/>
  <c r="I19" i="36"/>
  <c r="I19" i="38" s="1"/>
  <c r="Y19" i="36"/>
  <c r="Y19" i="38" s="1"/>
  <c r="V19" i="36"/>
  <c r="V19" i="38" s="1"/>
  <c r="S19" i="36"/>
  <c r="S19" i="38" s="1"/>
  <c r="T18" i="36"/>
  <c r="T18" i="38" s="1"/>
  <c r="M18" i="36"/>
  <c r="M18" i="38" s="1"/>
  <c r="J18" i="36"/>
  <c r="J18" i="38" s="1"/>
  <c r="Z18" i="36"/>
  <c r="Z18" i="38" s="1"/>
  <c r="W18" i="36"/>
  <c r="W18" i="38" s="1"/>
  <c r="T21" i="36"/>
  <c r="T21" i="38" s="1"/>
  <c r="M21" i="36"/>
  <c r="M21" i="38" s="1"/>
  <c r="J21" i="36"/>
  <c r="J21" i="38" s="1"/>
  <c r="Z21" i="36"/>
  <c r="Z21" i="38" s="1"/>
  <c r="W21" i="36"/>
  <c r="W21" i="38" s="1"/>
  <c r="T20" i="36"/>
  <c r="T20" i="38" s="1"/>
  <c r="M20" i="36"/>
  <c r="M20" i="38" s="1"/>
  <c r="J20" i="36"/>
  <c r="J20" i="38" s="1"/>
  <c r="Z20" i="36"/>
  <c r="Z20" i="38" s="1"/>
  <c r="W20" i="36"/>
  <c r="W20" i="38" s="1"/>
  <c r="T17" i="36"/>
  <c r="T17" i="38" s="1"/>
  <c r="M17" i="36"/>
  <c r="M17" i="38" s="1"/>
  <c r="J17" i="36"/>
  <c r="J17" i="38" s="1"/>
  <c r="Z17" i="36"/>
  <c r="Z17" i="38" s="1"/>
  <c r="W17" i="36"/>
  <c r="W17" i="38" s="1"/>
  <c r="T19" i="36"/>
  <c r="T19" i="38" s="1"/>
  <c r="M19" i="36"/>
  <c r="M19" i="38" s="1"/>
  <c r="J19" i="36"/>
  <c r="J19" i="38" s="1"/>
  <c r="Z19" i="36"/>
  <c r="Z19" i="38" s="1"/>
  <c r="W19" i="36"/>
  <c r="W19" i="38" s="1"/>
  <c r="X18" i="36"/>
  <c r="X18" i="38" s="1"/>
  <c r="Q18" i="36"/>
  <c r="Q18" i="38" s="1"/>
  <c r="N18" i="36"/>
  <c r="N18" i="38" s="1"/>
  <c r="K18" i="36"/>
  <c r="K18" i="38" s="1"/>
  <c r="AA18" i="36"/>
  <c r="AA18" i="38" s="1"/>
  <c r="X21" i="36"/>
  <c r="X21" i="38" s="1"/>
  <c r="Q21" i="36"/>
  <c r="Q21" i="38" s="1"/>
  <c r="N21" i="36"/>
  <c r="N21" i="38" s="1"/>
  <c r="K21" i="36"/>
  <c r="K21" i="38" s="1"/>
  <c r="AA21" i="36"/>
  <c r="AA21" i="38" s="1"/>
  <c r="X20" i="36"/>
  <c r="X20" i="38" s="1"/>
  <c r="Q20" i="36"/>
  <c r="Q20" i="38" s="1"/>
  <c r="N20" i="36"/>
  <c r="N20" i="38" s="1"/>
  <c r="K20" i="36"/>
  <c r="K20" i="38" s="1"/>
  <c r="AA20" i="36"/>
  <c r="AA20" i="38" s="1"/>
  <c r="X17" i="36"/>
  <c r="X17" i="38" s="1"/>
  <c r="Q17" i="36"/>
  <c r="Q17" i="38" s="1"/>
  <c r="N17" i="36"/>
  <c r="N17" i="38" s="1"/>
  <c r="K17" i="36"/>
  <c r="K17" i="38" s="1"/>
  <c r="AA17" i="36"/>
  <c r="AA17" i="38" s="1"/>
  <c r="X19" i="36"/>
  <c r="X19" i="38" s="1"/>
  <c r="Q19" i="36"/>
  <c r="Q19" i="38" s="1"/>
  <c r="N19" i="36"/>
  <c r="N19" i="38" s="1"/>
  <c r="K19" i="36"/>
  <c r="K19" i="38" s="1"/>
  <c r="AA19" i="36"/>
  <c r="AA19" i="38" s="1"/>
  <c r="G10" i="36"/>
  <c r="F10" i="36"/>
  <c r="F11" i="36"/>
  <c r="F11" i="38" s="1"/>
  <c r="F46" i="36"/>
  <c r="G45" i="36"/>
  <c r="G45" i="38" s="1"/>
  <c r="G41" i="36"/>
  <c r="G41" i="38" s="1"/>
  <c r="H40" i="36"/>
  <c r="H40" i="38" s="1"/>
  <c r="D40" i="36"/>
  <c r="D40" i="38" s="1"/>
  <c r="H36" i="36"/>
  <c r="H36" i="38" s="1"/>
  <c r="D36" i="36"/>
  <c r="D36" i="38" s="1"/>
  <c r="E35" i="36"/>
  <c r="E35" i="38" s="1"/>
  <c r="E31" i="36"/>
  <c r="E31" i="38" s="1"/>
  <c r="F30" i="36"/>
  <c r="F30" i="38" s="1"/>
  <c r="H24" i="36"/>
  <c r="H24" i="38" s="1"/>
  <c r="D24" i="36"/>
  <c r="D24" i="38" s="1"/>
  <c r="E23" i="36"/>
  <c r="E23" i="38" s="1"/>
  <c r="G17" i="36"/>
  <c r="G17" i="38" s="1"/>
  <c r="H16" i="36"/>
  <c r="H16" i="38" s="1"/>
  <c r="D16" i="36"/>
  <c r="D16" i="38" s="1"/>
  <c r="D10" i="36"/>
  <c r="E10" i="36"/>
  <c r="E11" i="36"/>
  <c r="E11" i="38" s="1"/>
  <c r="E46" i="36"/>
  <c r="F45" i="36"/>
  <c r="F45" i="38" s="1"/>
  <c r="F41" i="36"/>
  <c r="F41" i="38" s="1"/>
  <c r="G40" i="36"/>
  <c r="G40" i="38" s="1"/>
  <c r="G36" i="36"/>
  <c r="G36" i="38" s="1"/>
  <c r="H35" i="36"/>
  <c r="H35" i="38" s="1"/>
  <c r="D35" i="36"/>
  <c r="D35" i="38" s="1"/>
  <c r="H31" i="36"/>
  <c r="H31" i="38" s="1"/>
  <c r="D31" i="36"/>
  <c r="D31" i="38" s="1"/>
  <c r="E30" i="36"/>
  <c r="E30" i="38" s="1"/>
  <c r="G24" i="36"/>
  <c r="G24" i="38" s="1"/>
  <c r="H23" i="36"/>
  <c r="H23" i="38" s="1"/>
  <c r="D23" i="36"/>
  <c r="D23" i="38" s="1"/>
  <c r="F17" i="36"/>
  <c r="F17" i="38" s="1"/>
  <c r="G16" i="36"/>
  <c r="G16" i="38" s="1"/>
  <c r="F49" i="36"/>
  <c r="F49" i="38" s="1"/>
  <c r="F15" i="36"/>
  <c r="F15" i="38" s="1"/>
  <c r="D44" i="36"/>
  <c r="D44" i="38" s="1"/>
  <c r="H22" i="36"/>
  <c r="H22" i="38" s="1"/>
  <c r="G44" i="36"/>
  <c r="G44" i="38" s="1"/>
  <c r="G15" i="36"/>
  <c r="G15" i="38" s="1"/>
  <c r="H44" i="36"/>
  <c r="H44" i="38" s="1"/>
  <c r="G22" i="36"/>
  <c r="G22" i="38" s="1"/>
  <c r="H49" i="36"/>
  <c r="H49" i="38" s="1"/>
  <c r="G34" i="36"/>
  <c r="G34" i="38" s="1"/>
  <c r="E22" i="36"/>
  <c r="E22" i="38" s="1"/>
  <c r="E34" i="36"/>
  <c r="E34" i="38" s="1"/>
  <c r="E44" i="36"/>
  <c r="E44" i="38" s="1"/>
  <c r="H34" i="36"/>
  <c r="H34" i="38" s="1"/>
  <c r="D49" i="36"/>
  <c r="D49" i="38" s="1"/>
  <c r="F22" i="36"/>
  <c r="F22" i="38" s="1"/>
  <c r="G49" i="36"/>
  <c r="G49" i="38" s="1"/>
  <c r="F34" i="36"/>
  <c r="F34" i="38" s="1"/>
  <c r="E15" i="36"/>
  <c r="E15" i="38" s="1"/>
  <c r="F44" i="36"/>
  <c r="F44" i="38" s="1"/>
  <c r="D34" i="36"/>
  <c r="D34" i="38" s="1"/>
  <c r="D15" i="36"/>
  <c r="D15" i="38" s="1"/>
  <c r="D22" i="36"/>
  <c r="D22" i="38" s="1"/>
  <c r="E49" i="36"/>
  <c r="E49" i="38" s="1"/>
  <c r="H15" i="36"/>
  <c r="H15" i="38" s="1"/>
  <c r="H10" i="36"/>
  <c r="H11" i="36"/>
  <c r="H11" i="38" s="1"/>
  <c r="D11" i="36"/>
  <c r="D11" i="38" s="1"/>
  <c r="H46" i="36"/>
  <c r="D46" i="36"/>
  <c r="D46" i="38" s="1"/>
  <c r="E45" i="36"/>
  <c r="E45" i="38" s="1"/>
  <c r="E41" i="36"/>
  <c r="E41" i="38" s="1"/>
  <c r="F40" i="36"/>
  <c r="F40" i="38" s="1"/>
  <c r="F36" i="36"/>
  <c r="F36" i="38" s="1"/>
  <c r="G35" i="36"/>
  <c r="G35" i="38" s="1"/>
  <c r="G31" i="36"/>
  <c r="G31" i="38" s="1"/>
  <c r="H30" i="36"/>
  <c r="H30" i="38" s="1"/>
  <c r="D30" i="36"/>
  <c r="D30" i="38" s="1"/>
  <c r="F24" i="36"/>
  <c r="F24" i="38" s="1"/>
  <c r="G23" i="36"/>
  <c r="G23" i="38" s="1"/>
  <c r="E17" i="36"/>
  <c r="E17" i="38" s="1"/>
  <c r="F16" i="36"/>
  <c r="F16" i="38" s="1"/>
  <c r="G11" i="36"/>
  <c r="G11" i="38" s="1"/>
  <c r="G46" i="36"/>
  <c r="H45" i="36"/>
  <c r="H45" i="38" s="1"/>
  <c r="D45" i="36"/>
  <c r="D45" i="38" s="1"/>
  <c r="H41" i="36"/>
  <c r="H41" i="38" s="1"/>
  <c r="D41" i="36"/>
  <c r="D41" i="38" s="1"/>
  <c r="E40" i="36"/>
  <c r="E40" i="38" s="1"/>
  <c r="E36" i="36"/>
  <c r="E36" i="38" s="1"/>
  <c r="F35" i="36"/>
  <c r="F35" i="38" s="1"/>
  <c r="F31" i="36"/>
  <c r="F31" i="38" s="1"/>
  <c r="G30" i="36"/>
  <c r="G30" i="38" s="1"/>
  <c r="E24" i="36"/>
  <c r="E24" i="38" s="1"/>
  <c r="F23" i="36"/>
  <c r="F23" i="38" s="1"/>
  <c r="H17" i="36"/>
  <c r="H17" i="38" s="1"/>
  <c r="D17" i="36"/>
  <c r="D17" i="38" s="1"/>
  <c r="E16" i="36"/>
  <c r="E16" i="38" s="1"/>
  <c r="H18" i="36"/>
  <c r="H18" i="38" s="1"/>
  <c r="H37" i="36"/>
  <c r="H26" i="36"/>
  <c r="H26" i="38" s="1"/>
  <c r="H42" i="36"/>
  <c r="H42" i="38" s="1"/>
  <c r="H19" i="36"/>
  <c r="H19" i="38" s="1"/>
  <c r="H32" i="36"/>
  <c r="H32" i="38" s="1"/>
  <c r="H28" i="36"/>
  <c r="H28" i="38" s="1"/>
  <c r="H33" i="36"/>
  <c r="H33" i="38" s="1"/>
  <c r="H38" i="36"/>
  <c r="H14" i="36"/>
  <c r="H14" i="38" s="1"/>
  <c r="H12" i="36"/>
  <c r="H12" i="38" s="1"/>
  <c r="H48" i="36"/>
  <c r="H25" i="36"/>
  <c r="H25" i="38" s="1"/>
  <c r="H20" i="36"/>
  <c r="H20" i="38" s="1"/>
  <c r="H13" i="36"/>
  <c r="H13" i="38" s="1"/>
  <c r="H21" i="36"/>
  <c r="H21" i="38" s="1"/>
  <c r="H27" i="36"/>
  <c r="H27" i="38" s="1"/>
  <c r="H43" i="36"/>
  <c r="H43" i="38" s="1"/>
  <c r="H47" i="36"/>
  <c r="D18" i="36"/>
  <c r="D18" i="38" s="1"/>
  <c r="D33" i="36"/>
  <c r="D33" i="38" s="1"/>
  <c r="D38" i="36"/>
  <c r="D14" i="36"/>
  <c r="D14" i="38" s="1"/>
  <c r="D28" i="36"/>
  <c r="D28" i="38" s="1"/>
  <c r="D25" i="36"/>
  <c r="D25" i="38" s="1"/>
  <c r="D47" i="36"/>
  <c r="D12" i="36"/>
  <c r="D12" i="38" s="1"/>
  <c r="D32" i="36"/>
  <c r="D32" i="38" s="1"/>
  <c r="D13" i="36"/>
  <c r="D13" i="38" s="1"/>
  <c r="D21" i="36"/>
  <c r="D21" i="38" s="1"/>
  <c r="D27" i="36"/>
  <c r="D27" i="38" s="1"/>
  <c r="D43" i="36"/>
  <c r="D43" i="38" s="1"/>
  <c r="D37" i="36"/>
  <c r="D26" i="36"/>
  <c r="D26" i="38" s="1"/>
  <c r="D42" i="36"/>
  <c r="D42" i="38" s="1"/>
  <c r="D19" i="36"/>
  <c r="D19" i="38" s="1"/>
  <c r="D48" i="36"/>
  <c r="D20" i="36"/>
  <c r="D20" i="38" s="1"/>
  <c r="G19" i="36"/>
  <c r="G19" i="38" s="1"/>
  <c r="G37" i="36"/>
  <c r="G21" i="36"/>
  <c r="G21" i="38" s="1"/>
  <c r="G14" i="36"/>
  <c r="G14" i="38" s="1"/>
  <c r="G42" i="36"/>
  <c r="G42" i="38" s="1"/>
  <c r="G47" i="36"/>
  <c r="G28" i="36"/>
  <c r="G28" i="38" s="1"/>
  <c r="G12" i="36"/>
  <c r="G12" i="38" s="1"/>
  <c r="G38" i="36"/>
  <c r="G27" i="36"/>
  <c r="G27" i="38" s="1"/>
  <c r="G43" i="36"/>
  <c r="G43" i="38" s="1"/>
  <c r="G20" i="36"/>
  <c r="G20" i="38" s="1"/>
  <c r="G13" i="36"/>
  <c r="G13" i="38" s="1"/>
  <c r="G33" i="36"/>
  <c r="G33" i="38" s="1"/>
  <c r="G25" i="36"/>
  <c r="G25" i="38" s="1"/>
  <c r="G18" i="36"/>
  <c r="G18" i="38" s="1"/>
  <c r="G26" i="36"/>
  <c r="G26" i="38" s="1"/>
  <c r="G32" i="36"/>
  <c r="G32" i="38" s="1"/>
  <c r="G48" i="36"/>
  <c r="F20" i="36"/>
  <c r="F20" i="38" s="1"/>
  <c r="F12" i="36"/>
  <c r="F12" i="38" s="1"/>
  <c r="F26" i="36"/>
  <c r="F26" i="38" s="1"/>
  <c r="F19" i="36"/>
  <c r="F19" i="38" s="1"/>
  <c r="F27" i="36"/>
  <c r="F27" i="38" s="1"/>
  <c r="F32" i="36"/>
  <c r="F32" i="38" s="1"/>
  <c r="F25" i="36"/>
  <c r="F25" i="38" s="1"/>
  <c r="F33" i="36"/>
  <c r="F33" i="38" s="1"/>
  <c r="F38" i="36"/>
  <c r="F43" i="36"/>
  <c r="F43" i="38" s="1"/>
  <c r="F48" i="36"/>
  <c r="F42" i="36"/>
  <c r="F42" i="38" s="1"/>
  <c r="F18" i="36"/>
  <c r="F18" i="38" s="1"/>
  <c r="F28" i="36"/>
  <c r="F28" i="38" s="1"/>
  <c r="F14" i="36"/>
  <c r="F14" i="38" s="1"/>
  <c r="F47" i="36"/>
  <c r="F13" i="36"/>
  <c r="F13" i="38" s="1"/>
  <c r="F21" i="36"/>
  <c r="F21" i="38" s="1"/>
  <c r="F37" i="36"/>
  <c r="E13" i="36"/>
  <c r="E13" i="38" s="1"/>
  <c r="E27" i="36"/>
  <c r="E27" i="38" s="1"/>
  <c r="E48" i="36"/>
  <c r="E14" i="36"/>
  <c r="E14" i="38" s="1"/>
  <c r="E18" i="36"/>
  <c r="E18" i="38" s="1"/>
  <c r="E47" i="36"/>
  <c r="E12" i="36"/>
  <c r="E12" i="38" s="1"/>
  <c r="E20" i="36"/>
  <c r="E20" i="38" s="1"/>
  <c r="E28" i="36"/>
  <c r="E28" i="38" s="1"/>
  <c r="E33" i="36"/>
  <c r="E33" i="38" s="1"/>
  <c r="E26" i="36"/>
  <c r="E26" i="38" s="1"/>
  <c r="E42" i="36"/>
  <c r="E42" i="38" s="1"/>
  <c r="E21" i="36"/>
  <c r="E21" i="38" s="1"/>
  <c r="E19" i="36"/>
  <c r="E19" i="38" s="1"/>
  <c r="E43" i="36"/>
  <c r="E43" i="38" s="1"/>
  <c r="E32" i="36"/>
  <c r="E32" i="38" s="1"/>
  <c r="E37" i="36"/>
  <c r="E38" i="36"/>
  <c r="E38" i="38" s="1"/>
  <c r="E25" i="36"/>
  <c r="E25" i="38" s="1"/>
  <c r="E12" i="29" l="1"/>
  <c r="W12" i="29"/>
  <c r="V12" i="29"/>
  <c r="Y12" i="29"/>
  <c r="T12" i="29"/>
  <c r="AA12" i="29"/>
  <c r="R12" i="29"/>
  <c r="U12" i="29"/>
  <c r="D12" i="29"/>
  <c r="F12" i="29"/>
  <c r="S12" i="29"/>
  <c r="Z12" i="29"/>
  <c r="H12" i="29"/>
  <c r="C11" i="29"/>
  <c r="C13" i="29" s="1"/>
  <c r="C14" i="29" s="1"/>
  <c r="C12" i="29"/>
  <c r="O11" i="29"/>
  <c r="O12" i="29"/>
  <c r="I11" i="29"/>
  <c r="I12" i="29"/>
  <c r="G11" i="29"/>
  <c r="G13" i="29" s="1"/>
  <c r="G14" i="29" s="1"/>
  <c r="G12" i="29"/>
  <c r="K11" i="29"/>
  <c r="K13" i="29" s="1"/>
  <c r="K14" i="29" s="1"/>
  <c r="K12" i="29"/>
  <c r="P11" i="29"/>
  <c r="P13" i="29" s="1"/>
  <c r="P14" i="29" s="1"/>
  <c r="P12" i="29"/>
  <c r="N11" i="29"/>
  <c r="N13" i="29" s="1"/>
  <c r="N14" i="29" s="1"/>
  <c r="N12" i="29"/>
  <c r="Q11" i="29"/>
  <c r="Q13" i="29" s="1"/>
  <c r="Q14" i="29" s="1"/>
  <c r="Q12" i="29"/>
  <c r="L11" i="29"/>
  <c r="L12" i="29"/>
  <c r="J11" i="29"/>
  <c r="J13" i="29" s="1"/>
  <c r="J14" i="29" s="1"/>
  <c r="J12" i="29"/>
  <c r="M11" i="29"/>
  <c r="M13" i="29" s="1"/>
  <c r="M14" i="29" s="1"/>
  <c r="M12" i="29"/>
  <c r="X11" i="29"/>
  <c r="X13" i="29" s="1"/>
  <c r="X14" i="29" s="1"/>
  <c r="X12" i="29"/>
  <c r="L13" i="29"/>
  <c r="L14" i="29" s="1"/>
  <c r="V11" i="29"/>
  <c r="V13" i="29" s="1"/>
  <c r="V14" i="29" s="1"/>
  <c r="O13" i="29"/>
  <c r="O14" i="29" s="1"/>
  <c r="Y11" i="29"/>
  <c r="Y13" i="29" s="1"/>
  <c r="Y14" i="29" s="1"/>
  <c r="T11" i="29"/>
  <c r="T13" i="29" s="1"/>
  <c r="T14" i="29" s="1"/>
  <c r="AA11" i="29"/>
  <c r="AA13" i="29" s="1"/>
  <c r="AA14" i="29" s="1"/>
  <c r="R11" i="29"/>
  <c r="R13" i="29" s="1"/>
  <c r="R14" i="29" s="1"/>
  <c r="U11" i="29"/>
  <c r="U13" i="29" s="1"/>
  <c r="U14" i="29" s="1"/>
  <c r="F10" i="38"/>
  <c r="E11" i="29"/>
  <c r="E13" i="29" s="1"/>
  <c r="E14" i="29" s="1"/>
  <c r="W11" i="29"/>
  <c r="W13" i="29" s="1"/>
  <c r="W14" i="29" s="1"/>
  <c r="E10" i="38"/>
  <c r="D11" i="29"/>
  <c r="D13" i="29" s="1"/>
  <c r="D14" i="29" s="1"/>
  <c r="G10" i="38"/>
  <c r="F11" i="29"/>
  <c r="F13" i="29" s="1"/>
  <c r="F14" i="29" s="1"/>
  <c r="I13" i="29"/>
  <c r="I14" i="29" s="1"/>
  <c r="S11" i="29"/>
  <c r="S13" i="29" s="1"/>
  <c r="S14" i="29" s="1"/>
  <c r="Z11" i="29"/>
  <c r="Z13" i="29" s="1"/>
  <c r="Z14" i="29" s="1"/>
  <c r="I10" i="38"/>
  <c r="H11" i="29"/>
  <c r="H13" i="29" s="1"/>
  <c r="H14" i="29" s="1"/>
  <c r="Y10" i="38"/>
  <c r="F223" i="10"/>
  <c r="F222" i="10" s="1"/>
  <c r="AC227" i="10"/>
  <c r="AC226" i="10" s="1"/>
  <c r="M227" i="10"/>
  <c r="M226" i="10" s="1"/>
  <c r="U223" i="10"/>
  <c r="U222" i="10" s="1"/>
  <c r="E223" i="10"/>
  <c r="E222" i="10" s="1"/>
  <c r="P227" i="10"/>
  <c r="P226" i="10" s="1"/>
  <c r="X223" i="10"/>
  <c r="X222" i="10" s="1"/>
  <c r="H223" i="10"/>
  <c r="H222" i="10" s="1"/>
  <c r="S227" i="10"/>
  <c r="S226" i="10" s="1"/>
  <c r="AA223" i="10"/>
  <c r="AA222" i="10" s="1"/>
  <c r="R227" i="10"/>
  <c r="R226" i="10" s="1"/>
  <c r="F227" i="10"/>
  <c r="F226" i="10" s="1"/>
  <c r="Y227" i="10"/>
  <c r="Y226" i="10" s="1"/>
  <c r="I227" i="10"/>
  <c r="I226" i="10" s="1"/>
  <c r="Q223" i="10"/>
  <c r="Q222" i="10" s="1"/>
  <c r="AB227" i="10"/>
  <c r="AB226" i="10" s="1"/>
  <c r="L227" i="10"/>
  <c r="L226" i="10" s="1"/>
  <c r="T223" i="10"/>
  <c r="T222" i="10" s="1"/>
  <c r="O227" i="10"/>
  <c r="O226" i="10" s="1"/>
  <c r="W223" i="10"/>
  <c r="W222" i="10" s="1"/>
  <c r="G223" i="10"/>
  <c r="G222" i="10" s="1"/>
  <c r="R223" i="10"/>
  <c r="R222" i="10" s="1"/>
  <c r="U227" i="10"/>
  <c r="U226" i="10" s="1"/>
  <c r="AC223" i="10"/>
  <c r="AC222" i="10" s="1"/>
  <c r="M223" i="10"/>
  <c r="M222" i="10" s="1"/>
  <c r="X227" i="10"/>
  <c r="X226" i="10" s="1"/>
  <c r="H227" i="10"/>
  <c r="H226" i="10" s="1"/>
  <c r="P223" i="10"/>
  <c r="P222" i="10" s="1"/>
  <c r="AA227" i="10"/>
  <c r="AA226" i="10" s="1"/>
  <c r="K227" i="10"/>
  <c r="K226" i="10" s="1"/>
  <c r="S223" i="10"/>
  <c r="S222" i="10" s="1"/>
  <c r="E227" i="10"/>
  <c r="E226" i="10" s="1"/>
  <c r="Z227" i="10"/>
  <c r="Z226" i="10" s="1"/>
  <c r="J227" i="10"/>
  <c r="J226" i="10" s="1"/>
  <c r="N223" i="10"/>
  <c r="N222" i="10" s="1"/>
  <c r="V223" i="10"/>
  <c r="V222" i="10" s="1"/>
  <c r="N227" i="10"/>
  <c r="N226" i="10" s="1"/>
  <c r="Q227" i="10"/>
  <c r="Q226" i="10" s="1"/>
  <c r="Y223" i="10"/>
  <c r="Y222" i="10" s="1"/>
  <c r="I223" i="10"/>
  <c r="I222" i="10" s="1"/>
  <c r="T227" i="10"/>
  <c r="T226" i="10" s="1"/>
  <c r="AB223" i="10"/>
  <c r="AB222" i="10" s="1"/>
  <c r="L223" i="10"/>
  <c r="L222" i="10" s="1"/>
  <c r="W227" i="10"/>
  <c r="W226" i="10" s="1"/>
  <c r="G227" i="10"/>
  <c r="G226" i="10" s="1"/>
  <c r="O223" i="10"/>
  <c r="O222" i="10" s="1"/>
  <c r="V227" i="10"/>
  <c r="V226" i="10" s="1"/>
  <c r="Z223" i="10"/>
  <c r="Z222" i="10" s="1"/>
  <c r="J223" i="10"/>
  <c r="J222" i="10" s="1"/>
  <c r="K223" i="10"/>
  <c r="K222" i="10" s="1"/>
  <c r="F219" i="10"/>
  <c r="F218" i="10" s="1"/>
  <c r="V219" i="10"/>
  <c r="V218" i="10" s="1"/>
  <c r="S219" i="10"/>
  <c r="S218" i="10" s="1"/>
  <c r="T219" i="10"/>
  <c r="T218" i="10" s="1"/>
  <c r="U219" i="10"/>
  <c r="U218" i="10" s="1"/>
  <c r="J219" i="10"/>
  <c r="J218" i="10" s="1"/>
  <c r="Z219" i="10"/>
  <c r="Z218" i="10" s="1"/>
  <c r="G219" i="10"/>
  <c r="G218" i="10" s="1"/>
  <c r="W219" i="10"/>
  <c r="W218" i="10" s="1"/>
  <c r="H219" i="10"/>
  <c r="H218" i="10" s="1"/>
  <c r="X219" i="10"/>
  <c r="X218" i="10" s="1"/>
  <c r="I219" i="10"/>
  <c r="I218" i="10" s="1"/>
  <c r="Y219" i="10"/>
  <c r="Y218" i="10" s="1"/>
  <c r="E219" i="10"/>
  <c r="N219" i="10"/>
  <c r="N218" i="10" s="1"/>
  <c r="K219" i="10"/>
  <c r="K218" i="10" s="1"/>
  <c r="AA219" i="10"/>
  <c r="AA218" i="10" s="1"/>
  <c r="L219" i="10"/>
  <c r="L218" i="10" s="1"/>
  <c r="AB219" i="10"/>
  <c r="AB218" i="10" s="1"/>
  <c r="M219" i="10"/>
  <c r="M218" i="10" s="1"/>
  <c r="AC219" i="10"/>
  <c r="AC218" i="10" s="1"/>
  <c r="R219" i="10"/>
  <c r="R218" i="10" s="1"/>
  <c r="O219" i="10"/>
  <c r="O218" i="10" s="1"/>
  <c r="P219" i="10"/>
  <c r="P218" i="10" s="1"/>
  <c r="Q219" i="10"/>
  <c r="Q218" i="10" s="1"/>
  <c r="I170" i="10"/>
  <c r="I169" i="10" s="1"/>
  <c r="T170" i="10"/>
  <c r="T169" i="10" s="1"/>
  <c r="AB166" i="10"/>
  <c r="AB165" i="10" s="1"/>
  <c r="L166" i="10"/>
  <c r="L165" i="10" s="1"/>
  <c r="W170" i="10"/>
  <c r="W169" i="10" s="1"/>
  <c r="G170" i="10"/>
  <c r="G169" i="10" s="1"/>
  <c r="O166" i="10"/>
  <c r="O165" i="10" s="1"/>
  <c r="V170" i="10"/>
  <c r="V169" i="10" s="1"/>
  <c r="F170" i="10"/>
  <c r="F169" i="10" s="1"/>
  <c r="N166" i="10"/>
  <c r="N165" i="10" s="1"/>
  <c r="AC170" i="10"/>
  <c r="AC169" i="10" s="1"/>
  <c r="I166" i="10"/>
  <c r="I165" i="10" s="1"/>
  <c r="P170" i="10"/>
  <c r="P169" i="10" s="1"/>
  <c r="X166" i="10"/>
  <c r="X165" i="10" s="1"/>
  <c r="H166" i="10"/>
  <c r="H165" i="10" s="1"/>
  <c r="S170" i="10"/>
  <c r="S169" i="10" s="1"/>
  <c r="AA166" i="10"/>
  <c r="AA165" i="10" s="1"/>
  <c r="K166" i="10"/>
  <c r="K165" i="10" s="1"/>
  <c r="R170" i="10"/>
  <c r="R169" i="10" s="1"/>
  <c r="Z166" i="10"/>
  <c r="Z165" i="10" s="1"/>
  <c r="J166" i="10"/>
  <c r="J165" i="10" s="1"/>
  <c r="Y170" i="10"/>
  <c r="Y169" i="10" s="1"/>
  <c r="AC166" i="10"/>
  <c r="AC165" i="10" s="1"/>
  <c r="M166" i="10"/>
  <c r="M165" i="10" s="1"/>
  <c r="AB170" i="10"/>
  <c r="AB169" i="10" s="1"/>
  <c r="L170" i="10"/>
  <c r="L169" i="10" s="1"/>
  <c r="T166" i="10"/>
  <c r="T165" i="10" s="1"/>
  <c r="E170" i="10"/>
  <c r="E169" i="10" s="1"/>
  <c r="O170" i="10"/>
  <c r="O169" i="10" s="1"/>
  <c r="W166" i="10"/>
  <c r="W165" i="10" s="1"/>
  <c r="G166" i="10"/>
  <c r="G165" i="10" s="1"/>
  <c r="N170" i="10"/>
  <c r="N169" i="10" s="1"/>
  <c r="V166" i="10"/>
  <c r="V165" i="10" s="1"/>
  <c r="F166" i="10"/>
  <c r="F165" i="10" s="1"/>
  <c r="U170" i="10"/>
  <c r="U169" i="10" s="1"/>
  <c r="Y166" i="10"/>
  <c r="Y165" i="10" s="1"/>
  <c r="M170" i="10"/>
  <c r="M169" i="10" s="1"/>
  <c r="X170" i="10"/>
  <c r="X169" i="10" s="1"/>
  <c r="H170" i="10"/>
  <c r="H169" i="10" s="1"/>
  <c r="P166" i="10"/>
  <c r="P165" i="10" s="1"/>
  <c r="AA170" i="10"/>
  <c r="AA169" i="10" s="1"/>
  <c r="K170" i="10"/>
  <c r="K169" i="10" s="1"/>
  <c r="S166" i="10"/>
  <c r="S165" i="10" s="1"/>
  <c r="Z170" i="10"/>
  <c r="Z169" i="10" s="1"/>
  <c r="J170" i="10"/>
  <c r="J169" i="10" s="1"/>
  <c r="R166" i="10"/>
  <c r="R165" i="10" s="1"/>
  <c r="E166" i="10"/>
  <c r="E165" i="10" s="1"/>
  <c r="Q170" i="10"/>
  <c r="Q169" i="10" s="1"/>
  <c r="U166" i="10"/>
  <c r="U165" i="10" s="1"/>
  <c r="Q166" i="10"/>
  <c r="Q165" i="10" s="1"/>
  <c r="M162" i="10"/>
  <c r="M161" i="10" s="1"/>
  <c r="AC162" i="10"/>
  <c r="AC161" i="10" s="1"/>
  <c r="F162" i="10"/>
  <c r="F161" i="10" s="1"/>
  <c r="V162" i="10"/>
  <c r="V161" i="10" s="1"/>
  <c r="G162" i="10"/>
  <c r="G161" i="10" s="1"/>
  <c r="W162" i="10"/>
  <c r="W161" i="10" s="1"/>
  <c r="H162" i="10"/>
  <c r="H161" i="10" s="1"/>
  <c r="X162" i="10"/>
  <c r="X161" i="10" s="1"/>
  <c r="Q162" i="10"/>
  <c r="Q161" i="10" s="1"/>
  <c r="J162" i="10"/>
  <c r="J161" i="10" s="1"/>
  <c r="Z162" i="10"/>
  <c r="Z161" i="10" s="1"/>
  <c r="K162" i="10"/>
  <c r="K161" i="10" s="1"/>
  <c r="AA162" i="10"/>
  <c r="AA161" i="10" s="1"/>
  <c r="L162" i="10"/>
  <c r="L161" i="10" s="1"/>
  <c r="AB162" i="10"/>
  <c r="AB161" i="10" s="1"/>
  <c r="U162" i="10"/>
  <c r="U161" i="10" s="1"/>
  <c r="N162" i="10"/>
  <c r="N161" i="10" s="1"/>
  <c r="O162" i="10"/>
  <c r="O161" i="10" s="1"/>
  <c r="P162" i="10"/>
  <c r="P161" i="10" s="1"/>
  <c r="I162" i="10"/>
  <c r="I161" i="10" s="1"/>
  <c r="Y162" i="10"/>
  <c r="Y161" i="10" s="1"/>
  <c r="E162" i="10"/>
  <c r="R162" i="10"/>
  <c r="R161" i="10" s="1"/>
  <c r="S162" i="10"/>
  <c r="S161" i="10" s="1"/>
  <c r="T162" i="10"/>
  <c r="T161" i="10" s="1"/>
  <c r="F37" i="38"/>
  <c r="G47" i="38"/>
  <c r="E37" i="38"/>
  <c r="F47" i="38"/>
  <c r="G48" i="38"/>
  <c r="D48" i="38"/>
  <c r="D37" i="38"/>
  <c r="H38" i="38"/>
  <c r="F46" i="38"/>
  <c r="O48" i="38"/>
  <c r="S47" i="38"/>
  <c r="W46" i="38"/>
  <c r="S38" i="38"/>
  <c r="W37" i="38"/>
  <c r="N48" i="38"/>
  <c r="R47" i="38"/>
  <c r="V46" i="38"/>
  <c r="R38" i="38"/>
  <c r="V37" i="38"/>
  <c r="Q48" i="38"/>
  <c r="U47" i="38"/>
  <c r="I46" i="38"/>
  <c r="U38" i="38"/>
  <c r="Y37" i="38"/>
  <c r="I37" i="38"/>
  <c r="AB48" i="38"/>
  <c r="L48" i="38"/>
  <c r="P47" i="38"/>
  <c r="T46" i="38"/>
  <c r="P38" i="38"/>
  <c r="T37" i="38"/>
  <c r="G37" i="38"/>
  <c r="H48" i="38"/>
  <c r="E46" i="38"/>
  <c r="AA48" i="38"/>
  <c r="K48" i="38"/>
  <c r="O47" i="38"/>
  <c r="S46" i="38"/>
  <c r="O38" i="38"/>
  <c r="S37" i="38"/>
  <c r="Z48" i="38"/>
  <c r="J48" i="38"/>
  <c r="N47" i="38"/>
  <c r="R46" i="38"/>
  <c r="N38" i="38"/>
  <c r="R37" i="38"/>
  <c r="M48" i="38"/>
  <c r="Q47" i="38"/>
  <c r="U46" i="38"/>
  <c r="Q38" i="38"/>
  <c r="U37" i="38"/>
  <c r="X48" i="38"/>
  <c r="AB47" i="38"/>
  <c r="L47" i="38"/>
  <c r="P46" i="38"/>
  <c r="AB38" i="38"/>
  <c r="L38" i="38"/>
  <c r="P37" i="38"/>
  <c r="G38" i="38"/>
  <c r="H47" i="38"/>
  <c r="W48" i="38"/>
  <c r="AA47" i="38"/>
  <c r="K47" i="38"/>
  <c r="O46" i="38"/>
  <c r="AA38" i="38"/>
  <c r="K38" i="38"/>
  <c r="O37" i="38"/>
  <c r="V48" i="38"/>
  <c r="Z47" i="38"/>
  <c r="J47" i="38"/>
  <c r="N46" i="38"/>
  <c r="O249" i="10" s="1"/>
  <c r="O234" i="10" s="1"/>
  <c r="Z38" i="38"/>
  <c r="J38" i="38"/>
  <c r="N37" i="38"/>
  <c r="Y48" i="38"/>
  <c r="I48" i="38"/>
  <c r="M47" i="38"/>
  <c r="Q46" i="38"/>
  <c r="M38" i="38"/>
  <c r="Q37" i="38"/>
  <c r="T48" i="38"/>
  <c r="X47" i="38"/>
  <c r="AB46" i="38"/>
  <c r="L46" i="38"/>
  <c r="X38" i="38"/>
  <c r="AB37" i="38"/>
  <c r="L37" i="38"/>
  <c r="F48" i="38"/>
  <c r="E48" i="38"/>
  <c r="H46" i="38"/>
  <c r="E47" i="38"/>
  <c r="F38" i="38"/>
  <c r="D47" i="38"/>
  <c r="D38" i="38"/>
  <c r="H37" i="38"/>
  <c r="G46" i="38"/>
  <c r="S48" i="38"/>
  <c r="W47" i="38"/>
  <c r="AA46" i="38"/>
  <c r="K46" i="38"/>
  <c r="W38" i="38"/>
  <c r="AA37" i="38"/>
  <c r="K37" i="38"/>
  <c r="R48" i="38"/>
  <c r="V47" i="38"/>
  <c r="Z46" i="38"/>
  <c r="J46" i="38"/>
  <c r="V38" i="38"/>
  <c r="Z37" i="38"/>
  <c r="J37" i="38"/>
  <c r="U48" i="38"/>
  <c r="Y47" i="38"/>
  <c r="I47" i="38"/>
  <c r="M46" i="38"/>
  <c r="Y38" i="38"/>
  <c r="I38" i="38"/>
  <c r="M37" i="38"/>
  <c r="P48" i="38"/>
  <c r="T47" i="38"/>
  <c r="X46" i="38"/>
  <c r="T38" i="38"/>
  <c r="X37" i="38"/>
  <c r="J15" i="10"/>
  <c r="Z15" i="10"/>
  <c r="W15" i="10"/>
  <c r="T15" i="10"/>
  <c r="Q15" i="10"/>
  <c r="K31" i="10"/>
  <c r="AA31" i="10"/>
  <c r="X31" i="10"/>
  <c r="Y31" i="10"/>
  <c r="N31" i="10"/>
  <c r="K19" i="10"/>
  <c r="AA19" i="10"/>
  <c r="X19" i="10"/>
  <c r="U19" i="10"/>
  <c r="R19" i="10"/>
  <c r="L23" i="10"/>
  <c r="AB23" i="10"/>
  <c r="Y23" i="10"/>
  <c r="R23" i="10"/>
  <c r="K23" i="10"/>
  <c r="AA23" i="10"/>
  <c r="K27" i="10"/>
  <c r="AA27" i="10"/>
  <c r="T27" i="10"/>
  <c r="M27" i="10"/>
  <c r="AC27" i="10"/>
  <c r="R27" i="10"/>
  <c r="N15" i="10"/>
  <c r="K15" i="10"/>
  <c r="AA15" i="10"/>
  <c r="X15" i="10"/>
  <c r="U15" i="10"/>
  <c r="O31" i="10"/>
  <c r="L31" i="10"/>
  <c r="AB31" i="10"/>
  <c r="M31" i="10"/>
  <c r="AC31" i="10"/>
  <c r="R31" i="10"/>
  <c r="O19" i="10"/>
  <c r="L19" i="10"/>
  <c r="AB19" i="10"/>
  <c r="Y19" i="10"/>
  <c r="V19" i="10"/>
  <c r="P23" i="10"/>
  <c r="M23" i="10"/>
  <c r="AC23" i="10"/>
  <c r="V23" i="10"/>
  <c r="O23" i="10"/>
  <c r="O27" i="10"/>
  <c r="X27" i="10"/>
  <c r="Q27" i="10"/>
  <c r="V27" i="10"/>
  <c r="R15" i="10"/>
  <c r="O15" i="10"/>
  <c r="L15" i="10"/>
  <c r="AB15" i="10"/>
  <c r="Y15" i="10"/>
  <c r="S31" i="10"/>
  <c r="P31" i="10"/>
  <c r="Q31" i="10"/>
  <c r="V31" i="10"/>
  <c r="S19" i="10"/>
  <c r="P19" i="10"/>
  <c r="M19" i="10"/>
  <c r="AC19" i="10"/>
  <c r="J19" i="10"/>
  <c r="Z19" i="10"/>
  <c r="T23" i="10"/>
  <c r="Q23" i="10"/>
  <c r="J23" i="10"/>
  <c r="Z23" i="10"/>
  <c r="S23" i="10"/>
  <c r="S27" i="10"/>
  <c r="L27" i="10"/>
  <c r="AB27" i="10"/>
  <c r="U27" i="10"/>
  <c r="J27" i="10"/>
  <c r="Z27" i="10"/>
  <c r="V15" i="10"/>
  <c r="S15" i="10"/>
  <c r="P15" i="10"/>
  <c r="M15" i="10"/>
  <c r="AC15" i="10"/>
  <c r="W31" i="10"/>
  <c r="T31" i="10"/>
  <c r="U31" i="10"/>
  <c r="J31" i="10"/>
  <c r="Z31" i="10"/>
  <c r="W19" i="10"/>
  <c r="T19" i="10"/>
  <c r="Q19" i="10"/>
  <c r="N19" i="10"/>
  <c r="X23" i="10"/>
  <c r="U23" i="10"/>
  <c r="N23" i="10"/>
  <c r="W23" i="10"/>
  <c r="W27" i="10"/>
  <c r="P27" i="10"/>
  <c r="Y27" i="10"/>
  <c r="N27" i="10"/>
  <c r="AB243" i="10"/>
  <c r="AB244" i="10"/>
  <c r="AB245" i="10"/>
  <c r="L243" i="10"/>
  <c r="L244" i="10"/>
  <c r="L245" i="10"/>
  <c r="T188" i="10"/>
  <c r="T189" i="10"/>
  <c r="T187" i="10"/>
  <c r="S243" i="10"/>
  <c r="S244" i="10"/>
  <c r="S245" i="10"/>
  <c r="AA188" i="10"/>
  <c r="AA189" i="10"/>
  <c r="AA187" i="10"/>
  <c r="K188" i="10"/>
  <c r="K189" i="10"/>
  <c r="K187" i="10"/>
  <c r="Y46" i="38"/>
  <c r="N243" i="10"/>
  <c r="N244" i="10"/>
  <c r="N245" i="10"/>
  <c r="V188" i="10"/>
  <c r="V189" i="10"/>
  <c r="V187" i="10"/>
  <c r="I22" i="38"/>
  <c r="Q243" i="10"/>
  <c r="Q244" i="10"/>
  <c r="Q245" i="10"/>
  <c r="Y188" i="10"/>
  <c r="Y189" i="10"/>
  <c r="Y187" i="10"/>
  <c r="P10" i="38"/>
  <c r="W10" i="38"/>
  <c r="Z10" i="38"/>
  <c r="J10" i="38"/>
  <c r="U10" i="38"/>
  <c r="E187" i="10"/>
  <c r="X243" i="10"/>
  <c r="X244" i="10"/>
  <c r="X245" i="10"/>
  <c r="P188" i="10"/>
  <c r="P189" i="10"/>
  <c r="P187" i="10"/>
  <c r="O243" i="10"/>
  <c r="O244" i="10"/>
  <c r="O245" i="10"/>
  <c r="W188" i="10"/>
  <c r="W189" i="10"/>
  <c r="W187" i="10"/>
  <c r="Z243" i="10"/>
  <c r="Z244" i="10"/>
  <c r="Z245" i="10"/>
  <c r="J243" i="10"/>
  <c r="J244" i="10"/>
  <c r="J245" i="10"/>
  <c r="R188" i="10"/>
  <c r="R189" i="10"/>
  <c r="R187" i="10"/>
  <c r="AC243" i="10"/>
  <c r="AC244" i="10"/>
  <c r="AC245" i="10"/>
  <c r="M243" i="10"/>
  <c r="M244" i="10"/>
  <c r="M245" i="10"/>
  <c r="U188" i="10"/>
  <c r="U189" i="10"/>
  <c r="U187" i="10"/>
  <c r="AB10" i="38"/>
  <c r="L10" i="38"/>
  <c r="S10" i="38"/>
  <c r="V10" i="38"/>
  <c r="Q10" i="38"/>
  <c r="I187" i="10"/>
  <c r="T243" i="10"/>
  <c r="T244" i="10"/>
  <c r="T245" i="10"/>
  <c r="AB188" i="10"/>
  <c r="AB189" i="10"/>
  <c r="AB187" i="10"/>
  <c r="L188" i="10"/>
  <c r="L189" i="10"/>
  <c r="L187" i="10"/>
  <c r="AA243" i="10"/>
  <c r="AA244" i="10"/>
  <c r="AA245" i="10"/>
  <c r="K243" i="10"/>
  <c r="K244" i="10"/>
  <c r="K245" i="10"/>
  <c r="S188" i="10"/>
  <c r="S189" i="10"/>
  <c r="S187" i="10"/>
  <c r="V243" i="10"/>
  <c r="V244" i="10"/>
  <c r="V245" i="10"/>
  <c r="N188" i="10"/>
  <c r="N189" i="10"/>
  <c r="N187" i="10"/>
  <c r="Y243" i="10"/>
  <c r="Y244" i="10"/>
  <c r="Y245" i="10"/>
  <c r="Q188" i="10"/>
  <c r="Q189" i="10"/>
  <c r="Q187" i="10"/>
  <c r="X10" i="38"/>
  <c r="O10" i="38"/>
  <c r="R10" i="38"/>
  <c r="M10" i="38"/>
  <c r="F187" i="10"/>
  <c r="G187" i="10"/>
  <c r="H187" i="10"/>
  <c r="P243" i="10"/>
  <c r="P244" i="10"/>
  <c r="P245" i="10"/>
  <c r="X188" i="10"/>
  <c r="X189" i="10"/>
  <c r="X187" i="10"/>
  <c r="W243" i="10"/>
  <c r="W244" i="10"/>
  <c r="W245" i="10"/>
  <c r="O188" i="10"/>
  <c r="O189" i="10"/>
  <c r="O187" i="10"/>
  <c r="R243" i="10"/>
  <c r="R244" i="10"/>
  <c r="R245" i="10"/>
  <c r="Z188" i="10"/>
  <c r="Z189" i="10"/>
  <c r="Z187" i="10"/>
  <c r="J188" i="10"/>
  <c r="J189" i="10"/>
  <c r="J187" i="10"/>
  <c r="U243" i="10"/>
  <c r="U244" i="10"/>
  <c r="U245" i="10"/>
  <c r="AC188" i="10"/>
  <c r="AC189" i="10"/>
  <c r="AC187" i="10"/>
  <c r="M188" i="10"/>
  <c r="M189" i="10"/>
  <c r="M187" i="10"/>
  <c r="T10" i="38"/>
  <c r="AA10" i="38"/>
  <c r="K10" i="38"/>
  <c r="N10" i="38"/>
  <c r="I243" i="10"/>
  <c r="H243" i="10"/>
  <c r="E243" i="10"/>
  <c r="F243" i="10"/>
  <c r="G243" i="10"/>
  <c r="E248" i="10"/>
  <c r="E233" i="10" s="1"/>
  <c r="H10" i="38"/>
  <c r="F189" i="10"/>
  <c r="F188" i="10"/>
  <c r="F245" i="10"/>
  <c r="F244" i="10"/>
  <c r="H188" i="10"/>
  <c r="H189" i="10"/>
  <c r="I188" i="10"/>
  <c r="I189" i="10"/>
  <c r="G244" i="10"/>
  <c r="G245" i="10"/>
  <c r="H244" i="10"/>
  <c r="H245" i="10"/>
  <c r="E188" i="10"/>
  <c r="E189" i="10"/>
  <c r="I244" i="10"/>
  <c r="I245" i="10"/>
  <c r="G188" i="10"/>
  <c r="G189" i="10"/>
  <c r="E244" i="10"/>
  <c r="E245" i="10"/>
  <c r="I31" i="10"/>
  <c r="E31" i="10"/>
  <c r="F27" i="10"/>
  <c r="G23" i="10"/>
  <c r="H19" i="10"/>
  <c r="F15" i="10"/>
  <c r="E15" i="10"/>
  <c r="H31" i="10"/>
  <c r="I27" i="10"/>
  <c r="E27" i="10"/>
  <c r="F23" i="10"/>
  <c r="G19" i="10"/>
  <c r="G15" i="10"/>
  <c r="G31" i="10"/>
  <c r="H27" i="10"/>
  <c r="I23" i="10"/>
  <c r="E23" i="10"/>
  <c r="F19" i="10"/>
  <c r="H15" i="10"/>
  <c r="F31" i="10"/>
  <c r="G27" i="10"/>
  <c r="H23" i="10"/>
  <c r="I19" i="10"/>
  <c r="E19" i="10"/>
  <c r="I15" i="10"/>
  <c r="AB13" i="29" l="1"/>
  <c r="F237" i="10"/>
  <c r="R250" i="10"/>
  <c r="R235" i="10" s="1"/>
  <c r="W248" i="10"/>
  <c r="W233" i="10" s="1"/>
  <c r="I250" i="10"/>
  <c r="I235" i="10" s="1"/>
  <c r="S248" i="10"/>
  <c r="S233" i="10" s="1"/>
  <c r="Q248" i="10"/>
  <c r="Q233" i="10" s="1"/>
  <c r="L250" i="10"/>
  <c r="L235" i="10" s="1"/>
  <c r="P248" i="10"/>
  <c r="P233" i="10" s="1"/>
  <c r="U250" i="10"/>
  <c r="U235" i="10" s="1"/>
  <c r="V250" i="10"/>
  <c r="V235" i="10" s="1"/>
  <c r="G249" i="10"/>
  <c r="G234" i="10" s="1"/>
  <c r="X250" i="10"/>
  <c r="X235" i="10" s="1"/>
  <c r="Y250" i="10"/>
  <c r="Y235" i="10" s="1"/>
  <c r="K248" i="10"/>
  <c r="K233" i="10" s="1"/>
  <c r="K237" i="10" s="1"/>
  <c r="M250" i="10"/>
  <c r="M235" i="10" s="1"/>
  <c r="W249" i="10"/>
  <c r="W234" i="10" s="1"/>
  <c r="U249" i="10"/>
  <c r="U234" i="10" s="1"/>
  <c r="R248" i="10"/>
  <c r="R233" i="10" s="1"/>
  <c r="T248" i="10"/>
  <c r="T233" i="10" s="1"/>
  <c r="E250" i="10"/>
  <c r="E235" i="10" s="1"/>
  <c r="AC250" i="10"/>
  <c r="AC235" i="10" s="1"/>
  <c r="Z248" i="10"/>
  <c r="Z233" i="10" s="1"/>
  <c r="N250" i="10"/>
  <c r="N235" i="10" s="1"/>
  <c r="K250" i="10"/>
  <c r="K235" i="10" s="1"/>
  <c r="H249" i="10"/>
  <c r="H234" i="10" s="1"/>
  <c r="P250" i="10"/>
  <c r="P235" i="10" s="1"/>
  <c r="J250" i="10"/>
  <c r="J235" i="10" s="1"/>
  <c r="AA250" i="10"/>
  <c r="AA235" i="10" s="1"/>
  <c r="AB250" i="10"/>
  <c r="AB235" i="10" s="1"/>
  <c r="F248" i="10"/>
  <c r="M248" i="10"/>
  <c r="M233" i="10" s="1"/>
  <c r="M237" i="10" s="1"/>
  <c r="AC248" i="10"/>
  <c r="AC233" i="10" s="1"/>
  <c r="F249" i="10"/>
  <c r="F234" i="10" s="1"/>
  <c r="Y249" i="10"/>
  <c r="Y234" i="10" s="1"/>
  <c r="M249" i="10"/>
  <c r="M234" i="10" s="1"/>
  <c r="R249" i="10"/>
  <c r="R234" i="10" s="1"/>
  <c r="P249" i="10"/>
  <c r="P234" i="10" s="1"/>
  <c r="AA248" i="10"/>
  <c r="AA233" i="10" s="1"/>
  <c r="S250" i="10"/>
  <c r="S235" i="10" s="1"/>
  <c r="S249" i="10"/>
  <c r="S234" i="10" s="1"/>
  <c r="U248" i="10"/>
  <c r="AC249" i="10"/>
  <c r="AC234" i="10" s="1"/>
  <c r="Y248" i="10"/>
  <c r="Y233" i="10" s="1"/>
  <c r="Q250" i="10"/>
  <c r="Q235" i="10" s="1"/>
  <c r="Q249" i="10"/>
  <c r="Q234" i="10" s="1"/>
  <c r="V249" i="10"/>
  <c r="V234" i="10" s="1"/>
  <c r="T249" i="10"/>
  <c r="T234" i="10" s="1"/>
  <c r="N248" i="10"/>
  <c r="N233" i="10" s="1"/>
  <c r="N237" i="10" s="1"/>
  <c r="Z249" i="10"/>
  <c r="Z234" i="10" s="1"/>
  <c r="AB248" i="10"/>
  <c r="AB233" i="10" s="1"/>
  <c r="T250" i="10"/>
  <c r="T235" i="10" s="1"/>
  <c r="I248" i="10"/>
  <c r="I233" i="10" s="1"/>
  <c r="I237" i="10" s="1"/>
  <c r="G250" i="10"/>
  <c r="G235" i="10" s="1"/>
  <c r="K249" i="10"/>
  <c r="K234" i="10" s="1"/>
  <c r="W250" i="10"/>
  <c r="W235" i="10" s="1"/>
  <c r="N249" i="10"/>
  <c r="N234" i="10" s="1"/>
  <c r="Z250" i="10"/>
  <c r="Z235" i="10" s="1"/>
  <c r="AB249" i="10"/>
  <c r="AB234" i="10" s="1"/>
  <c r="I249" i="10"/>
  <c r="I234" i="10" s="1"/>
  <c r="V248" i="10"/>
  <c r="V233" i="10" s="1"/>
  <c r="J248" i="10"/>
  <c r="J233" i="10" s="1"/>
  <c r="J237" i="10" s="1"/>
  <c r="O250" i="10"/>
  <c r="O235" i="10" s="1"/>
  <c r="X248" i="10"/>
  <c r="X233" i="10" s="1"/>
  <c r="H250" i="10"/>
  <c r="H235" i="10" s="1"/>
  <c r="J249" i="10"/>
  <c r="J234" i="10" s="1"/>
  <c r="L248" i="10"/>
  <c r="L233" i="10" s="1"/>
  <c r="L237" i="10" s="1"/>
  <c r="X249" i="10"/>
  <c r="X234" i="10" s="1"/>
  <c r="H248" i="10"/>
  <c r="H233" i="10" s="1"/>
  <c r="H237" i="10" s="1"/>
  <c r="E249" i="10"/>
  <c r="E234" i="10" s="1"/>
  <c r="F250" i="10"/>
  <c r="F235" i="10" s="1"/>
  <c r="O248" i="10"/>
  <c r="O233" i="10" s="1"/>
  <c r="O237" i="10" s="1"/>
  <c r="AA249" i="10"/>
  <c r="AA234" i="10" s="1"/>
  <c r="L249" i="10"/>
  <c r="L234" i="10" s="1"/>
  <c r="G248" i="10"/>
  <c r="G233" i="10" s="1"/>
  <c r="G237" i="10" s="1"/>
  <c r="N12" i="21"/>
  <c r="N13" i="21"/>
  <c r="N19" i="21"/>
  <c r="N20" i="21"/>
  <c r="N21" i="21"/>
  <c r="N26" i="21"/>
  <c r="N27" i="21"/>
  <c r="N33" i="21"/>
  <c r="N34" i="21"/>
  <c r="N40" i="21"/>
  <c r="N41" i="21"/>
  <c r="N42" i="21"/>
  <c r="N46" i="21"/>
  <c r="N47" i="21"/>
  <c r="N50" i="21"/>
  <c r="N51" i="21"/>
  <c r="N55" i="21"/>
  <c r="N56" i="21"/>
  <c r="N60" i="21"/>
  <c r="N61" i="21"/>
  <c r="N62" i="21"/>
  <c r="N65" i="21"/>
  <c r="N66" i="21"/>
  <c r="N7" i="21"/>
  <c r="E252" i="10" l="1"/>
  <c r="I252" i="10"/>
  <c r="O252" i="10"/>
  <c r="J252" i="10"/>
  <c r="L252" i="10"/>
  <c r="K252" i="10"/>
  <c r="M252" i="10"/>
  <c r="N252" i="10"/>
  <c r="F252" i="10"/>
  <c r="H252" i="10"/>
  <c r="G252" i="10"/>
  <c r="U233" i="10"/>
  <c r="R195" i="10" l="1"/>
  <c r="O195" i="10"/>
  <c r="L195" i="10"/>
  <c r="AB195" i="10"/>
  <c r="Y195" i="10"/>
  <c r="V195" i="10"/>
  <c r="S195" i="10"/>
  <c r="P195" i="10"/>
  <c r="M195" i="10"/>
  <c r="AC195" i="10"/>
  <c r="J195" i="10"/>
  <c r="Z195" i="10"/>
  <c r="W195" i="10"/>
  <c r="T195" i="10"/>
  <c r="Q195" i="10"/>
  <c r="N195" i="10"/>
  <c r="K195" i="10"/>
  <c r="AA195" i="10"/>
  <c r="X195" i="10"/>
  <c r="U195" i="10"/>
  <c r="AB254" i="10"/>
  <c r="T254" i="10"/>
  <c r="Y254" i="10"/>
  <c r="M254" i="10"/>
  <c r="Q254" i="10"/>
  <c r="Z254" i="10"/>
  <c r="P254" i="10"/>
  <c r="AA254" i="10"/>
  <c r="R254" i="10"/>
  <c r="X254" i="10"/>
  <c r="L254" i="10"/>
  <c r="S254" i="10"/>
  <c r="AC254" i="10"/>
  <c r="N254" i="10"/>
  <c r="V254" i="10"/>
  <c r="J254" i="10"/>
  <c r="O254" i="10"/>
  <c r="W254" i="10"/>
  <c r="K254" i="10"/>
  <c r="U254" i="10"/>
  <c r="L39" i="36"/>
  <c r="AB39" i="36"/>
  <c r="I39" i="36"/>
  <c r="Y39" i="36"/>
  <c r="N39" i="36"/>
  <c r="W39" i="36"/>
  <c r="P39" i="36"/>
  <c r="M39" i="36"/>
  <c r="R39" i="36"/>
  <c r="K39" i="36"/>
  <c r="AA39" i="36"/>
  <c r="T39" i="36"/>
  <c r="Q39" i="36"/>
  <c r="V39" i="36"/>
  <c r="X39" i="36"/>
  <c r="U39" i="36"/>
  <c r="J39" i="36"/>
  <c r="Z39" i="36"/>
  <c r="S39" i="36"/>
  <c r="O39" i="36"/>
  <c r="E39" i="36"/>
  <c r="E39" i="38" s="1"/>
  <c r="H39" i="36"/>
  <c r="H39" i="38" s="1"/>
  <c r="D39" i="36"/>
  <c r="D39" i="38" s="1"/>
  <c r="G39" i="36"/>
  <c r="G39" i="38" s="1"/>
  <c r="F39" i="36"/>
  <c r="F39" i="38" s="1"/>
  <c r="I193" i="10" l="1"/>
  <c r="I194" i="10"/>
  <c r="F194" i="10"/>
  <c r="E193" i="10"/>
  <c r="E194" i="10"/>
  <c r="F193" i="10"/>
  <c r="H193" i="10"/>
  <c r="G194" i="10"/>
  <c r="H194" i="10"/>
  <c r="G193" i="10"/>
  <c r="O39" i="38"/>
  <c r="P194" i="10" s="1"/>
  <c r="U39" i="38"/>
  <c r="V194" i="10" s="1"/>
  <c r="T39" i="38"/>
  <c r="U194" i="10" s="1"/>
  <c r="M39" i="38"/>
  <c r="N193" i="10" s="1"/>
  <c r="Y39" i="38"/>
  <c r="Z193" i="10" s="1"/>
  <c r="S39" i="38"/>
  <c r="T193" i="10" s="1"/>
  <c r="X39" i="38"/>
  <c r="Y194" i="10" s="1"/>
  <c r="AA39" i="38"/>
  <c r="AB193" i="10" s="1"/>
  <c r="P39" i="38"/>
  <c r="Q193" i="10" s="1"/>
  <c r="I39" i="38"/>
  <c r="J194" i="10" s="1"/>
  <c r="Z39" i="38"/>
  <c r="AA193" i="10" s="1"/>
  <c r="V39" i="38"/>
  <c r="W194" i="10" s="1"/>
  <c r="K39" i="38"/>
  <c r="L193" i="10" s="1"/>
  <c r="W39" i="38"/>
  <c r="X193" i="10" s="1"/>
  <c r="AB39" i="38"/>
  <c r="AC193" i="10" s="1"/>
  <c r="J39" i="38"/>
  <c r="K194" i="10" s="1"/>
  <c r="Q39" i="38"/>
  <c r="R193" i="10" s="1"/>
  <c r="R39" i="38"/>
  <c r="S194" i="10" s="1"/>
  <c r="N39" i="38"/>
  <c r="O193" i="10" s="1"/>
  <c r="L39" i="38"/>
  <c r="M194" i="10" s="1"/>
  <c r="J193" i="10" l="1"/>
  <c r="Y193" i="10"/>
  <c r="T194" i="10"/>
  <c r="R194" i="10"/>
  <c r="M193" i="10"/>
  <c r="K193" i="10"/>
  <c r="W193" i="10"/>
  <c r="AB194" i="10"/>
  <c r="N194" i="10"/>
  <c r="O194" i="10"/>
  <c r="V193" i="10"/>
  <c r="S193" i="10"/>
  <c r="U193" i="10"/>
  <c r="AA194" i="10"/>
  <c r="AC194" i="10"/>
  <c r="X194" i="10"/>
  <c r="P193" i="10"/>
  <c r="L194" i="10"/>
  <c r="Q194" i="10"/>
  <c r="Z194" i="10"/>
  <c r="M192" i="10"/>
  <c r="M196" i="10" s="1"/>
  <c r="S192" i="10"/>
  <c r="S177" i="10" s="1"/>
  <c r="K192" i="10"/>
  <c r="X192" i="10"/>
  <c r="W192" i="10"/>
  <c r="W177" i="10" s="1"/>
  <c r="J192" i="10"/>
  <c r="AB192" i="10"/>
  <c r="AB177" i="10" s="1"/>
  <c r="T192" i="10"/>
  <c r="T177" i="10" s="1"/>
  <c r="N192" i="10"/>
  <c r="N196" i="10" s="1"/>
  <c r="V192" i="10"/>
  <c r="V177" i="10" s="1"/>
  <c r="O192" i="10"/>
  <c r="R192" i="10"/>
  <c r="R177" i="10" s="1"/>
  <c r="AC192" i="10"/>
  <c r="AC177" i="10" s="1"/>
  <c r="L192" i="10"/>
  <c r="L196" i="10" s="1"/>
  <c r="AA192" i="10"/>
  <c r="AA177" i="10" s="1"/>
  <c r="Q192" i="10"/>
  <c r="Q177" i="10" s="1"/>
  <c r="Y192" i="10"/>
  <c r="Y177" i="10" s="1"/>
  <c r="Z192" i="10"/>
  <c r="Z177" i="10" s="1"/>
  <c r="U192" i="10"/>
  <c r="P192" i="10"/>
  <c r="P177" i="10" s="1"/>
  <c r="O177" i="10" l="1"/>
  <c r="O181" i="10" s="1"/>
  <c r="O196" i="10"/>
  <c r="K177" i="10"/>
  <c r="K181" i="10" s="1"/>
  <c r="K196" i="10"/>
  <c r="J177" i="10"/>
  <c r="J181" i="10" s="1"/>
  <c r="J196" i="10"/>
  <c r="N177" i="10"/>
  <c r="N181" i="10" s="1"/>
  <c r="N198" i="10" s="1"/>
  <c r="X177" i="10"/>
  <c r="U177" i="10"/>
  <c r="L177" i="10"/>
  <c r="L181" i="10" s="1"/>
  <c r="M177" i="10"/>
  <c r="M181" i="10" s="1"/>
  <c r="M198" i="10" s="1"/>
  <c r="Y198" i="10"/>
  <c r="S198" i="10"/>
  <c r="U198" i="10"/>
  <c r="F97" i="39"/>
  <c r="J198" i="10" l="1"/>
  <c r="X198" i="10"/>
  <c r="L198" i="10"/>
  <c r="AA198" i="10"/>
  <c r="O198" i="10"/>
  <c r="K198" i="10"/>
  <c r="R198" i="10"/>
  <c r="T198" i="10"/>
  <c r="W198" i="10"/>
  <c r="P198" i="10"/>
  <c r="Q198" i="10"/>
  <c r="V198" i="10"/>
  <c r="Z198" i="10"/>
  <c r="AC198" i="10"/>
  <c r="AB198" i="10"/>
  <c r="I97" i="39"/>
  <c r="H97" i="39"/>
  <c r="G97" i="39"/>
  <c r="F49" i="39"/>
  <c r="E49" i="39"/>
  <c r="G49" i="39"/>
  <c r="I49" i="39"/>
  <c r="H49" i="39"/>
  <c r="D107" i="10" l="1"/>
  <c r="D101" i="10"/>
  <c r="D64" i="10"/>
  <c r="D63" i="10"/>
  <c r="D57" i="10"/>
  <c r="D10" i="35"/>
  <c r="B69" i="38"/>
  <c r="L101" i="21"/>
  <c r="L100" i="21"/>
  <c r="L99" i="21"/>
  <c r="L98" i="21"/>
  <c r="N97" i="21"/>
  <c r="L97" i="21"/>
  <c r="N96" i="21"/>
  <c r="L96" i="21"/>
  <c r="N95" i="21"/>
  <c r="L95" i="21"/>
  <c r="N94" i="21"/>
  <c r="L94" i="21"/>
  <c r="N93" i="21"/>
  <c r="L93" i="21"/>
  <c r="N92" i="21"/>
  <c r="L92" i="21"/>
  <c r="N91" i="21"/>
  <c r="L91" i="21"/>
  <c r="N90" i="21"/>
  <c r="L90" i="21"/>
  <c r="N89" i="21"/>
  <c r="L89" i="21"/>
  <c r="N88" i="21"/>
  <c r="L88" i="21"/>
  <c r="N87" i="21"/>
  <c r="L87" i="21"/>
  <c r="N86" i="21"/>
  <c r="L86" i="21"/>
  <c r="N85" i="21"/>
  <c r="L85" i="21"/>
  <c r="N84" i="21"/>
  <c r="L84" i="21"/>
  <c r="N83" i="21"/>
  <c r="L83" i="21"/>
  <c r="N82" i="21"/>
  <c r="L82" i="21"/>
  <c r="N81" i="21"/>
  <c r="L81" i="21"/>
  <c r="N80" i="21"/>
  <c r="L80" i="21"/>
  <c r="N79" i="21"/>
  <c r="L79" i="21"/>
  <c r="N78" i="21"/>
  <c r="L78" i="21"/>
  <c r="N77" i="21"/>
  <c r="L77" i="21"/>
  <c r="N76" i="21"/>
  <c r="L76" i="21"/>
  <c r="N75" i="21"/>
  <c r="L75" i="21"/>
  <c r="N74" i="21"/>
  <c r="L74" i="21"/>
  <c r="N73" i="21"/>
  <c r="L73" i="21"/>
  <c r="N72" i="21"/>
  <c r="L72" i="21"/>
  <c r="N71" i="21"/>
  <c r="L71" i="21"/>
  <c r="N70" i="21"/>
  <c r="L70" i="21"/>
  <c r="N69" i="21"/>
  <c r="L69" i="21"/>
  <c r="N68" i="21"/>
  <c r="L68" i="21"/>
  <c r="N67" i="21"/>
  <c r="L67" i="21"/>
  <c r="L66" i="21"/>
  <c r="L21" i="21"/>
  <c r="R81" i="10" l="1"/>
  <c r="N88" i="10"/>
  <c r="J95" i="10"/>
  <c r="K81" i="10"/>
  <c r="AA81" i="10"/>
  <c r="W88" i="10"/>
  <c r="S95" i="10"/>
  <c r="L81" i="10"/>
  <c r="AB81" i="10"/>
  <c r="X88" i="10"/>
  <c r="T95" i="10"/>
  <c r="U81" i="10"/>
  <c r="Q88" i="10"/>
  <c r="M95" i="10"/>
  <c r="AC95" i="10"/>
  <c r="V81" i="10"/>
  <c r="R88" i="10"/>
  <c r="N95" i="10"/>
  <c r="O81" i="10"/>
  <c r="K88" i="10"/>
  <c r="AA88" i="10"/>
  <c r="W95" i="10"/>
  <c r="P81" i="10"/>
  <c r="L88" i="10"/>
  <c r="AB88" i="10"/>
  <c r="X95" i="10"/>
  <c r="Y81" i="10"/>
  <c r="U88" i="10"/>
  <c r="Q95" i="10"/>
  <c r="Z95" i="10"/>
  <c r="AA95" i="10"/>
  <c r="M81" i="10"/>
  <c r="U95" i="10"/>
  <c r="J81" i="10"/>
  <c r="Z81" i="10"/>
  <c r="V88" i="10"/>
  <c r="R95" i="10"/>
  <c r="S81" i="10"/>
  <c r="O88" i="10"/>
  <c r="K95" i="10"/>
  <c r="P88" i="10"/>
  <c r="L95" i="10"/>
  <c r="Y88" i="10"/>
  <c r="N81" i="10"/>
  <c r="J88" i="10"/>
  <c r="Z88" i="10"/>
  <c r="V95" i="10"/>
  <c r="W81" i="10"/>
  <c r="S88" i="10"/>
  <c r="O95" i="10"/>
  <c r="AB95" i="10"/>
  <c r="X81" i="10"/>
  <c r="T88" i="10"/>
  <c r="P95" i="10"/>
  <c r="Q81" i="10"/>
  <c r="M88" i="10"/>
  <c r="AC88" i="10"/>
  <c r="Y95" i="10"/>
  <c r="T81" i="10"/>
  <c r="AC81" i="10"/>
  <c r="AA89" i="10"/>
  <c r="V82" i="10"/>
  <c r="G89" i="10"/>
  <c r="E89" i="10"/>
  <c r="Z89" i="10"/>
  <c r="AC82" i="10"/>
  <c r="I89" i="10"/>
  <c r="S89" i="10"/>
  <c r="Y82" i="10"/>
  <c r="AB89" i="10"/>
  <c r="P89" i="10"/>
  <c r="R89" i="10"/>
  <c r="T82" i="10"/>
  <c r="G81" i="10"/>
  <c r="F81" i="10"/>
  <c r="H95" i="10"/>
  <c r="G95" i="10"/>
  <c r="H88" i="10"/>
  <c r="K89" i="10"/>
  <c r="Y89" i="10"/>
  <c r="L89" i="10"/>
  <c r="E82" i="10"/>
  <c r="J89" i="10"/>
  <c r="U82" i="10"/>
  <c r="I82" i="10"/>
  <c r="AA82" i="10"/>
  <c r="Q82" i="10"/>
  <c r="R82" i="10"/>
  <c r="X82" i="10"/>
  <c r="Z82" i="10"/>
  <c r="M82" i="10"/>
  <c r="F95" i="10"/>
  <c r="P82" i="10"/>
  <c r="L82" i="10"/>
  <c r="F82" i="10"/>
  <c r="X89" i="10"/>
  <c r="N82" i="10"/>
  <c r="O82" i="10"/>
  <c r="T89" i="10"/>
  <c r="V89" i="10"/>
  <c r="K82" i="10"/>
  <c r="H89" i="10"/>
  <c r="O89" i="10"/>
  <c r="AC89" i="10"/>
  <c r="G88" i="10"/>
  <c r="F88" i="10"/>
  <c r="N89" i="10"/>
  <c r="S82" i="10"/>
  <c r="G82" i="10"/>
  <c r="W89" i="10"/>
  <c r="U89" i="10"/>
  <c r="J82" i="10"/>
  <c r="AB82" i="10"/>
  <c r="Q89" i="10"/>
  <c r="F89" i="10"/>
  <c r="H82" i="10"/>
  <c r="W82" i="10"/>
  <c r="M89" i="10"/>
  <c r="H81" i="10"/>
  <c r="I95" i="10"/>
  <c r="I81" i="10"/>
  <c r="I88" i="10"/>
  <c r="T16" i="10"/>
  <c r="T14" i="10" s="1"/>
  <c r="T102" i="10" s="1"/>
  <c r="V16" i="10"/>
  <c r="V14" i="10" s="1"/>
  <c r="W16" i="10"/>
  <c r="W14" i="10" s="1"/>
  <c r="W102" i="10" s="1"/>
  <c r="X16" i="10"/>
  <c r="X14" i="10" s="1"/>
  <c r="U16" i="10"/>
  <c r="U14" i="10" s="1"/>
  <c r="S32" i="10"/>
  <c r="S30" i="10" s="1"/>
  <c r="S126" i="10" s="1"/>
  <c r="T32" i="10"/>
  <c r="T30" i="10" s="1"/>
  <c r="T126" i="10" s="1"/>
  <c r="Y32" i="10"/>
  <c r="Y30" i="10" s="1"/>
  <c r="Y126" i="10" s="1"/>
  <c r="R32" i="10"/>
  <c r="R30" i="10" s="1"/>
  <c r="R126" i="10" s="1"/>
  <c r="AA32" i="10"/>
  <c r="AA30" i="10" s="1"/>
  <c r="AA126" i="10" s="1"/>
  <c r="V20" i="10"/>
  <c r="V18" i="10" s="1"/>
  <c r="V108" i="10" s="1"/>
  <c r="W20" i="10"/>
  <c r="W18" i="10" s="1"/>
  <c r="W108" i="10" s="1"/>
  <c r="X20" i="10"/>
  <c r="X18" i="10" s="1"/>
  <c r="X108" i="10" s="1"/>
  <c r="Z20" i="10"/>
  <c r="Z18" i="10" s="1"/>
  <c r="Z108" i="10" s="1"/>
  <c r="AC20" i="10"/>
  <c r="AC18" i="10" s="1"/>
  <c r="AC108" i="10" s="1"/>
  <c r="W24" i="10"/>
  <c r="W22" i="10" s="1"/>
  <c r="W114" i="10" s="1"/>
  <c r="X24" i="10"/>
  <c r="X22" i="10" s="1"/>
  <c r="X114" i="10" s="1"/>
  <c r="T24" i="10"/>
  <c r="T22" i="10" s="1"/>
  <c r="T114" i="10" s="1"/>
  <c r="P24" i="10"/>
  <c r="P22" i="10" s="1"/>
  <c r="P114" i="10" s="1"/>
  <c r="Q24" i="10"/>
  <c r="Q22" i="10" s="1"/>
  <c r="Q114" i="10" s="1"/>
  <c r="S28" i="10"/>
  <c r="S26" i="10" s="1"/>
  <c r="S120" i="10" s="1"/>
  <c r="P28" i="10"/>
  <c r="P26" i="10" s="1"/>
  <c r="P120" i="10" s="1"/>
  <c r="M28" i="10"/>
  <c r="M26" i="10" s="1"/>
  <c r="M120" i="10" s="1"/>
  <c r="AC28" i="10"/>
  <c r="AC26" i="10" s="1"/>
  <c r="AC120" i="10" s="1"/>
  <c r="V28" i="10"/>
  <c r="V26" i="10" s="1"/>
  <c r="V120" i="10" s="1"/>
  <c r="G20" i="10"/>
  <c r="G18" i="10" s="1"/>
  <c r="G108" i="10" s="1"/>
  <c r="G32" i="10"/>
  <c r="G30" i="10" s="1"/>
  <c r="G126" i="10" s="1"/>
  <c r="G28" i="10"/>
  <c r="G26" i="10" s="1"/>
  <c r="G120" i="10" s="1"/>
  <c r="I32" i="10"/>
  <c r="I30" i="10" s="1"/>
  <c r="I126" i="10" s="1"/>
  <c r="I16" i="10"/>
  <c r="Z16" i="10"/>
  <c r="Z14" i="10" s="1"/>
  <c r="AA16" i="10"/>
  <c r="AA14" i="10" s="1"/>
  <c r="AA102" i="10" s="1"/>
  <c r="AB16" i="10"/>
  <c r="AB14" i="10" s="1"/>
  <c r="AC16" i="10"/>
  <c r="AC14" i="10" s="1"/>
  <c r="Q16" i="10"/>
  <c r="Q14" i="10" s="1"/>
  <c r="W32" i="10"/>
  <c r="W30" i="10" s="1"/>
  <c r="W126" i="10" s="1"/>
  <c r="M32" i="10"/>
  <c r="M30" i="10" s="1"/>
  <c r="M126" i="10" s="1"/>
  <c r="AC32" i="10"/>
  <c r="AC30" i="10" s="1"/>
  <c r="AC126" i="10" s="1"/>
  <c r="V32" i="10"/>
  <c r="V30" i="10" s="1"/>
  <c r="V126" i="10" s="1"/>
  <c r="AB32" i="10"/>
  <c r="AB30" i="10" s="1"/>
  <c r="AB126" i="10" s="1"/>
  <c r="AA20" i="10"/>
  <c r="AA18" i="10" s="1"/>
  <c r="AA108" i="10" s="1"/>
  <c r="AB20" i="10"/>
  <c r="AB18" i="10" s="1"/>
  <c r="AB108" i="10" s="1"/>
  <c r="J20" i="10"/>
  <c r="J18" i="10" s="1"/>
  <c r="J108" i="10" s="1"/>
  <c r="Y20" i="10"/>
  <c r="Y18" i="10" s="1"/>
  <c r="Y108" i="10" s="1"/>
  <c r="M20" i="10"/>
  <c r="M18" i="10" s="1"/>
  <c r="M108" i="10" s="1"/>
  <c r="AA24" i="10"/>
  <c r="AA22" i="10" s="1"/>
  <c r="AA114" i="10" s="1"/>
  <c r="AB24" i="10"/>
  <c r="AB22" i="10" s="1"/>
  <c r="AB114" i="10" s="1"/>
  <c r="Y24" i="10"/>
  <c r="Y22" i="10" s="1"/>
  <c r="Y114" i="10" s="1"/>
  <c r="V24" i="10"/>
  <c r="V22" i="10" s="1"/>
  <c r="V114" i="10" s="1"/>
  <c r="M24" i="10"/>
  <c r="M22" i="10" s="1"/>
  <c r="M114" i="10" s="1"/>
  <c r="W28" i="10"/>
  <c r="W26" i="10" s="1"/>
  <c r="W120" i="10" s="1"/>
  <c r="T28" i="10"/>
  <c r="T26" i="10" s="1"/>
  <c r="T120" i="10" s="1"/>
  <c r="Q28" i="10"/>
  <c r="Q26" i="10" s="1"/>
  <c r="Q120" i="10" s="1"/>
  <c r="J28" i="10"/>
  <c r="J26" i="10" s="1"/>
  <c r="J120" i="10" s="1"/>
  <c r="Z28" i="10"/>
  <c r="Z26" i="10" s="1"/>
  <c r="Z120" i="10" s="1"/>
  <c r="H32" i="10"/>
  <c r="H30" i="10" s="1"/>
  <c r="H126" i="10" s="1"/>
  <c r="H28" i="10"/>
  <c r="H26" i="10" s="1"/>
  <c r="H120" i="10" s="1"/>
  <c r="H24" i="10"/>
  <c r="H22" i="10" s="1"/>
  <c r="H114" i="10" s="1"/>
  <c r="F28" i="10"/>
  <c r="F26" i="10" s="1"/>
  <c r="F120" i="10" s="1"/>
  <c r="F20" i="10"/>
  <c r="F18" i="10" s="1"/>
  <c r="F108" i="10" s="1"/>
  <c r="I24" i="10"/>
  <c r="I22" i="10" s="1"/>
  <c r="I114" i="10" s="1"/>
  <c r="I20" i="10"/>
  <c r="I18" i="10" s="1"/>
  <c r="I108" i="10" s="1"/>
  <c r="G16" i="10"/>
  <c r="J16" i="10"/>
  <c r="J14" i="10" s="1"/>
  <c r="K16" i="10"/>
  <c r="K14" i="10" s="1"/>
  <c r="L16" i="10"/>
  <c r="L14" i="10" s="1"/>
  <c r="N16" i="10"/>
  <c r="N14" i="10" s="1"/>
  <c r="M16" i="10"/>
  <c r="M14" i="10" s="1"/>
  <c r="K32" i="10"/>
  <c r="K30" i="10" s="1"/>
  <c r="K126" i="10" s="1"/>
  <c r="L32" i="10"/>
  <c r="L30" i="10" s="1"/>
  <c r="L126" i="10" s="1"/>
  <c r="Q32" i="10"/>
  <c r="Q30" i="10" s="1"/>
  <c r="Q126" i="10" s="1"/>
  <c r="J32" i="10"/>
  <c r="J30" i="10" s="1"/>
  <c r="J126" i="10" s="1"/>
  <c r="Z32" i="10"/>
  <c r="Z30" i="10" s="1"/>
  <c r="Z126" i="10" s="1"/>
  <c r="K20" i="10"/>
  <c r="K18" i="10" s="1"/>
  <c r="K108" i="10" s="1"/>
  <c r="L20" i="10"/>
  <c r="L18" i="10" s="1"/>
  <c r="L108" i="10" s="1"/>
  <c r="N20" i="10"/>
  <c r="N18" i="10" s="1"/>
  <c r="N108" i="10" s="1"/>
  <c r="O20" i="10"/>
  <c r="O18" i="10" s="1"/>
  <c r="O108" i="10" s="1"/>
  <c r="U20" i="10"/>
  <c r="U18" i="10" s="1"/>
  <c r="U108" i="10" s="1"/>
  <c r="L24" i="10"/>
  <c r="L22" i="10" s="1"/>
  <c r="L114" i="10" s="1"/>
  <c r="N24" i="10"/>
  <c r="N22" i="10" s="1"/>
  <c r="N114" i="10" s="1"/>
  <c r="J24" i="10"/>
  <c r="J22" i="10" s="1"/>
  <c r="J114" i="10" s="1"/>
  <c r="AC24" i="10"/>
  <c r="AC22" i="10" s="1"/>
  <c r="AC114" i="10" s="1"/>
  <c r="Z24" i="10"/>
  <c r="Z22" i="10" s="1"/>
  <c r="Z114" i="10" s="1"/>
  <c r="K28" i="10"/>
  <c r="K26" i="10" s="1"/>
  <c r="K120" i="10" s="1"/>
  <c r="AA28" i="10"/>
  <c r="AA26" i="10" s="1"/>
  <c r="AA120" i="10" s="1"/>
  <c r="X28" i="10"/>
  <c r="X26" i="10" s="1"/>
  <c r="X120" i="10" s="1"/>
  <c r="U28" i="10"/>
  <c r="U26" i="10" s="1"/>
  <c r="U120" i="10" s="1"/>
  <c r="N28" i="10"/>
  <c r="N26" i="10" s="1"/>
  <c r="N120" i="10" s="1"/>
  <c r="F24" i="10"/>
  <c r="F22" i="10" s="1"/>
  <c r="F114" i="10" s="1"/>
  <c r="G24" i="10"/>
  <c r="G22" i="10" s="1"/>
  <c r="G114" i="10" s="1"/>
  <c r="O16" i="10"/>
  <c r="O14" i="10" s="1"/>
  <c r="P16" i="10"/>
  <c r="P14" i="10" s="1"/>
  <c r="R16" i="10"/>
  <c r="R14" i="10" s="1"/>
  <c r="S16" i="10"/>
  <c r="S14" i="10" s="1"/>
  <c r="Y16" i="10"/>
  <c r="Y14" i="10" s="1"/>
  <c r="O32" i="10"/>
  <c r="O30" i="10" s="1"/>
  <c r="O126" i="10" s="1"/>
  <c r="P32" i="10"/>
  <c r="P30" i="10" s="1"/>
  <c r="P126" i="10" s="1"/>
  <c r="U32" i="10"/>
  <c r="U30" i="10" s="1"/>
  <c r="U126" i="10" s="1"/>
  <c r="N32" i="10"/>
  <c r="N30" i="10" s="1"/>
  <c r="N126" i="10" s="1"/>
  <c r="X32" i="10"/>
  <c r="X30" i="10" s="1"/>
  <c r="X126" i="10" s="1"/>
  <c r="P20" i="10"/>
  <c r="P18" i="10" s="1"/>
  <c r="P108" i="10" s="1"/>
  <c r="R20" i="10"/>
  <c r="R18" i="10" s="1"/>
  <c r="R108" i="10" s="1"/>
  <c r="S20" i="10"/>
  <c r="S18" i="10" s="1"/>
  <c r="S108" i="10" s="1"/>
  <c r="T20" i="10"/>
  <c r="T18" i="10" s="1"/>
  <c r="T108" i="10" s="1"/>
  <c r="Q20" i="10"/>
  <c r="Q18" i="10" s="1"/>
  <c r="Q108" i="10" s="1"/>
  <c r="R24" i="10"/>
  <c r="R22" i="10" s="1"/>
  <c r="R114" i="10" s="1"/>
  <c r="S24" i="10"/>
  <c r="S22" i="10" s="1"/>
  <c r="S114" i="10" s="1"/>
  <c r="O24" i="10"/>
  <c r="O22" i="10" s="1"/>
  <c r="O114" i="10" s="1"/>
  <c r="K24" i="10"/>
  <c r="K22" i="10" s="1"/>
  <c r="K114" i="10" s="1"/>
  <c r="U24" i="10"/>
  <c r="U22" i="10" s="1"/>
  <c r="U114" i="10" s="1"/>
  <c r="O28" i="10"/>
  <c r="O26" i="10" s="1"/>
  <c r="O120" i="10" s="1"/>
  <c r="L28" i="10"/>
  <c r="L26" i="10" s="1"/>
  <c r="L120" i="10" s="1"/>
  <c r="AB28" i="10"/>
  <c r="AB26" i="10" s="1"/>
  <c r="AB120" i="10" s="1"/>
  <c r="Y28" i="10"/>
  <c r="Y26" i="10" s="1"/>
  <c r="Y120" i="10" s="1"/>
  <c r="R28" i="10"/>
  <c r="R26" i="10" s="1"/>
  <c r="R120" i="10" s="1"/>
  <c r="H16" i="10"/>
  <c r="F32" i="10"/>
  <c r="F30" i="10" s="1"/>
  <c r="F126" i="10" s="1"/>
  <c r="F16" i="10"/>
  <c r="F14" i="10" s="1"/>
  <c r="H20" i="10"/>
  <c r="H18" i="10" s="1"/>
  <c r="H108" i="10" s="1"/>
  <c r="I28" i="10"/>
  <c r="I26" i="10" s="1"/>
  <c r="I120" i="10" s="1"/>
  <c r="R102" i="10"/>
  <c r="T29" i="36"/>
  <c r="U29" i="36"/>
  <c r="N29" i="36"/>
  <c r="K29" i="36"/>
  <c r="AA29" i="36"/>
  <c r="X29" i="36"/>
  <c r="I29" i="36"/>
  <c r="Y29" i="36"/>
  <c r="R29" i="36"/>
  <c r="O29" i="36"/>
  <c r="L29" i="36"/>
  <c r="AB29" i="36"/>
  <c r="M29" i="36"/>
  <c r="V29" i="36"/>
  <c r="S29" i="36"/>
  <c r="P29" i="36"/>
  <c r="Q29" i="36"/>
  <c r="J29" i="36"/>
  <c r="Z29" i="36"/>
  <c r="W29" i="36"/>
  <c r="F95" i="36"/>
  <c r="F94" i="38" s="1"/>
  <c r="T90" i="36"/>
  <c r="T89" i="38" s="1"/>
  <c r="I86" i="36"/>
  <c r="I85" i="38" s="1"/>
  <c r="W81" i="36"/>
  <c r="W80" i="38" s="1"/>
  <c r="L75" i="36"/>
  <c r="L74" i="38" s="1"/>
  <c r="AA95" i="36"/>
  <c r="AA94" i="38" s="1"/>
  <c r="P91" i="36"/>
  <c r="P90" i="38" s="1"/>
  <c r="E80" i="36"/>
  <c r="E79" i="38" s="1"/>
  <c r="S73" i="36"/>
  <c r="S72" i="38" s="1"/>
  <c r="H76" i="36"/>
  <c r="H75" i="38" s="1"/>
  <c r="S96" i="36"/>
  <c r="S95" i="38" s="1"/>
  <c r="H85" i="36"/>
  <c r="H84" i="38" s="1"/>
  <c r="V80" i="36"/>
  <c r="V79" i="38" s="1"/>
  <c r="K74" i="36"/>
  <c r="K73" i="38" s="1"/>
  <c r="Y76" i="36"/>
  <c r="Y75" i="38" s="1"/>
  <c r="O90" i="36"/>
  <c r="O89" i="38" s="1"/>
  <c r="D86" i="36"/>
  <c r="D85" i="38" s="1"/>
  <c r="R81" i="36"/>
  <c r="R80" i="38" s="1"/>
  <c r="G75" i="36"/>
  <c r="G74" i="38" s="1"/>
  <c r="W67" i="36"/>
  <c r="W66" i="38" s="1"/>
  <c r="Z95" i="36"/>
  <c r="Z94" i="38" s="1"/>
  <c r="O91" i="36"/>
  <c r="O90" i="38" s="1"/>
  <c r="D80" i="36"/>
  <c r="D79" i="38" s="1"/>
  <c r="R73" i="36"/>
  <c r="R72" i="38" s="1"/>
  <c r="G76" i="36"/>
  <c r="G75" i="38" s="1"/>
  <c r="V96" i="36"/>
  <c r="V95" i="38" s="1"/>
  <c r="K85" i="36"/>
  <c r="K84" i="38" s="1"/>
  <c r="Y80" i="36"/>
  <c r="Y79" i="38" s="1"/>
  <c r="N74" i="36"/>
  <c r="N73" i="38" s="1"/>
  <c r="AB76" i="36"/>
  <c r="AB75" i="38" s="1"/>
  <c r="N90" i="36"/>
  <c r="N89" i="38" s="1"/>
  <c r="AB85" i="36"/>
  <c r="AB84" i="38" s="1"/>
  <c r="Q81" i="36"/>
  <c r="Q80" i="38" s="1"/>
  <c r="F75" i="36"/>
  <c r="F74" i="38" s="1"/>
  <c r="U95" i="36"/>
  <c r="U94" i="38" s="1"/>
  <c r="J91" i="36"/>
  <c r="J90" i="38" s="1"/>
  <c r="X86" i="36"/>
  <c r="X85" i="38" s="1"/>
  <c r="M73" i="36"/>
  <c r="M72" i="38" s="1"/>
  <c r="AA75" i="36"/>
  <c r="AA74" i="38" s="1"/>
  <c r="R68" i="36"/>
  <c r="R67" i="38" s="1"/>
  <c r="I96" i="36"/>
  <c r="I95" i="38" s="1"/>
  <c r="W91" i="36"/>
  <c r="W90" i="38" s="1"/>
  <c r="L80" i="36"/>
  <c r="L79" i="38" s="1"/>
  <c r="Z73" i="36"/>
  <c r="Z72" i="38" s="1"/>
  <c r="O76" i="36"/>
  <c r="O75" i="38" s="1"/>
  <c r="E90" i="36"/>
  <c r="E89" i="38" s="1"/>
  <c r="S85" i="36"/>
  <c r="S84" i="38" s="1"/>
  <c r="H81" i="36"/>
  <c r="H80" i="38" s="1"/>
  <c r="V74" i="36"/>
  <c r="V73" i="38" s="1"/>
  <c r="H95" i="36"/>
  <c r="H94" i="38" s="1"/>
  <c r="V90" i="36"/>
  <c r="V89" i="38" s="1"/>
  <c r="K86" i="36"/>
  <c r="K85" i="38" s="1"/>
  <c r="Y81" i="36"/>
  <c r="Y80" i="38" s="1"/>
  <c r="N75" i="36"/>
  <c r="N74" i="38" s="1"/>
  <c r="D96" i="36"/>
  <c r="D95" i="38" s="1"/>
  <c r="R91" i="36"/>
  <c r="R90" i="38" s="1"/>
  <c r="G80" i="36"/>
  <c r="G79" i="38" s="1"/>
  <c r="U73" i="36"/>
  <c r="U72" i="38" s="1"/>
  <c r="J76" i="36"/>
  <c r="J75" i="38" s="1"/>
  <c r="Z68" i="36"/>
  <c r="Z67" i="38" s="1"/>
  <c r="O81" i="36"/>
  <c r="O80" i="38" s="1"/>
  <c r="V86" i="36"/>
  <c r="V85" i="38" s="1"/>
  <c r="Y91" i="36"/>
  <c r="Y90" i="38" s="1"/>
  <c r="G90" i="36"/>
  <c r="G89" i="38" s="1"/>
  <c r="O67" i="36"/>
  <c r="O66" i="38" s="1"/>
  <c r="W60" i="36"/>
  <c r="W59" i="38" s="1"/>
  <c r="H67" i="36"/>
  <c r="H66" i="38" s="1"/>
  <c r="V69" i="36"/>
  <c r="V68" i="38" s="1"/>
  <c r="K61" i="36"/>
  <c r="K60" i="38" s="1"/>
  <c r="Y67" i="36"/>
  <c r="Y66" i="38" s="1"/>
  <c r="AB61" i="36"/>
  <c r="AB60" i="38" s="1"/>
  <c r="U68" i="36"/>
  <c r="U67" i="38" s="1"/>
  <c r="J60" i="36"/>
  <c r="J59" i="38" s="1"/>
  <c r="X62" i="36"/>
  <c r="X61" i="38" s="1"/>
  <c r="D66" i="36"/>
  <c r="D65" i="38" s="1"/>
  <c r="T62" i="36"/>
  <c r="T61" i="38" s="1"/>
  <c r="Q86" i="36"/>
  <c r="Q85" i="38" s="1"/>
  <c r="X91" i="36"/>
  <c r="X90" i="38" s="1"/>
  <c r="AA96" i="36"/>
  <c r="AA95" i="38" s="1"/>
  <c r="I95" i="36"/>
  <c r="I94" i="38" s="1"/>
  <c r="O75" i="36"/>
  <c r="O74" i="38" s="1"/>
  <c r="K60" i="36"/>
  <c r="K59" i="38" s="1"/>
  <c r="Y62" i="36"/>
  <c r="Y61" i="38" s="1"/>
  <c r="J69" i="36"/>
  <c r="J68" i="38" s="1"/>
  <c r="V95" i="36"/>
  <c r="V94" i="38" s="1"/>
  <c r="K91" i="36"/>
  <c r="K90" i="38" s="1"/>
  <c r="Y86" i="36"/>
  <c r="Y85" i="38" s="1"/>
  <c r="N73" i="36"/>
  <c r="N72" i="38" s="1"/>
  <c r="AB75" i="36"/>
  <c r="AB74" i="38" s="1"/>
  <c r="R96" i="36"/>
  <c r="R95" i="38" s="1"/>
  <c r="G85" i="36"/>
  <c r="G84" i="38" s="1"/>
  <c r="U80" i="36"/>
  <c r="U79" i="38" s="1"/>
  <c r="J74" i="36"/>
  <c r="J73" i="38" s="1"/>
  <c r="X76" i="36"/>
  <c r="X75" i="38" s="1"/>
  <c r="J90" i="36"/>
  <c r="J89" i="38" s="1"/>
  <c r="X85" i="36"/>
  <c r="X84" i="38" s="1"/>
  <c r="M81" i="36"/>
  <c r="M80" i="38" s="1"/>
  <c r="AA74" i="36"/>
  <c r="AA73" i="38" s="1"/>
  <c r="Q95" i="36"/>
  <c r="Q94" i="38" s="1"/>
  <c r="F91" i="36"/>
  <c r="F90" i="38" s="1"/>
  <c r="T86" i="36"/>
  <c r="T85" i="38" s="1"/>
  <c r="I73" i="36"/>
  <c r="I72" i="38" s="1"/>
  <c r="W75" i="36"/>
  <c r="W74" i="38" s="1"/>
  <c r="N68" i="36"/>
  <c r="N67" i="38" s="1"/>
  <c r="Q96" i="36"/>
  <c r="Q95" i="38" s="1"/>
  <c r="F85" i="36"/>
  <c r="F84" i="38" s="1"/>
  <c r="T80" i="36"/>
  <c r="T79" i="38" s="1"/>
  <c r="I74" i="36"/>
  <c r="I73" i="38" s="1"/>
  <c r="W76" i="36"/>
  <c r="W75" i="38" s="1"/>
  <c r="M90" i="36"/>
  <c r="M89" i="38" s="1"/>
  <c r="AA85" i="36"/>
  <c r="AA84" i="38" s="1"/>
  <c r="P81" i="36"/>
  <c r="P80" i="38" s="1"/>
  <c r="E75" i="36"/>
  <c r="E74" i="38" s="1"/>
  <c r="P95" i="36"/>
  <c r="P94" i="38" s="1"/>
  <c r="E91" i="36"/>
  <c r="E90" i="38" s="1"/>
  <c r="S86" i="36"/>
  <c r="S85" i="38" s="1"/>
  <c r="H73" i="36"/>
  <c r="H72" i="38" s="1"/>
  <c r="V75" i="36"/>
  <c r="V74" i="38" s="1"/>
  <c r="L96" i="36"/>
  <c r="L95" i="38" s="1"/>
  <c r="Z91" i="36"/>
  <c r="Z90" i="38" s="1"/>
  <c r="O80" i="36"/>
  <c r="O79" i="38" s="1"/>
  <c r="D74" i="36"/>
  <c r="D73" i="38" s="1"/>
  <c r="R76" i="36"/>
  <c r="R75" i="38" s="1"/>
  <c r="I69" i="36"/>
  <c r="I68" i="38" s="1"/>
  <c r="Y96" i="36"/>
  <c r="Y95" i="38" s="1"/>
  <c r="N85" i="36"/>
  <c r="N84" i="38" s="1"/>
  <c r="AB80" i="36"/>
  <c r="AB79" i="38" s="1"/>
  <c r="Q74" i="36"/>
  <c r="Q73" i="38" s="1"/>
  <c r="G95" i="36"/>
  <c r="G94" i="38" s="1"/>
  <c r="U90" i="36"/>
  <c r="U89" i="38" s="1"/>
  <c r="J86" i="36"/>
  <c r="J85" i="38" s="1"/>
  <c r="X81" i="36"/>
  <c r="X80" i="38" s="1"/>
  <c r="M75" i="36"/>
  <c r="M74" i="38" s="1"/>
  <c r="X95" i="36"/>
  <c r="X94" i="38" s="1"/>
  <c r="M91" i="36"/>
  <c r="M90" i="38" s="1"/>
  <c r="AA86" i="36"/>
  <c r="AA85" i="38" s="1"/>
  <c r="P73" i="36"/>
  <c r="P72" i="38" s="1"/>
  <c r="E76" i="36"/>
  <c r="E75" i="38" s="1"/>
  <c r="T96" i="36"/>
  <c r="T95" i="38" s="1"/>
  <c r="I85" i="36"/>
  <c r="I84" i="38" s="1"/>
  <c r="W80" i="36"/>
  <c r="W79" i="38" s="1"/>
  <c r="L74" i="36"/>
  <c r="L73" i="38" s="1"/>
  <c r="Z76" i="36"/>
  <c r="Z75" i="38" s="1"/>
  <c r="Q69" i="36"/>
  <c r="Q68" i="38" s="1"/>
  <c r="D75" i="36"/>
  <c r="D74" i="38" s="1"/>
  <c r="K73" i="36"/>
  <c r="K72" i="38" s="1"/>
  <c r="N80" i="36"/>
  <c r="N79" i="38" s="1"/>
  <c r="U85" i="36"/>
  <c r="U84" i="38" s="1"/>
  <c r="U69" i="36"/>
  <c r="U68" i="38" s="1"/>
  <c r="N61" i="36"/>
  <c r="N60" i="38" s="1"/>
  <c r="X67" i="36"/>
  <c r="X66" i="38" s="1"/>
  <c r="AA61" i="36"/>
  <c r="AA60" i="38" s="1"/>
  <c r="P68" i="36"/>
  <c r="P67" i="38" s="1"/>
  <c r="E60" i="36"/>
  <c r="E59" i="38" s="1"/>
  <c r="S62" i="36"/>
  <c r="S61" i="38" s="1"/>
  <c r="L69" i="36"/>
  <c r="L68" i="38" s="1"/>
  <c r="Z60" i="36"/>
  <c r="Z59" i="38" s="1"/>
  <c r="G66" i="36"/>
  <c r="G65" i="38" s="1"/>
  <c r="W66" i="36"/>
  <c r="W65" i="38" s="1"/>
  <c r="I66" i="36"/>
  <c r="I65" i="38" s="1"/>
  <c r="F73" i="36"/>
  <c r="F72" i="38" s="1"/>
  <c r="M80" i="36"/>
  <c r="M79" i="38" s="1"/>
  <c r="P85" i="36"/>
  <c r="P84" i="38" s="1"/>
  <c r="W90" i="36"/>
  <c r="W89" i="38" s="1"/>
  <c r="F68" i="36"/>
  <c r="F67" i="38" s="1"/>
  <c r="AA60" i="36"/>
  <c r="AA59" i="38" s="1"/>
  <c r="L67" i="36"/>
  <c r="L66" i="38" s="1"/>
  <c r="M96" i="36"/>
  <c r="M95" i="38" s="1"/>
  <c r="AA91" i="36"/>
  <c r="AA90" i="38" s="1"/>
  <c r="P80" i="36"/>
  <c r="P79" i="38" s="1"/>
  <c r="E74" i="36"/>
  <c r="E73" i="38" s="1"/>
  <c r="S76" i="36"/>
  <c r="S75" i="38" s="1"/>
  <c r="I90" i="36"/>
  <c r="I89" i="38" s="1"/>
  <c r="W85" i="36"/>
  <c r="W84" i="38" s="1"/>
  <c r="L81" i="36"/>
  <c r="L80" i="38" s="1"/>
  <c r="Z74" i="36"/>
  <c r="Z73" i="38" s="1"/>
  <c r="L95" i="36"/>
  <c r="L94" i="38" s="1"/>
  <c r="Z90" i="36"/>
  <c r="Z89" i="38" s="1"/>
  <c r="O86" i="36"/>
  <c r="O85" i="38" s="1"/>
  <c r="D73" i="36"/>
  <c r="D72" i="38" s="1"/>
  <c r="R75" i="36"/>
  <c r="R74" i="38" s="1"/>
  <c r="H96" i="36"/>
  <c r="H95" i="38" s="1"/>
  <c r="V91" i="36"/>
  <c r="V90" i="38" s="1"/>
  <c r="K80" i="36"/>
  <c r="K79" i="38" s="1"/>
  <c r="Y73" i="36"/>
  <c r="Y72" i="38" s="1"/>
  <c r="N76" i="36"/>
  <c r="N75" i="38" s="1"/>
  <c r="E69" i="36"/>
  <c r="E68" i="38" s="1"/>
  <c r="H90" i="36"/>
  <c r="H89" i="38" s="1"/>
  <c r="V85" i="36"/>
  <c r="V84" i="38" s="1"/>
  <c r="K81" i="36"/>
  <c r="K80" i="38" s="1"/>
  <c r="Y74" i="36"/>
  <c r="Y73" i="38" s="1"/>
  <c r="O95" i="36"/>
  <c r="O94" i="38" s="1"/>
  <c r="D90" i="38"/>
  <c r="R86" i="36"/>
  <c r="R85" i="38" s="1"/>
  <c r="G73" i="36"/>
  <c r="G72" i="38" s="1"/>
  <c r="U75" i="36"/>
  <c r="U74" i="38" s="1"/>
  <c r="G96" i="36"/>
  <c r="G95" i="38" s="1"/>
  <c r="U91" i="36"/>
  <c r="U90" i="38" s="1"/>
  <c r="J80" i="36"/>
  <c r="J79" i="38" s="1"/>
  <c r="X73" i="36"/>
  <c r="X72" i="38" s="1"/>
  <c r="M76" i="36"/>
  <c r="M75" i="38" s="1"/>
  <c r="AB96" i="36"/>
  <c r="AB95" i="38" s="1"/>
  <c r="Q85" i="36"/>
  <c r="Q84" i="38" s="1"/>
  <c r="F81" i="36"/>
  <c r="F80" i="38" s="1"/>
  <c r="T74" i="36"/>
  <c r="T73" i="38" s="1"/>
  <c r="K67" i="36"/>
  <c r="K66" i="38" s="1"/>
  <c r="Y69" i="36"/>
  <c r="Y68" i="38" s="1"/>
  <c r="P90" i="36"/>
  <c r="P89" i="38" s="1"/>
  <c r="E86" i="36"/>
  <c r="E85" i="38" s="1"/>
  <c r="S81" i="36"/>
  <c r="S80" i="38" s="1"/>
  <c r="H75" i="36"/>
  <c r="H74" i="38" s="1"/>
  <c r="W95" i="36"/>
  <c r="W94" i="38" s="1"/>
  <c r="L91" i="36"/>
  <c r="L90" i="38" s="1"/>
  <c r="Z86" i="36"/>
  <c r="Z85" i="38" s="1"/>
  <c r="O73" i="36"/>
  <c r="O72" i="38" s="1"/>
  <c r="D76" i="36"/>
  <c r="D75" i="38" s="1"/>
  <c r="O96" i="36"/>
  <c r="O95" i="38" s="1"/>
  <c r="D85" i="36"/>
  <c r="D84" i="38" s="1"/>
  <c r="R80" i="36"/>
  <c r="R79" i="38" s="1"/>
  <c r="G74" i="36"/>
  <c r="G73" i="38" s="1"/>
  <c r="U76" i="36"/>
  <c r="U75" i="38" s="1"/>
  <c r="K90" i="36"/>
  <c r="K89" i="38" s="1"/>
  <c r="Y85" i="36"/>
  <c r="Y84" i="38" s="1"/>
  <c r="N81" i="36"/>
  <c r="N80" i="38" s="1"/>
  <c r="AB74" i="36"/>
  <c r="AB73" i="38" s="1"/>
  <c r="S67" i="36"/>
  <c r="S66" i="38" s="1"/>
  <c r="L90" i="36"/>
  <c r="L89" i="38" s="1"/>
  <c r="S95" i="36"/>
  <c r="S94" i="38" s="1"/>
  <c r="Y75" i="36"/>
  <c r="Y74" i="38" s="1"/>
  <c r="AB73" i="36"/>
  <c r="AB72" i="38" s="1"/>
  <c r="J81" i="36"/>
  <c r="J80" i="38" s="1"/>
  <c r="E62" i="36"/>
  <c r="E61" i="38" s="1"/>
  <c r="O68" i="36"/>
  <c r="O67" i="38" s="1"/>
  <c r="D60" i="36"/>
  <c r="D59" i="38" s="1"/>
  <c r="R62" i="36"/>
  <c r="R61" i="38" s="1"/>
  <c r="G69" i="36"/>
  <c r="G68" i="38" s="1"/>
  <c r="U60" i="36"/>
  <c r="U59" i="38" s="1"/>
  <c r="N67" i="36"/>
  <c r="N66" i="38" s="1"/>
  <c r="AB69" i="36"/>
  <c r="AB68" i="38" s="1"/>
  <c r="Q61" i="36"/>
  <c r="Q60" i="38" s="1"/>
  <c r="Z66" i="36"/>
  <c r="Z65" i="38" s="1"/>
  <c r="M66" i="36"/>
  <c r="M65" i="38" s="1"/>
  <c r="N95" i="36"/>
  <c r="N94" i="38" s="1"/>
  <c r="T75" i="36"/>
  <c r="T74" i="38" s="1"/>
  <c r="AA73" i="36"/>
  <c r="AA72" i="38" s="1"/>
  <c r="E81" i="36"/>
  <c r="E80" i="38" s="1"/>
  <c r="L86" i="36"/>
  <c r="L85" i="38" s="1"/>
  <c r="R61" i="36"/>
  <c r="R60" i="38" s="1"/>
  <c r="AB67" i="36"/>
  <c r="AB66" i="38" s="1"/>
  <c r="D89" i="38"/>
  <c r="R85" i="36"/>
  <c r="R84" i="38" s="1"/>
  <c r="G81" i="36"/>
  <c r="G80" i="38" s="1"/>
  <c r="U74" i="36"/>
  <c r="U73" i="38" s="1"/>
  <c r="K95" i="36"/>
  <c r="K94" i="38" s="1"/>
  <c r="Y90" i="36"/>
  <c r="Y89" i="38" s="1"/>
  <c r="N86" i="36"/>
  <c r="N85" i="38" s="1"/>
  <c r="AB81" i="36"/>
  <c r="AB80" i="38" s="1"/>
  <c r="Q75" i="36"/>
  <c r="Q74" i="38" s="1"/>
  <c r="AB95" i="36"/>
  <c r="AB94" i="38" s="1"/>
  <c r="Q91" i="36"/>
  <c r="Q90" i="38" s="1"/>
  <c r="F80" i="36"/>
  <c r="F79" i="38" s="1"/>
  <c r="T73" i="36"/>
  <c r="T72" i="38" s="1"/>
  <c r="I76" i="36"/>
  <c r="I75" i="38" s="1"/>
  <c r="X96" i="36"/>
  <c r="X95" i="38" s="1"/>
  <c r="M85" i="36"/>
  <c r="M84" i="38" s="1"/>
  <c r="AA80" i="36"/>
  <c r="AA79" i="38" s="1"/>
  <c r="P74" i="36"/>
  <c r="P73" i="38" s="1"/>
  <c r="G67" i="36"/>
  <c r="G66" i="38" s="1"/>
  <c r="J95" i="36"/>
  <c r="J94" i="38" s="1"/>
  <c r="X90" i="36"/>
  <c r="X89" i="38" s="1"/>
  <c r="M86" i="36"/>
  <c r="M85" i="38" s="1"/>
  <c r="AA81" i="36"/>
  <c r="AA80" i="38" s="1"/>
  <c r="P75" i="36"/>
  <c r="P74" i="38" s="1"/>
  <c r="F96" i="36"/>
  <c r="F95" i="38" s="1"/>
  <c r="T91" i="36"/>
  <c r="T90" i="38" s="1"/>
  <c r="I80" i="36"/>
  <c r="I79" i="38" s="1"/>
  <c r="W73" i="36"/>
  <c r="W72" i="38" s="1"/>
  <c r="L76" i="36"/>
  <c r="L75" i="38" s="1"/>
  <c r="W96" i="36"/>
  <c r="W95" i="38" s="1"/>
  <c r="L85" i="36"/>
  <c r="L84" i="38" s="1"/>
  <c r="Z80" i="36"/>
  <c r="Z79" i="38" s="1"/>
  <c r="O74" i="36"/>
  <c r="O73" i="38" s="1"/>
  <c r="E95" i="36"/>
  <c r="E94" i="38" s="1"/>
  <c r="S90" i="36"/>
  <c r="S89" i="38" s="1"/>
  <c r="H86" i="36"/>
  <c r="H85" i="38" s="1"/>
  <c r="V81" i="36"/>
  <c r="V80" i="38" s="1"/>
  <c r="K75" i="36"/>
  <c r="K74" i="38" s="1"/>
  <c r="AA67" i="36"/>
  <c r="AA66" i="38" s="1"/>
  <c r="R95" i="36"/>
  <c r="R94" i="38" s="1"/>
  <c r="G91" i="36"/>
  <c r="G90" i="38" s="1"/>
  <c r="U86" i="36"/>
  <c r="U85" i="38" s="1"/>
  <c r="J73" i="36"/>
  <c r="J72" i="38" s="1"/>
  <c r="X75" i="36"/>
  <c r="X74" i="38" s="1"/>
  <c r="N96" i="36"/>
  <c r="N95" i="38" s="1"/>
  <c r="AB91" i="36"/>
  <c r="AB90" i="38" s="1"/>
  <c r="Q80" i="36"/>
  <c r="Q79" i="38" s="1"/>
  <c r="F74" i="36"/>
  <c r="F73" i="38" s="1"/>
  <c r="T76" i="36"/>
  <c r="T75" i="38" s="1"/>
  <c r="F90" i="36"/>
  <c r="F89" i="38" s="1"/>
  <c r="T85" i="36"/>
  <c r="T84" i="38" s="1"/>
  <c r="I81" i="36"/>
  <c r="I80" i="38" s="1"/>
  <c r="W74" i="36"/>
  <c r="W73" i="38" s="1"/>
  <c r="M95" i="36"/>
  <c r="M94" i="38" s="1"/>
  <c r="AA90" i="36"/>
  <c r="AA89" i="38" s="1"/>
  <c r="P86" i="36"/>
  <c r="P85" i="38" s="1"/>
  <c r="E73" i="36"/>
  <c r="E72" i="38" s="1"/>
  <c r="S75" i="36"/>
  <c r="S74" i="38" s="1"/>
  <c r="J68" i="36"/>
  <c r="J67" i="38" s="1"/>
  <c r="Z85" i="36"/>
  <c r="Z84" i="38" s="1"/>
  <c r="H91" i="36"/>
  <c r="H90" i="38" s="1"/>
  <c r="K96" i="36"/>
  <c r="K95" i="38" s="1"/>
  <c r="Q76" i="36"/>
  <c r="Q75" i="38" s="1"/>
  <c r="X74" i="36"/>
  <c r="X73" i="38" s="1"/>
  <c r="G60" i="36"/>
  <c r="G59" i="38" s="1"/>
  <c r="U62" i="36"/>
  <c r="U61" i="38" s="1"/>
  <c r="F69" i="36"/>
  <c r="F68" i="38" s="1"/>
  <c r="T60" i="36"/>
  <c r="T59" i="38" s="1"/>
  <c r="I67" i="36"/>
  <c r="I66" i="38" s="1"/>
  <c r="W69" i="36"/>
  <c r="W68" i="38" s="1"/>
  <c r="L61" i="36"/>
  <c r="L60" i="38" s="1"/>
  <c r="E68" i="36"/>
  <c r="E67" i="38" s="1"/>
  <c r="H62" i="36"/>
  <c r="H61" i="38" s="1"/>
  <c r="Y66" i="36"/>
  <c r="Y65" i="38" s="1"/>
  <c r="F60" i="36"/>
  <c r="F59" i="38" s="1"/>
  <c r="AB90" i="36"/>
  <c r="AB89" i="38" s="1"/>
  <c r="J96" i="36"/>
  <c r="J95" i="38" s="1"/>
  <c r="P76" i="36"/>
  <c r="P75" i="38" s="1"/>
  <c r="S74" i="36"/>
  <c r="S73" i="38" s="1"/>
  <c r="Z81" i="36"/>
  <c r="Z80" i="38" s="1"/>
  <c r="I62" i="36"/>
  <c r="I61" i="38" s="1"/>
  <c r="S68" i="36"/>
  <c r="S67" i="38" s="1"/>
  <c r="H60" i="36"/>
  <c r="H59" i="38" s="1"/>
  <c r="Z69" i="36"/>
  <c r="Z68" i="38" s="1"/>
  <c r="V62" i="36"/>
  <c r="V61" i="38" s="1"/>
  <c r="K69" i="36"/>
  <c r="K68" i="38" s="1"/>
  <c r="Y60" i="36"/>
  <c r="Y59" i="38" s="1"/>
  <c r="R67" i="36"/>
  <c r="R66" i="38" s="1"/>
  <c r="U61" i="36"/>
  <c r="U60" i="38" s="1"/>
  <c r="N66" i="36"/>
  <c r="N65" i="38" s="1"/>
  <c r="U66" i="36"/>
  <c r="U65" i="38" s="1"/>
  <c r="E96" i="36"/>
  <c r="E95" i="38" s="1"/>
  <c r="K76" i="36"/>
  <c r="K75" i="38" s="1"/>
  <c r="R74" i="36"/>
  <c r="R73" i="38" s="1"/>
  <c r="U81" i="36"/>
  <c r="U80" i="38" s="1"/>
  <c r="AB86" i="36"/>
  <c r="AB85" i="38" s="1"/>
  <c r="V61" i="36"/>
  <c r="V60" i="38" s="1"/>
  <c r="G68" i="36"/>
  <c r="G67" i="38" s="1"/>
  <c r="J62" i="36"/>
  <c r="J61" i="38" s="1"/>
  <c r="X68" i="36"/>
  <c r="X67" i="38" s="1"/>
  <c r="M60" i="36"/>
  <c r="M59" i="38" s="1"/>
  <c r="F67" i="36"/>
  <c r="F66" i="38" s="1"/>
  <c r="T69" i="36"/>
  <c r="T68" i="38" s="1"/>
  <c r="I61" i="36"/>
  <c r="I60" i="38" s="1"/>
  <c r="S66" i="36"/>
  <c r="S65" i="38" s="1"/>
  <c r="V66" i="36"/>
  <c r="V65" i="38" s="1"/>
  <c r="X69" i="36"/>
  <c r="X68" i="38" s="1"/>
  <c r="U96" i="36"/>
  <c r="U95" i="38" s="1"/>
  <c r="AA76" i="36"/>
  <c r="AA75" i="38" s="1"/>
  <c r="I75" i="36"/>
  <c r="I74" i="38" s="1"/>
  <c r="L73" i="36"/>
  <c r="L72" i="38" s="1"/>
  <c r="S80" i="36"/>
  <c r="S79" i="38" s="1"/>
  <c r="Z61" i="36"/>
  <c r="Z60" i="38" s="1"/>
  <c r="K68" i="36"/>
  <c r="K67" i="38" s="1"/>
  <c r="N62" i="36"/>
  <c r="N61" i="38" s="1"/>
  <c r="AB68" i="36"/>
  <c r="AB67" i="38" s="1"/>
  <c r="Q60" i="36"/>
  <c r="Q59" i="38" s="1"/>
  <c r="Q68" i="36"/>
  <c r="Q67" i="38" s="1"/>
  <c r="R66" i="36"/>
  <c r="R65" i="38" s="1"/>
  <c r="X60" i="36"/>
  <c r="X59" i="38" s="1"/>
  <c r="M67" i="36"/>
  <c r="M66" i="38" s="1"/>
  <c r="AA69" i="36"/>
  <c r="AA68" i="38" s="1"/>
  <c r="P61" i="36"/>
  <c r="P60" i="38" s="1"/>
  <c r="I68" i="36"/>
  <c r="I67" i="38" s="1"/>
  <c r="L62" i="36"/>
  <c r="L61" i="38" s="1"/>
  <c r="Q66" i="36"/>
  <c r="Q65" i="38" s="1"/>
  <c r="H69" i="36"/>
  <c r="H68" i="38" s="1"/>
  <c r="S91" i="36"/>
  <c r="S90" i="38" s="1"/>
  <c r="Z96" i="36"/>
  <c r="Z95" i="38" s="1"/>
  <c r="D95" i="36"/>
  <c r="D94" i="38" s="1"/>
  <c r="J75" i="36"/>
  <c r="J74" i="38" s="1"/>
  <c r="Q73" i="36"/>
  <c r="Q72" i="38" s="1"/>
  <c r="M62" i="36"/>
  <c r="M61" i="38" s="1"/>
  <c r="W68" i="36"/>
  <c r="W67" i="38" s="1"/>
  <c r="L60" i="36"/>
  <c r="L59" i="38" s="1"/>
  <c r="Z62" i="36"/>
  <c r="Z61" i="38" s="1"/>
  <c r="O69" i="36"/>
  <c r="O68" i="38" s="1"/>
  <c r="D61" i="36"/>
  <c r="D60" i="38" s="1"/>
  <c r="V67" i="36"/>
  <c r="V66" i="38" s="1"/>
  <c r="Y61" i="36"/>
  <c r="Y60" i="38" s="1"/>
  <c r="K66" i="36"/>
  <c r="K65" i="38" s="1"/>
  <c r="AA66" i="36"/>
  <c r="AA65" i="38" s="1"/>
  <c r="M61" i="36"/>
  <c r="M60" i="38" s="1"/>
  <c r="J85" i="36"/>
  <c r="J84" i="38" s="1"/>
  <c r="Q90" i="36"/>
  <c r="Q89" i="38" s="1"/>
  <c r="T95" i="36"/>
  <c r="T94" i="38" s="1"/>
  <c r="Z75" i="36"/>
  <c r="Z74" i="38" s="1"/>
  <c r="H74" i="36"/>
  <c r="H73" i="38" s="1"/>
  <c r="Q62" i="36"/>
  <c r="Q61" i="38" s="1"/>
  <c r="AA68" i="36"/>
  <c r="AA67" i="38" s="1"/>
  <c r="P60" i="36"/>
  <c r="P59" i="38" s="1"/>
  <c r="E67" i="36"/>
  <c r="E66" i="38" s="1"/>
  <c r="S69" i="36"/>
  <c r="S68" i="38" s="1"/>
  <c r="H61" i="36"/>
  <c r="H60" i="38" s="1"/>
  <c r="O61" i="36"/>
  <c r="O60" i="38" s="1"/>
  <c r="D68" i="36"/>
  <c r="D67" i="38" s="1"/>
  <c r="G62" i="36"/>
  <c r="G61" i="38" s="1"/>
  <c r="Y68" i="36"/>
  <c r="Y67" i="38" s="1"/>
  <c r="N60" i="36"/>
  <c r="N59" i="38" s="1"/>
  <c r="AB62" i="36"/>
  <c r="AB61" i="38" s="1"/>
  <c r="E66" i="36"/>
  <c r="E65" i="38" s="1"/>
  <c r="D62" i="36"/>
  <c r="D61" i="38" s="1"/>
  <c r="H80" i="36"/>
  <c r="H79" i="38" s="1"/>
  <c r="O85" i="36"/>
  <c r="O84" i="38" s="1"/>
  <c r="R90" i="36"/>
  <c r="R89" i="38" s="1"/>
  <c r="Y95" i="36"/>
  <c r="Y94" i="38" s="1"/>
  <c r="F76" i="36"/>
  <c r="F75" i="38" s="1"/>
  <c r="O60" i="36"/>
  <c r="O59" i="38" s="1"/>
  <c r="AA62" i="36"/>
  <c r="AA61" i="38" s="1"/>
  <c r="N69" i="36"/>
  <c r="N68" i="38" s="1"/>
  <c r="AB60" i="36"/>
  <c r="AB59" i="38" s="1"/>
  <c r="Q67" i="36"/>
  <c r="Q66" i="38" s="1"/>
  <c r="T61" i="36"/>
  <c r="T60" i="38" s="1"/>
  <c r="M68" i="36"/>
  <c r="M67" i="38" s="1"/>
  <c r="P62" i="36"/>
  <c r="P61" i="38" s="1"/>
  <c r="P66" i="36"/>
  <c r="P65" i="38" s="1"/>
  <c r="O62" i="36"/>
  <c r="O61" i="38" s="1"/>
  <c r="T66" i="36"/>
  <c r="T65" i="38" s="1"/>
  <c r="X80" i="36"/>
  <c r="X79" i="38" s="1"/>
  <c r="F86" i="36"/>
  <c r="F85" i="38" s="1"/>
  <c r="I91" i="36"/>
  <c r="I90" i="38" s="1"/>
  <c r="P96" i="36"/>
  <c r="P95" i="38" s="1"/>
  <c r="V76" i="36"/>
  <c r="V75" i="38" s="1"/>
  <c r="S60" i="36"/>
  <c r="S59" i="38" s="1"/>
  <c r="D67" i="36"/>
  <c r="D66" i="38" s="1"/>
  <c r="R69" i="36"/>
  <c r="R68" i="38" s="1"/>
  <c r="G61" i="36"/>
  <c r="G60" i="38" s="1"/>
  <c r="U67" i="36"/>
  <c r="U66" i="38" s="1"/>
  <c r="X61" i="36"/>
  <c r="X60" i="38" s="1"/>
  <c r="V60" i="36"/>
  <c r="V59" i="38" s="1"/>
  <c r="F62" i="36"/>
  <c r="F61" i="38" s="1"/>
  <c r="T68" i="36"/>
  <c r="T67" i="38" s="1"/>
  <c r="I60" i="36"/>
  <c r="I59" i="38" s="1"/>
  <c r="W62" i="36"/>
  <c r="W61" i="38" s="1"/>
  <c r="P69" i="36"/>
  <c r="P68" i="38" s="1"/>
  <c r="E61" i="36"/>
  <c r="E60" i="38" s="1"/>
  <c r="L66" i="36"/>
  <c r="L65" i="38" s="1"/>
  <c r="F66" i="36"/>
  <c r="F65" i="38" s="1"/>
  <c r="X66" i="36"/>
  <c r="X65" i="38" s="1"/>
  <c r="V73" i="36"/>
  <c r="V72" i="38" s="1"/>
  <c r="D81" i="36"/>
  <c r="D80" i="38" s="1"/>
  <c r="G86" i="36"/>
  <c r="G85" i="38" s="1"/>
  <c r="N91" i="36"/>
  <c r="N90" i="38" s="1"/>
  <c r="V68" i="36"/>
  <c r="V67" i="38" s="1"/>
  <c r="F61" i="36"/>
  <c r="F60" i="38" s="1"/>
  <c r="P67" i="36"/>
  <c r="P66" i="38" s="1"/>
  <c r="S61" i="36"/>
  <c r="S60" i="38" s="1"/>
  <c r="H68" i="36"/>
  <c r="H67" i="38" s="1"/>
  <c r="K62" i="36"/>
  <c r="K61" i="38" s="1"/>
  <c r="D69" i="36"/>
  <c r="D68" i="38" s="1"/>
  <c r="R60" i="36"/>
  <c r="R59" i="38" s="1"/>
  <c r="H66" i="36"/>
  <c r="H65" i="38" s="1"/>
  <c r="AB66" i="36"/>
  <c r="AB65" i="38" s="1"/>
  <c r="Z67" i="36"/>
  <c r="Z66" i="38" s="1"/>
  <c r="O66" i="36"/>
  <c r="O65" i="38" s="1"/>
  <c r="M74" i="36"/>
  <c r="M73" i="38" s="1"/>
  <c r="T81" i="36"/>
  <c r="T80" i="38" s="1"/>
  <c r="W86" i="36"/>
  <c r="W85" i="38" s="1"/>
  <c r="E85" i="36"/>
  <c r="E84" i="38" s="1"/>
  <c r="M69" i="36"/>
  <c r="M68" i="38" s="1"/>
  <c r="J61" i="36"/>
  <c r="J60" i="38" s="1"/>
  <c r="T67" i="36"/>
  <c r="T66" i="38" s="1"/>
  <c r="W61" i="36"/>
  <c r="W60" i="38" s="1"/>
  <c r="L68" i="36"/>
  <c r="L67" i="38" s="1"/>
  <c r="J67" i="36"/>
  <c r="J66" i="38" s="1"/>
  <c r="J66" i="36"/>
  <c r="J65" i="38" s="1"/>
  <c r="N59" i="36"/>
  <c r="N58" i="38" s="1"/>
  <c r="M59" i="36"/>
  <c r="M58" i="38" s="1"/>
  <c r="P59" i="36"/>
  <c r="P58" i="38" s="1"/>
  <c r="D59" i="36"/>
  <c r="D58" i="38" s="1"/>
  <c r="Q59" i="36"/>
  <c r="Q58" i="38" s="1"/>
  <c r="S59" i="36"/>
  <c r="S58" i="38" s="1"/>
  <c r="T59" i="36"/>
  <c r="T58" i="38" s="1"/>
  <c r="G59" i="36"/>
  <c r="G58" i="38" s="1"/>
  <c r="H59" i="36"/>
  <c r="H58" i="38" s="1"/>
  <c r="U59" i="36"/>
  <c r="U58" i="38" s="1"/>
  <c r="L59" i="36"/>
  <c r="L58" i="38" s="1"/>
  <c r="Y59" i="36"/>
  <c r="Y58" i="38" s="1"/>
  <c r="W59" i="36"/>
  <c r="W58" i="38" s="1"/>
  <c r="X59" i="36"/>
  <c r="X58" i="38" s="1"/>
  <c r="K59" i="36"/>
  <c r="K58" i="38" s="1"/>
  <c r="AB59" i="36"/>
  <c r="AB58" i="38" s="1"/>
  <c r="O59" i="36"/>
  <c r="O58" i="38" s="1"/>
  <c r="R59" i="36"/>
  <c r="R58" i="38" s="1"/>
  <c r="F59" i="36"/>
  <c r="F58" i="38" s="1"/>
  <c r="AA59" i="36"/>
  <c r="AA58" i="38" s="1"/>
  <c r="J59" i="36"/>
  <c r="J58" i="38" s="1"/>
  <c r="E59" i="36"/>
  <c r="E58" i="38" s="1"/>
  <c r="V59" i="36"/>
  <c r="V58" i="38" s="1"/>
  <c r="I59" i="36"/>
  <c r="I58" i="38" s="1"/>
  <c r="Z59" i="36"/>
  <c r="Z58" i="38" s="1"/>
  <c r="D88" i="38"/>
  <c r="I58" i="36"/>
  <c r="Y58" i="36"/>
  <c r="Q64" i="36"/>
  <c r="Q63" i="38" s="1"/>
  <c r="M65" i="36"/>
  <c r="M64" i="38" s="1"/>
  <c r="U71" i="36"/>
  <c r="U70" i="38" s="1"/>
  <c r="Q72" i="36"/>
  <c r="Q71" i="38" s="1"/>
  <c r="M78" i="36"/>
  <c r="I79" i="36"/>
  <c r="I78" i="38" s="1"/>
  <c r="Y79" i="36"/>
  <c r="Y78" i="38" s="1"/>
  <c r="U82" i="36"/>
  <c r="Q83" i="36"/>
  <c r="Q82" i="38" s="1"/>
  <c r="M84" i="36"/>
  <c r="M83" i="38" s="1"/>
  <c r="I88" i="36"/>
  <c r="Y88" i="36"/>
  <c r="U89" i="36"/>
  <c r="U88" i="38" s="1"/>
  <c r="Q92" i="36"/>
  <c r="M93" i="36"/>
  <c r="M92" i="38" s="1"/>
  <c r="I94" i="36"/>
  <c r="I93" i="38" s="1"/>
  <c r="Y94" i="36"/>
  <c r="Y93" i="38" s="1"/>
  <c r="V58" i="36"/>
  <c r="N64" i="36"/>
  <c r="N63" i="38" s="1"/>
  <c r="J65" i="36"/>
  <c r="J64" i="38" s="1"/>
  <c r="Z65" i="36"/>
  <c r="Z64" i="38" s="1"/>
  <c r="R71" i="36"/>
  <c r="R70" i="38" s="1"/>
  <c r="N72" i="36"/>
  <c r="N71" i="38" s="1"/>
  <c r="J78" i="36"/>
  <c r="Z78" i="36"/>
  <c r="V79" i="36"/>
  <c r="V78" i="38" s="1"/>
  <c r="R82" i="36"/>
  <c r="N83" i="36"/>
  <c r="N82" i="38" s="1"/>
  <c r="J84" i="36"/>
  <c r="J83" i="38" s="1"/>
  <c r="Z84" i="36"/>
  <c r="Z83" i="38" s="1"/>
  <c r="V88" i="36"/>
  <c r="R89" i="36"/>
  <c r="R88" i="38" s="1"/>
  <c r="N92" i="36"/>
  <c r="J93" i="36"/>
  <c r="J92" i="38" s="1"/>
  <c r="Z93" i="36"/>
  <c r="Z92" i="38" s="1"/>
  <c r="K58" i="36"/>
  <c r="AA58" i="36"/>
  <c r="S64" i="36"/>
  <c r="S63" i="38" s="1"/>
  <c r="O65" i="36"/>
  <c r="O64" i="38" s="1"/>
  <c r="W71" i="36"/>
  <c r="W70" i="38" s="1"/>
  <c r="S72" i="36"/>
  <c r="S71" i="38" s="1"/>
  <c r="O78" i="36"/>
  <c r="K79" i="36"/>
  <c r="K78" i="38" s="1"/>
  <c r="AA79" i="36"/>
  <c r="AA78" i="38" s="1"/>
  <c r="W82" i="36"/>
  <c r="S83" i="36"/>
  <c r="S82" i="38" s="1"/>
  <c r="O84" i="36"/>
  <c r="O83" i="38" s="1"/>
  <c r="K88" i="36"/>
  <c r="AA88" i="36"/>
  <c r="W89" i="36"/>
  <c r="W88" i="38" s="1"/>
  <c r="S92" i="36"/>
  <c r="O93" i="36"/>
  <c r="O92" i="38" s="1"/>
  <c r="K94" i="36"/>
  <c r="K93" i="38" s="1"/>
  <c r="L79" i="36"/>
  <c r="L78" i="38" s="1"/>
  <c r="P84" i="36"/>
  <c r="P83" i="38" s="1"/>
  <c r="T92" i="36"/>
  <c r="AA94" i="36"/>
  <c r="AA93" i="38" s="1"/>
  <c r="W97" i="36"/>
  <c r="L71" i="36"/>
  <c r="L70" i="38" s="1"/>
  <c r="P79" i="36"/>
  <c r="P78" i="38" s="1"/>
  <c r="T84" i="36"/>
  <c r="T83" i="38" s="1"/>
  <c r="X92" i="36"/>
  <c r="AB94" i="36"/>
  <c r="AB93" i="38" s="1"/>
  <c r="X97" i="36"/>
  <c r="L64" i="36"/>
  <c r="L63" i="38" s="1"/>
  <c r="P71" i="36"/>
  <c r="P70" i="38" s="1"/>
  <c r="T79" i="36"/>
  <c r="T78" i="38" s="1"/>
  <c r="X84" i="36"/>
  <c r="X83" i="38" s="1"/>
  <c r="AB92" i="36"/>
  <c r="I97" i="36"/>
  <c r="Y97" i="36"/>
  <c r="L65" i="36"/>
  <c r="L64" i="38" s="1"/>
  <c r="P72" i="36"/>
  <c r="P71" i="38" s="1"/>
  <c r="T82" i="36"/>
  <c r="X88" i="36"/>
  <c r="AB93" i="36"/>
  <c r="AB92" i="38" s="1"/>
  <c r="N97" i="36"/>
  <c r="M58" i="36"/>
  <c r="U64" i="36"/>
  <c r="U63" i="38" s="1"/>
  <c r="Q65" i="36"/>
  <c r="Q64" i="38" s="1"/>
  <c r="I71" i="36"/>
  <c r="I70" i="38" s="1"/>
  <c r="AD89" i="10" s="1"/>
  <c r="Y71" i="36"/>
  <c r="Y70" i="38" s="1"/>
  <c r="U72" i="36"/>
  <c r="U71" i="38" s="1"/>
  <c r="Q78" i="36"/>
  <c r="M79" i="36"/>
  <c r="M78" i="38" s="1"/>
  <c r="I82" i="36"/>
  <c r="Y82" i="36"/>
  <c r="U83" i="36"/>
  <c r="U82" i="38" s="1"/>
  <c r="Q84" i="36"/>
  <c r="Q83" i="38" s="1"/>
  <c r="M88" i="36"/>
  <c r="I89" i="36"/>
  <c r="I88" i="38" s="1"/>
  <c r="Y89" i="36"/>
  <c r="Y88" i="38" s="1"/>
  <c r="U92" i="36"/>
  <c r="Q93" i="36"/>
  <c r="Q92" i="38" s="1"/>
  <c r="M94" i="36"/>
  <c r="M93" i="38" s="1"/>
  <c r="J58" i="36"/>
  <c r="Z58" i="36"/>
  <c r="R64" i="36"/>
  <c r="R63" i="38" s="1"/>
  <c r="N65" i="36"/>
  <c r="N64" i="38" s="1"/>
  <c r="V71" i="36"/>
  <c r="V70" i="38" s="1"/>
  <c r="R72" i="36"/>
  <c r="R71" i="38" s="1"/>
  <c r="N78" i="36"/>
  <c r="J79" i="36"/>
  <c r="J78" i="38" s="1"/>
  <c r="Z79" i="36"/>
  <c r="Z78" i="38" s="1"/>
  <c r="V82" i="36"/>
  <c r="R83" i="36"/>
  <c r="R82" i="38" s="1"/>
  <c r="N84" i="36"/>
  <c r="N83" i="38" s="1"/>
  <c r="J88" i="36"/>
  <c r="Z88" i="36"/>
  <c r="V89" i="36"/>
  <c r="V88" i="38" s="1"/>
  <c r="R92" i="36"/>
  <c r="N93" i="36"/>
  <c r="N92" i="38" s="1"/>
  <c r="J94" i="36"/>
  <c r="J93" i="38" s="1"/>
  <c r="O58" i="36"/>
  <c r="W64" i="36"/>
  <c r="W63" i="38" s="1"/>
  <c r="S65" i="36"/>
  <c r="S64" i="38" s="1"/>
  <c r="K71" i="36"/>
  <c r="K70" i="38" s="1"/>
  <c r="AA71" i="36"/>
  <c r="AA70" i="38" s="1"/>
  <c r="W72" i="36"/>
  <c r="W71" i="38" s="1"/>
  <c r="S78" i="36"/>
  <c r="O79" i="36"/>
  <c r="O78" i="38" s="1"/>
  <c r="K82" i="36"/>
  <c r="AA82" i="36"/>
  <c r="W83" i="36"/>
  <c r="W82" i="38" s="1"/>
  <c r="S84" i="36"/>
  <c r="S83" i="38" s="1"/>
  <c r="O88" i="36"/>
  <c r="K89" i="36"/>
  <c r="K88" i="38" s="1"/>
  <c r="AA89" i="36"/>
  <c r="AA88" i="38" s="1"/>
  <c r="W92" i="36"/>
  <c r="S93" i="36"/>
  <c r="S92" i="38" s="1"/>
  <c r="O94" i="36"/>
  <c r="O93" i="38" s="1"/>
  <c r="T64" i="36"/>
  <c r="T63" i="38" s="1"/>
  <c r="X71" i="36"/>
  <c r="X70" i="38" s="1"/>
  <c r="AB79" i="36"/>
  <c r="AB78" i="38" s="1"/>
  <c r="L88" i="36"/>
  <c r="P93" i="36"/>
  <c r="P92" i="38" s="1"/>
  <c r="K97" i="36"/>
  <c r="AA97" i="36"/>
  <c r="X64" i="36"/>
  <c r="X63" i="38" s="1"/>
  <c r="AB71" i="36"/>
  <c r="AB70" i="38" s="1"/>
  <c r="L82" i="36"/>
  <c r="P88" i="36"/>
  <c r="T93" i="36"/>
  <c r="T92" i="38" s="1"/>
  <c r="L97" i="36"/>
  <c r="AB97" i="36"/>
  <c r="AB64" i="36"/>
  <c r="AB63" i="38" s="1"/>
  <c r="L72" i="36"/>
  <c r="L71" i="38" s="1"/>
  <c r="P82" i="36"/>
  <c r="T88" i="36"/>
  <c r="X93" i="36"/>
  <c r="X92" i="38" s="1"/>
  <c r="M97" i="36"/>
  <c r="X58" i="36"/>
  <c r="AB65" i="36"/>
  <c r="AB64" i="38" s="1"/>
  <c r="L78" i="36"/>
  <c r="P83" i="36"/>
  <c r="P82" i="38" s="1"/>
  <c r="T89" i="36"/>
  <c r="T88" i="38" s="1"/>
  <c r="Q58" i="36"/>
  <c r="I64" i="36"/>
  <c r="I63" i="38" s="1"/>
  <c r="Y64" i="36"/>
  <c r="Y63" i="38" s="1"/>
  <c r="U65" i="36"/>
  <c r="U64" i="38" s="1"/>
  <c r="M71" i="36"/>
  <c r="M70" i="38" s="1"/>
  <c r="I72" i="36"/>
  <c r="I71" i="38" s="1"/>
  <c r="Y72" i="36"/>
  <c r="Y71" i="38" s="1"/>
  <c r="U78" i="36"/>
  <c r="Q79" i="36"/>
  <c r="Q78" i="38" s="1"/>
  <c r="M82" i="36"/>
  <c r="I83" i="36"/>
  <c r="I82" i="38" s="1"/>
  <c r="Y83" i="36"/>
  <c r="Y82" i="38" s="1"/>
  <c r="U84" i="36"/>
  <c r="U83" i="38" s="1"/>
  <c r="Q88" i="36"/>
  <c r="M89" i="36"/>
  <c r="M88" i="38" s="1"/>
  <c r="I92" i="36"/>
  <c r="Y92" i="36"/>
  <c r="U93" i="36"/>
  <c r="U92" i="38" s="1"/>
  <c r="Q94" i="36"/>
  <c r="Q93" i="38" s="1"/>
  <c r="N58" i="36"/>
  <c r="V64" i="36"/>
  <c r="V63" i="38" s="1"/>
  <c r="R65" i="36"/>
  <c r="R64" i="38" s="1"/>
  <c r="J71" i="36"/>
  <c r="J70" i="38" s="1"/>
  <c r="Z71" i="36"/>
  <c r="Z70" i="38" s="1"/>
  <c r="V72" i="36"/>
  <c r="V71" i="38" s="1"/>
  <c r="R78" i="36"/>
  <c r="N79" i="36"/>
  <c r="N78" i="38" s="1"/>
  <c r="J82" i="36"/>
  <c r="Z82" i="36"/>
  <c r="V83" i="36"/>
  <c r="V82" i="38" s="1"/>
  <c r="R84" i="36"/>
  <c r="R83" i="38" s="1"/>
  <c r="N88" i="36"/>
  <c r="J89" i="36"/>
  <c r="J88" i="38" s="1"/>
  <c r="Z89" i="36"/>
  <c r="Z88" i="38" s="1"/>
  <c r="V92" i="36"/>
  <c r="R93" i="36"/>
  <c r="R92" i="38" s="1"/>
  <c r="N94" i="36"/>
  <c r="N93" i="38" s="1"/>
  <c r="S58" i="36"/>
  <c r="K64" i="36"/>
  <c r="K63" i="38" s="1"/>
  <c r="AA64" i="36"/>
  <c r="AA63" i="38" s="1"/>
  <c r="W65" i="36"/>
  <c r="W64" i="38" s="1"/>
  <c r="O71" i="36"/>
  <c r="O70" i="38" s="1"/>
  <c r="K72" i="36"/>
  <c r="K71" i="38" s="1"/>
  <c r="AA72" i="36"/>
  <c r="AA71" i="38" s="1"/>
  <c r="W78" i="36"/>
  <c r="S79" i="36"/>
  <c r="S78" i="38" s="1"/>
  <c r="O82" i="36"/>
  <c r="K83" i="36"/>
  <c r="K82" i="38" s="1"/>
  <c r="AA83" i="36"/>
  <c r="AA82" i="38" s="1"/>
  <c r="W84" i="36"/>
  <c r="W83" i="38" s="1"/>
  <c r="S88" i="36"/>
  <c r="O89" i="36"/>
  <c r="O88" i="38" s="1"/>
  <c r="K92" i="36"/>
  <c r="AA92" i="36"/>
  <c r="W93" i="36"/>
  <c r="W92" i="38" s="1"/>
  <c r="L58" i="36"/>
  <c r="P65" i="36"/>
  <c r="P64" i="38" s="1"/>
  <c r="T72" i="36"/>
  <c r="T71" i="38" s="1"/>
  <c r="X82" i="36"/>
  <c r="AB88" i="36"/>
  <c r="L94" i="36"/>
  <c r="L93" i="38" s="1"/>
  <c r="O97" i="36"/>
  <c r="P58" i="36"/>
  <c r="T65" i="36"/>
  <c r="T64" i="38" s="1"/>
  <c r="X72" i="36"/>
  <c r="X71" i="38" s="1"/>
  <c r="AB82" i="36"/>
  <c r="L89" i="36"/>
  <c r="L88" i="38" s="1"/>
  <c r="P94" i="36"/>
  <c r="P93" i="38" s="1"/>
  <c r="P97" i="36"/>
  <c r="T58" i="36"/>
  <c r="X65" i="36"/>
  <c r="X64" i="38" s="1"/>
  <c r="AB72" i="36"/>
  <c r="AB71" i="38" s="1"/>
  <c r="L83" i="36"/>
  <c r="L82" i="38" s="1"/>
  <c r="P89" i="36"/>
  <c r="P88" i="38" s="1"/>
  <c r="S94" i="36"/>
  <c r="S93" i="38" s="1"/>
  <c r="Q97" i="36"/>
  <c r="U58" i="36"/>
  <c r="Y65" i="36"/>
  <c r="Y64" i="38" s="1"/>
  <c r="I78" i="36"/>
  <c r="M83" i="36"/>
  <c r="M82" i="38" s="1"/>
  <c r="Q89" i="36"/>
  <c r="Q88" i="38" s="1"/>
  <c r="U94" i="36"/>
  <c r="U93" i="38" s="1"/>
  <c r="Z64" i="36"/>
  <c r="Z63" i="38" s="1"/>
  <c r="J72" i="36"/>
  <c r="J71" i="38" s="1"/>
  <c r="N82" i="36"/>
  <c r="R88" i="36"/>
  <c r="V93" i="36"/>
  <c r="V92" i="38" s="1"/>
  <c r="O64" i="36"/>
  <c r="O63" i="38" s="1"/>
  <c r="S71" i="36"/>
  <c r="S70" i="38" s="1"/>
  <c r="W79" i="36"/>
  <c r="W78" i="38" s="1"/>
  <c r="AA84" i="36"/>
  <c r="AA83" i="38" s="1"/>
  <c r="K93" i="36"/>
  <c r="K92" i="38" s="1"/>
  <c r="P78" i="36"/>
  <c r="S97" i="36"/>
  <c r="X83" i="36"/>
  <c r="X82" i="38" s="1"/>
  <c r="L92" i="36"/>
  <c r="T71" i="36"/>
  <c r="T70" i="38" s="1"/>
  <c r="AB84" i="36"/>
  <c r="AB83" i="38" s="1"/>
  <c r="Z94" i="36"/>
  <c r="Z93" i="38" s="1"/>
  <c r="Z97" i="36"/>
  <c r="J92" i="36"/>
  <c r="W58" i="36"/>
  <c r="K78" i="36"/>
  <c r="S89" i="36"/>
  <c r="S88" i="38" s="1"/>
  <c r="X89" i="36"/>
  <c r="X88" i="38" s="1"/>
  <c r="X78" i="36"/>
  <c r="X79" i="36"/>
  <c r="X78" i="38" s="1"/>
  <c r="M72" i="36"/>
  <c r="M71" i="38" s="1"/>
  <c r="U88" i="36"/>
  <c r="N71" i="36"/>
  <c r="N70" i="38" s="1"/>
  <c r="Z92" i="36"/>
  <c r="AA78" i="36"/>
  <c r="T97" i="36"/>
  <c r="P64" i="36"/>
  <c r="P63" i="38" s="1"/>
  <c r="V97" i="36"/>
  <c r="Y78" i="36"/>
  <c r="I84" i="36"/>
  <c r="I83" i="38" s="1"/>
  <c r="M92" i="36"/>
  <c r="R58" i="36"/>
  <c r="V65" i="36"/>
  <c r="V64" i="38" s="1"/>
  <c r="Z72" i="36"/>
  <c r="Z71" i="38" s="1"/>
  <c r="J83" i="36"/>
  <c r="J82" i="38" s="1"/>
  <c r="N89" i="36"/>
  <c r="N88" i="38" s="1"/>
  <c r="R94" i="36"/>
  <c r="R93" i="38" s="1"/>
  <c r="K65" i="36"/>
  <c r="K64" i="38" s="1"/>
  <c r="O72" i="36"/>
  <c r="O71" i="38" s="1"/>
  <c r="S82" i="36"/>
  <c r="W88" i="36"/>
  <c r="AA93" i="36"/>
  <c r="AA92" i="38" s="1"/>
  <c r="T83" i="36"/>
  <c r="T82" i="38" s="1"/>
  <c r="AB89" i="36"/>
  <c r="AB88" i="38" s="1"/>
  <c r="X94" i="36"/>
  <c r="X93" i="38" s="1"/>
  <c r="AB78" i="36"/>
  <c r="P92" i="36"/>
  <c r="J97" i="36"/>
  <c r="Z83" i="36"/>
  <c r="Z82" i="38" s="1"/>
  <c r="AA65" i="36"/>
  <c r="AA64" i="38" s="1"/>
  <c r="O83" i="36"/>
  <c r="O82" i="38" s="1"/>
  <c r="AB58" i="36"/>
  <c r="U97" i="36"/>
  <c r="R97" i="36"/>
  <c r="I65" i="36"/>
  <c r="I64" i="38" s="1"/>
  <c r="Q82" i="36"/>
  <c r="J64" i="36"/>
  <c r="J63" i="38" s="1"/>
  <c r="R79" i="36"/>
  <c r="R78" i="38" s="1"/>
  <c r="O92" i="36"/>
  <c r="T78" i="36"/>
  <c r="L84" i="36"/>
  <c r="L83" i="38" s="1"/>
  <c r="M64" i="36"/>
  <c r="M63" i="38" s="1"/>
  <c r="Q71" i="36"/>
  <c r="Q70" i="38" s="1"/>
  <c r="U79" i="36"/>
  <c r="U78" i="38" s="1"/>
  <c r="Y84" i="36"/>
  <c r="Y83" i="38" s="1"/>
  <c r="I93" i="36"/>
  <c r="I92" i="38" s="1"/>
  <c r="V78" i="36"/>
  <c r="W94" i="36"/>
  <c r="W93" i="38" s="1"/>
  <c r="L93" i="36"/>
  <c r="L92" i="38" s="1"/>
  <c r="Y93" i="36"/>
  <c r="Y92" i="38" s="1"/>
  <c r="V84" i="36"/>
  <c r="V83" i="38" s="1"/>
  <c r="K84" i="36"/>
  <c r="K83" i="38" s="1"/>
  <c r="V94" i="36"/>
  <c r="V93" i="38" s="1"/>
  <c r="AB83" i="36"/>
  <c r="AB82" i="38" s="1"/>
  <c r="T94" i="36"/>
  <c r="T93" i="38" s="1"/>
  <c r="E28" i="10"/>
  <c r="E26" i="10" s="1"/>
  <c r="E120" i="10" s="1"/>
  <c r="E32" i="10"/>
  <c r="E30" i="10" s="1"/>
  <c r="E126" i="10" s="1"/>
  <c r="E24" i="10"/>
  <c r="E22" i="10" s="1"/>
  <c r="E114" i="10" s="1"/>
  <c r="E54" i="10"/>
  <c r="E52" i="10" s="1"/>
  <c r="E50" i="10"/>
  <c r="E48" i="10" s="1"/>
  <c r="E46" i="10"/>
  <c r="E44" i="10" s="1"/>
  <c r="E42" i="10"/>
  <c r="E40" i="10" s="1"/>
  <c r="E16" i="10"/>
  <c r="E14" i="10" s="1"/>
  <c r="E20" i="10"/>
  <c r="E18" i="10" s="1"/>
  <c r="G29" i="36"/>
  <c r="G29" i="38" s="1"/>
  <c r="F29" i="36"/>
  <c r="F29" i="38" s="1"/>
  <c r="E29" i="36"/>
  <c r="E29" i="38" s="1"/>
  <c r="H29" i="36"/>
  <c r="H29" i="38" s="1"/>
  <c r="D29" i="36"/>
  <c r="D29" i="38" s="1"/>
  <c r="E38" i="10"/>
  <c r="G82" i="36"/>
  <c r="G93" i="36"/>
  <c r="G92" i="38" s="1"/>
  <c r="E83" i="36"/>
  <c r="E82" i="38" s="1"/>
  <c r="E97" i="36"/>
  <c r="H93" i="36"/>
  <c r="H92" i="38" s="1"/>
  <c r="F83" i="36"/>
  <c r="F82" i="38" s="1"/>
  <c r="F97" i="36"/>
  <c r="F93" i="36"/>
  <c r="F92" i="38" s="1"/>
  <c r="H83" i="36"/>
  <c r="H82" i="38" s="1"/>
  <c r="H97" i="36"/>
  <c r="E93" i="36"/>
  <c r="E92" i="38" s="1"/>
  <c r="G83" i="36"/>
  <c r="G82" i="38" s="1"/>
  <c r="G97" i="36"/>
  <c r="H86" i="38"/>
  <c r="F82" i="36"/>
  <c r="G78" i="36"/>
  <c r="F78" i="36"/>
  <c r="F94" i="36"/>
  <c r="F93" i="38" s="1"/>
  <c r="F72" i="36"/>
  <c r="F71" i="38" s="1"/>
  <c r="G72" i="36"/>
  <c r="G71" i="38" s="1"/>
  <c r="G84" i="36"/>
  <c r="G83" i="38" s="1"/>
  <c r="H94" i="36"/>
  <c r="H93" i="38" s="1"/>
  <c r="F84" i="36"/>
  <c r="F83" i="38" s="1"/>
  <c r="E86" i="38"/>
  <c r="E89" i="36"/>
  <c r="E88" i="38" s="1"/>
  <c r="G79" i="36"/>
  <c r="G78" i="38" s="1"/>
  <c r="E92" i="36"/>
  <c r="F89" i="36"/>
  <c r="F88" i="38" s="1"/>
  <c r="H79" i="36"/>
  <c r="H78" i="38" s="1"/>
  <c r="F92" i="36"/>
  <c r="H89" i="36"/>
  <c r="H88" i="38" s="1"/>
  <c r="F79" i="36"/>
  <c r="F78" i="38" s="1"/>
  <c r="H92" i="36"/>
  <c r="G89" i="36"/>
  <c r="G88" i="38" s="1"/>
  <c r="E79" i="36"/>
  <c r="E78" i="38" s="1"/>
  <c r="G92" i="36"/>
  <c r="G86" i="38"/>
  <c r="F88" i="36"/>
  <c r="H78" i="36"/>
  <c r="E82" i="36"/>
  <c r="G88" i="36"/>
  <c r="E78" i="36"/>
  <c r="E88" i="36"/>
  <c r="H82" i="36"/>
  <c r="H88" i="36"/>
  <c r="F86" i="38"/>
  <c r="H84" i="36"/>
  <c r="H83" i="38" s="1"/>
  <c r="G94" i="36"/>
  <c r="G93" i="38" s="1"/>
  <c r="E84" i="36"/>
  <c r="E83" i="38" s="1"/>
  <c r="E94" i="36"/>
  <c r="E93" i="38" s="1"/>
  <c r="E72" i="36"/>
  <c r="E71" i="38" s="1"/>
  <c r="H72" i="36"/>
  <c r="H71" i="38" s="1"/>
  <c r="H65" i="36"/>
  <c r="H64" i="38" s="1"/>
  <c r="D86" i="38"/>
  <c r="D69" i="38"/>
  <c r="D88" i="36"/>
  <c r="E69" i="38"/>
  <c r="F69" i="38"/>
  <c r="D92" i="36"/>
  <c r="E58" i="36"/>
  <c r="E57" i="38" s="1"/>
  <c r="F71" i="36"/>
  <c r="F70" i="38" s="1"/>
  <c r="F64" i="36"/>
  <c r="F63" i="38" s="1"/>
  <c r="G58" i="36"/>
  <c r="G57" i="38" s="1"/>
  <c r="G64" i="36"/>
  <c r="G63" i="38" s="1"/>
  <c r="H58" i="36"/>
  <c r="D58" i="36"/>
  <c r="D65" i="36"/>
  <c r="D64" i="38" s="1"/>
  <c r="E65" i="36"/>
  <c r="E64" i="38" s="1"/>
  <c r="D82" i="36"/>
  <c r="F65" i="36"/>
  <c r="F64" i="38" s="1"/>
  <c r="G65" i="36"/>
  <c r="G64" i="38" s="1"/>
  <c r="G69" i="38"/>
  <c r="D93" i="36"/>
  <c r="D92" i="38" s="1"/>
  <c r="H69" i="38"/>
  <c r="D94" i="36"/>
  <c r="D93" i="38" s="1"/>
  <c r="D71" i="36"/>
  <c r="D70" i="38" s="1"/>
  <c r="D97" i="36"/>
  <c r="D64" i="36"/>
  <c r="D63" i="38" s="1"/>
  <c r="E71" i="36"/>
  <c r="E70" i="38" s="1"/>
  <c r="E64" i="36"/>
  <c r="E63" i="38" s="1"/>
  <c r="F58" i="36"/>
  <c r="F57" i="38" s="1"/>
  <c r="G71" i="36"/>
  <c r="G70" i="38" s="1"/>
  <c r="H71" i="36"/>
  <c r="H70" i="38" s="1"/>
  <c r="H64" i="36"/>
  <c r="H63" i="38" s="1"/>
  <c r="D78" i="36"/>
  <c r="D79" i="36"/>
  <c r="D78" i="38" s="1"/>
  <c r="D83" i="36"/>
  <c r="D82" i="38" s="1"/>
  <c r="D84" i="36"/>
  <c r="D83" i="38" s="1"/>
  <c r="G192" i="10"/>
  <c r="I192" i="10"/>
  <c r="F192" i="10"/>
  <c r="E192" i="10"/>
  <c r="H192" i="10"/>
  <c r="D72" i="36"/>
  <c r="D71" i="38" s="1"/>
  <c r="E163" i="10"/>
  <c r="AD82" i="10"/>
  <c r="E177" i="10" l="1"/>
  <c r="M70" i="10"/>
  <c r="F70" i="10"/>
  <c r="L70" i="10"/>
  <c r="K70" i="10"/>
  <c r="J70" i="10"/>
  <c r="I177" i="10"/>
  <c r="I181" i="10" s="1"/>
  <c r="O70" i="10"/>
  <c r="N70" i="10"/>
  <c r="F177" i="10"/>
  <c r="F181" i="10" s="1"/>
  <c r="H177" i="10"/>
  <c r="H181" i="10" s="1"/>
  <c r="G177" i="10"/>
  <c r="G181" i="10" s="1"/>
  <c r="S102" i="10"/>
  <c r="L102" i="10"/>
  <c r="AC102" i="10"/>
  <c r="V102" i="10"/>
  <c r="AB102" i="10"/>
  <c r="U102" i="10"/>
  <c r="P102" i="10"/>
  <c r="M102" i="10"/>
  <c r="J102" i="10"/>
  <c r="X102" i="10"/>
  <c r="Y102" i="10"/>
  <c r="O102" i="10"/>
  <c r="N102" i="10"/>
  <c r="Q102" i="10"/>
  <c r="Z102" i="10"/>
  <c r="D98" i="36"/>
  <c r="K102" i="10"/>
  <c r="F102" i="10"/>
  <c r="W29" i="38"/>
  <c r="W50" i="36"/>
  <c r="P29" i="38"/>
  <c r="P50" i="36"/>
  <c r="AB29" i="38"/>
  <c r="AB50" i="36"/>
  <c r="Y29" i="38"/>
  <c r="Y50" i="36"/>
  <c r="K29" i="38"/>
  <c r="K50" i="36"/>
  <c r="Z29" i="38"/>
  <c r="Z50" i="36"/>
  <c r="S29" i="38"/>
  <c r="S50" i="36"/>
  <c r="L29" i="38"/>
  <c r="L50" i="36"/>
  <c r="I29" i="38"/>
  <c r="I50" i="36"/>
  <c r="N29" i="38"/>
  <c r="N50" i="36"/>
  <c r="J29" i="38"/>
  <c r="J50" i="36"/>
  <c r="V29" i="38"/>
  <c r="V50" i="36"/>
  <c r="O29" i="38"/>
  <c r="O50" i="36"/>
  <c r="X29" i="38"/>
  <c r="X50" i="36"/>
  <c r="U29" i="38"/>
  <c r="U50" i="36"/>
  <c r="Q29" i="38"/>
  <c r="Q50" i="36"/>
  <c r="M29" i="38"/>
  <c r="M50" i="36"/>
  <c r="R29" i="38"/>
  <c r="R50" i="36"/>
  <c r="AA29" i="38"/>
  <c r="AA50" i="36"/>
  <c r="T29" i="38"/>
  <c r="T50" i="36"/>
  <c r="AD252" i="10"/>
  <c r="R98" i="36"/>
  <c r="W98" i="36"/>
  <c r="T98" i="36"/>
  <c r="Q98" i="36"/>
  <c r="M98" i="36"/>
  <c r="K98" i="36"/>
  <c r="V98" i="36"/>
  <c r="AB98" i="36"/>
  <c r="X98" i="36"/>
  <c r="Y98" i="36"/>
  <c r="H57" i="38"/>
  <c r="H98" i="36"/>
  <c r="L98" i="36"/>
  <c r="S98" i="36"/>
  <c r="O98" i="36"/>
  <c r="Z98" i="36"/>
  <c r="I98" i="36"/>
  <c r="U98" i="36"/>
  <c r="P98" i="36"/>
  <c r="N98" i="36"/>
  <c r="J98" i="36"/>
  <c r="AA98" i="36"/>
  <c r="R57" i="38"/>
  <c r="R97" i="38" s="1"/>
  <c r="W57" i="38"/>
  <c r="W97" i="38" s="1"/>
  <c r="T57" i="38"/>
  <c r="T97" i="38" s="1"/>
  <c r="Q57" i="38"/>
  <c r="Q97" i="38" s="1"/>
  <c r="M57" i="38"/>
  <c r="M97" i="38" s="1"/>
  <c r="K57" i="38"/>
  <c r="K97" i="38" s="1"/>
  <c r="V57" i="38"/>
  <c r="V97" i="38" s="1"/>
  <c r="AB57" i="38"/>
  <c r="AB97" i="38" s="1"/>
  <c r="X57" i="38"/>
  <c r="X97" i="38" s="1"/>
  <c r="Y57" i="38"/>
  <c r="Y97" i="38" s="1"/>
  <c r="L57" i="38"/>
  <c r="L97" i="38" s="1"/>
  <c r="S57" i="38"/>
  <c r="S97" i="38" s="1"/>
  <c r="O57" i="38"/>
  <c r="O97" i="38" s="1"/>
  <c r="Z57" i="38"/>
  <c r="Z97" i="38" s="1"/>
  <c r="I57" i="38"/>
  <c r="I97" i="38" s="1"/>
  <c r="U57" i="38"/>
  <c r="U97" i="38" s="1"/>
  <c r="P57" i="38"/>
  <c r="P97" i="38" s="1"/>
  <c r="N57" i="38"/>
  <c r="N97" i="38" s="1"/>
  <c r="J57" i="38"/>
  <c r="J97" i="38" s="1"/>
  <c r="AA57" i="38"/>
  <c r="AA97" i="38" s="1"/>
  <c r="G90" i="10"/>
  <c r="G76" i="10"/>
  <c r="G77" i="10"/>
  <c r="G109" i="10" s="1"/>
  <c r="G110" i="10" s="1"/>
  <c r="G112" i="10" s="1"/>
  <c r="G83" i="10"/>
  <c r="H90" i="10"/>
  <c r="H77" i="10"/>
  <c r="H109" i="10" s="1"/>
  <c r="H110" i="10" s="1"/>
  <c r="H112" i="10" s="1"/>
  <c r="H83" i="10"/>
  <c r="H76" i="10"/>
  <c r="I90" i="10"/>
  <c r="I76" i="10"/>
  <c r="I83" i="10"/>
  <c r="I77" i="10"/>
  <c r="I109" i="10" s="1"/>
  <c r="I110" i="10" s="1"/>
  <c r="I112" i="10" s="1"/>
  <c r="F90" i="10"/>
  <c r="F83" i="10"/>
  <c r="F76" i="10"/>
  <c r="F77" i="10"/>
  <c r="F109" i="10" s="1"/>
  <c r="F110" i="10" s="1"/>
  <c r="F112" i="10" s="1"/>
  <c r="E36" i="10"/>
  <c r="E70" i="10" s="1"/>
  <c r="G94" i="10"/>
  <c r="G80" i="10"/>
  <c r="G127" i="10" s="1"/>
  <c r="G128" i="10" s="1"/>
  <c r="G130" i="10" s="1"/>
  <c r="G86" i="10"/>
  <c r="G91" i="10"/>
  <c r="G93" i="10"/>
  <c r="G78" i="10"/>
  <c r="G115" i="10" s="1"/>
  <c r="G116" i="10" s="1"/>
  <c r="G118" i="10" s="1"/>
  <c r="G92" i="10"/>
  <c r="G87" i="10"/>
  <c r="G84" i="10"/>
  <c r="G85" i="10"/>
  <c r="G79" i="10"/>
  <c r="G121" i="10" s="1"/>
  <c r="G122" i="10" s="1"/>
  <c r="G124" i="10" s="1"/>
  <c r="H92" i="10"/>
  <c r="H86" i="10"/>
  <c r="H94" i="10"/>
  <c r="H91" i="10"/>
  <c r="H78" i="10"/>
  <c r="H115" i="10" s="1"/>
  <c r="H116" i="10" s="1"/>
  <c r="H118" i="10" s="1"/>
  <c r="H87" i="10"/>
  <c r="H93" i="10"/>
  <c r="H84" i="10"/>
  <c r="H85" i="10"/>
  <c r="H80" i="10"/>
  <c r="H127" i="10" s="1"/>
  <c r="H128" i="10" s="1"/>
  <c r="H130" i="10" s="1"/>
  <c r="H79" i="10"/>
  <c r="H121" i="10" s="1"/>
  <c r="H122" i="10" s="1"/>
  <c r="H124" i="10" s="1"/>
  <c r="I91" i="10"/>
  <c r="I79" i="10"/>
  <c r="I121" i="10" s="1"/>
  <c r="I122" i="10" s="1"/>
  <c r="I124" i="10" s="1"/>
  <c r="I80" i="10"/>
  <c r="I127" i="10" s="1"/>
  <c r="I128" i="10" s="1"/>
  <c r="I130" i="10" s="1"/>
  <c r="I93" i="10"/>
  <c r="I85" i="10"/>
  <c r="I86" i="10"/>
  <c r="I92" i="10"/>
  <c r="I78" i="10"/>
  <c r="I115" i="10" s="1"/>
  <c r="I116" i="10" s="1"/>
  <c r="I118" i="10" s="1"/>
  <c r="I94" i="10"/>
  <c r="I87" i="10"/>
  <c r="I84" i="10"/>
  <c r="F84" i="10"/>
  <c r="F86" i="10"/>
  <c r="F79" i="10"/>
  <c r="F121" i="10" s="1"/>
  <c r="F122" i="10" s="1"/>
  <c r="F124" i="10" s="1"/>
  <c r="F80" i="10"/>
  <c r="F127" i="10" s="1"/>
  <c r="F128" i="10" s="1"/>
  <c r="F130" i="10" s="1"/>
  <c r="F78" i="10"/>
  <c r="F115" i="10" s="1"/>
  <c r="F116" i="10" s="1"/>
  <c r="F118" i="10" s="1"/>
  <c r="F85" i="10"/>
  <c r="F92" i="10"/>
  <c r="F93" i="10"/>
  <c r="F94" i="10"/>
  <c r="F91" i="10"/>
  <c r="F87" i="10"/>
  <c r="F195" i="10"/>
  <c r="F196" i="10" s="1"/>
  <c r="H195" i="10"/>
  <c r="H196" i="10" s="1"/>
  <c r="G195" i="10"/>
  <c r="G196" i="10" s="1"/>
  <c r="I195" i="10"/>
  <c r="I196" i="10" s="1"/>
  <c r="E195" i="10"/>
  <c r="E196" i="10" s="1"/>
  <c r="H254" i="10"/>
  <c r="E218" i="10"/>
  <c r="E237" i="10" s="1"/>
  <c r="E261" i="10" s="1"/>
  <c r="F261" i="10" s="1"/>
  <c r="G261" i="10" s="1"/>
  <c r="H261" i="10" s="1"/>
  <c r="I261" i="10" s="1"/>
  <c r="J261" i="10" s="1"/>
  <c r="K261" i="10" s="1"/>
  <c r="L261" i="10" s="1"/>
  <c r="M261" i="10" s="1"/>
  <c r="N261" i="10" s="1"/>
  <c r="O261" i="10" s="1"/>
  <c r="P261" i="10" s="1"/>
  <c r="Q261" i="10" s="1"/>
  <c r="R261" i="10" s="1"/>
  <c r="S261" i="10" s="1"/>
  <c r="T261" i="10" s="1"/>
  <c r="U261" i="10" s="1"/>
  <c r="V261" i="10" s="1"/>
  <c r="W261" i="10" s="1"/>
  <c r="X261" i="10" s="1"/>
  <c r="Y261" i="10" s="1"/>
  <c r="Z261" i="10" s="1"/>
  <c r="AA261" i="10" s="1"/>
  <c r="AB261" i="10" s="1"/>
  <c r="AC261" i="10" s="1"/>
  <c r="E161" i="10"/>
  <c r="E181" i="10" s="1"/>
  <c r="E205" i="10" s="1"/>
  <c r="F98" i="36"/>
  <c r="D57" i="38"/>
  <c r="E98" i="36"/>
  <c r="G98" i="36"/>
  <c r="G50" i="36"/>
  <c r="H50" i="36"/>
  <c r="D10" i="38"/>
  <c r="E83" i="10" s="1"/>
  <c r="D50" i="36"/>
  <c r="E50" i="36"/>
  <c r="F50" i="36"/>
  <c r="I103" i="10" l="1"/>
  <c r="I96" i="10"/>
  <c r="F205" i="10"/>
  <c r="G205" i="10" s="1"/>
  <c r="H205" i="10" s="1"/>
  <c r="I205" i="10" s="1"/>
  <c r="J205" i="10" s="1"/>
  <c r="K205" i="10" s="1"/>
  <c r="L205" i="10" s="1"/>
  <c r="M205" i="10" s="1"/>
  <c r="N205" i="10" s="1"/>
  <c r="O205" i="10" s="1"/>
  <c r="P205" i="10" s="1"/>
  <c r="Q205" i="10" s="1"/>
  <c r="R205" i="10" s="1"/>
  <c r="S205" i="10" s="1"/>
  <c r="T205" i="10" s="1"/>
  <c r="U205" i="10" s="1"/>
  <c r="V205" i="10" s="1"/>
  <c r="W205" i="10" s="1"/>
  <c r="X205" i="10" s="1"/>
  <c r="Y205" i="10" s="1"/>
  <c r="Z205" i="10" s="1"/>
  <c r="AA205" i="10" s="1"/>
  <c r="AB205" i="10" s="1"/>
  <c r="AC205" i="10" s="1"/>
  <c r="H103" i="10"/>
  <c r="H96" i="10"/>
  <c r="F103" i="10"/>
  <c r="F104" i="10" s="1"/>
  <c r="F106" i="10" s="1"/>
  <c r="F132" i="10" s="1"/>
  <c r="F96" i="10"/>
  <c r="G103" i="10"/>
  <c r="G96" i="10"/>
  <c r="E206" i="10"/>
  <c r="AD237" i="10"/>
  <c r="Y83" i="10"/>
  <c r="Y84" i="10"/>
  <c r="Y92" i="10"/>
  <c r="Y77" i="10"/>
  <c r="Y109" i="10" s="1"/>
  <c r="Y110" i="10" s="1"/>
  <c r="Y112" i="10" s="1"/>
  <c r="X50" i="38"/>
  <c r="Y87" i="10"/>
  <c r="Y80" i="10"/>
  <c r="Y127" i="10" s="1"/>
  <c r="Y128" i="10" s="1"/>
  <c r="Y130" i="10" s="1"/>
  <c r="Y90" i="10"/>
  <c r="Y79" i="10"/>
  <c r="Y121" i="10" s="1"/>
  <c r="Y122" i="10" s="1"/>
  <c r="Y124" i="10" s="1"/>
  <c r="Y91" i="10"/>
  <c r="Y86" i="10"/>
  <c r="Y94" i="10"/>
  <c r="Y78" i="10"/>
  <c r="Y115" i="10" s="1"/>
  <c r="Y116" i="10" s="1"/>
  <c r="Y118" i="10" s="1"/>
  <c r="Y85" i="10"/>
  <c r="Y93" i="10"/>
  <c r="Y76" i="10"/>
  <c r="Y103" i="10" s="1"/>
  <c r="W83" i="10"/>
  <c r="W84" i="10"/>
  <c r="W77" i="10"/>
  <c r="W109" i="10" s="1"/>
  <c r="W110" i="10" s="1"/>
  <c r="W112" i="10" s="1"/>
  <c r="W92" i="10"/>
  <c r="V50" i="38"/>
  <c r="W94" i="10"/>
  <c r="W87" i="10"/>
  <c r="W80" i="10"/>
  <c r="W127" i="10" s="1"/>
  <c r="W128" i="10" s="1"/>
  <c r="W130" i="10" s="1"/>
  <c r="W90" i="10"/>
  <c r="W91" i="10"/>
  <c r="W86" i="10"/>
  <c r="W79" i="10"/>
  <c r="W121" i="10" s="1"/>
  <c r="W122" i="10" s="1"/>
  <c r="W124" i="10" s="1"/>
  <c r="W76" i="10"/>
  <c r="W103" i="10" s="1"/>
  <c r="W85" i="10"/>
  <c r="W78" i="10"/>
  <c r="W115" i="10" s="1"/>
  <c r="W116" i="10" s="1"/>
  <c r="W118" i="10" s="1"/>
  <c r="W93" i="10"/>
  <c r="AB91" i="10"/>
  <c r="AB86" i="10"/>
  <c r="AB79" i="10"/>
  <c r="AB121" i="10" s="1"/>
  <c r="AB122" i="10" s="1"/>
  <c r="AB124" i="10" s="1"/>
  <c r="AB94" i="10"/>
  <c r="AB76" i="10"/>
  <c r="AB103" i="10" s="1"/>
  <c r="AB85" i="10"/>
  <c r="AB78" i="10"/>
  <c r="AB115" i="10" s="1"/>
  <c r="AB116" i="10" s="1"/>
  <c r="AB118" i="10" s="1"/>
  <c r="AB93" i="10"/>
  <c r="AB83" i="10"/>
  <c r="AB84" i="10"/>
  <c r="AB92" i="10"/>
  <c r="AB77" i="10"/>
  <c r="AB109" i="10" s="1"/>
  <c r="AB110" i="10" s="1"/>
  <c r="AB112" i="10" s="1"/>
  <c r="AA50" i="38"/>
  <c r="AB87" i="10"/>
  <c r="AB80" i="10"/>
  <c r="AB127" i="10" s="1"/>
  <c r="AB128" i="10" s="1"/>
  <c r="AB130" i="10" s="1"/>
  <c r="AB90" i="10"/>
  <c r="N84" i="10"/>
  <c r="N79" i="10"/>
  <c r="N121" i="10" s="1"/>
  <c r="N122" i="10" s="1"/>
  <c r="N124" i="10" s="1"/>
  <c r="N94" i="10"/>
  <c r="N78" i="10"/>
  <c r="N115" i="10" s="1"/>
  <c r="N116" i="10" s="1"/>
  <c r="N118" i="10" s="1"/>
  <c r="N83" i="10"/>
  <c r="N80" i="10"/>
  <c r="N127" i="10" s="1"/>
  <c r="N128" i="10" s="1"/>
  <c r="N130" i="10" s="1"/>
  <c r="M50" i="38"/>
  <c r="N76" i="10"/>
  <c r="N87" i="10"/>
  <c r="N92" i="10"/>
  <c r="N93" i="10"/>
  <c r="N77" i="10"/>
  <c r="N109" i="10" s="1"/>
  <c r="N110" i="10" s="1"/>
  <c r="N112" i="10" s="1"/>
  <c r="N86" i="10"/>
  <c r="N85" i="10"/>
  <c r="N90" i="10"/>
  <c r="N91" i="10"/>
  <c r="O91" i="10"/>
  <c r="O86" i="10"/>
  <c r="O79" i="10"/>
  <c r="O121" i="10" s="1"/>
  <c r="O122" i="10" s="1"/>
  <c r="O124" i="10" s="1"/>
  <c r="O76" i="10"/>
  <c r="O85" i="10"/>
  <c r="O78" i="10"/>
  <c r="O115" i="10" s="1"/>
  <c r="O116" i="10" s="1"/>
  <c r="O118" i="10" s="1"/>
  <c r="O93" i="10"/>
  <c r="O83" i="10"/>
  <c r="O84" i="10"/>
  <c r="O77" i="10"/>
  <c r="O109" i="10" s="1"/>
  <c r="O110" i="10" s="1"/>
  <c r="O112" i="10" s="1"/>
  <c r="O92" i="10"/>
  <c r="O94" i="10"/>
  <c r="N50" i="38"/>
  <c r="O87" i="10"/>
  <c r="O80" i="10"/>
  <c r="O127" i="10" s="1"/>
  <c r="O128" i="10" s="1"/>
  <c r="O130" i="10" s="1"/>
  <c r="O90" i="10"/>
  <c r="M83" i="10"/>
  <c r="M84" i="10"/>
  <c r="M77" i="10"/>
  <c r="M109" i="10" s="1"/>
  <c r="M110" i="10" s="1"/>
  <c r="M112" i="10" s="1"/>
  <c r="M92" i="10"/>
  <c r="L50" i="38"/>
  <c r="M87" i="10"/>
  <c r="M80" i="10"/>
  <c r="M127" i="10" s="1"/>
  <c r="M128" i="10" s="1"/>
  <c r="M130" i="10" s="1"/>
  <c r="M90" i="10"/>
  <c r="M91" i="10"/>
  <c r="M86" i="10"/>
  <c r="M79" i="10"/>
  <c r="M121" i="10" s="1"/>
  <c r="M122" i="10" s="1"/>
  <c r="M124" i="10" s="1"/>
  <c r="M94" i="10"/>
  <c r="M76" i="10"/>
  <c r="M85" i="10"/>
  <c r="M78" i="10"/>
  <c r="M115" i="10" s="1"/>
  <c r="M116" i="10" s="1"/>
  <c r="M118" i="10" s="1"/>
  <c r="M93" i="10"/>
  <c r="AA76" i="10"/>
  <c r="AA103" i="10" s="1"/>
  <c r="AA83" i="10"/>
  <c r="AA84" i="10"/>
  <c r="AA87" i="10"/>
  <c r="AA80" i="10"/>
  <c r="AA127" i="10" s="1"/>
  <c r="AA128" i="10" s="1"/>
  <c r="AA130" i="10" s="1"/>
  <c r="AA90" i="10"/>
  <c r="AA91" i="10"/>
  <c r="AA86" i="10"/>
  <c r="AA79" i="10"/>
  <c r="AA121" i="10" s="1"/>
  <c r="AA122" i="10" s="1"/>
  <c r="AA124" i="10" s="1"/>
  <c r="AA94" i="10"/>
  <c r="AA85" i="10"/>
  <c r="AA77" i="10"/>
  <c r="AA109" i="10" s="1"/>
  <c r="AA110" i="10" s="1"/>
  <c r="AA112" i="10" s="1"/>
  <c r="Z50" i="38"/>
  <c r="AA78" i="10"/>
  <c r="AA115" i="10" s="1"/>
  <c r="AA116" i="10" s="1"/>
  <c r="AA118" i="10" s="1"/>
  <c r="AA93" i="10"/>
  <c r="AA92" i="10"/>
  <c r="Z92" i="10"/>
  <c r="Z83" i="10"/>
  <c r="Z85" i="10"/>
  <c r="Z78" i="10"/>
  <c r="Z115" i="10" s="1"/>
  <c r="Z116" i="10" s="1"/>
  <c r="Z118" i="10" s="1"/>
  <c r="Z90" i="10"/>
  <c r="Y50" i="38"/>
  <c r="Z84" i="10"/>
  <c r="Z77" i="10"/>
  <c r="Z109" i="10" s="1"/>
  <c r="Z110" i="10" s="1"/>
  <c r="Z112" i="10" s="1"/>
  <c r="Z91" i="10"/>
  <c r="Z80" i="10"/>
  <c r="Z127" i="10" s="1"/>
  <c r="Z128" i="10" s="1"/>
  <c r="Z130" i="10" s="1"/>
  <c r="Z94" i="10"/>
  <c r="Z87" i="10"/>
  <c r="Z86" i="10"/>
  <c r="Z93" i="10"/>
  <c r="Z79" i="10"/>
  <c r="Z121" i="10" s="1"/>
  <c r="Z122" i="10" s="1"/>
  <c r="Z124" i="10" s="1"/>
  <c r="Z76" i="10"/>
  <c r="Z103" i="10" s="1"/>
  <c r="P50" i="38"/>
  <c r="Q87" i="10"/>
  <c r="Q80" i="10"/>
  <c r="Q127" i="10" s="1"/>
  <c r="Q128" i="10" s="1"/>
  <c r="Q130" i="10" s="1"/>
  <c r="Q90" i="10"/>
  <c r="Q91" i="10"/>
  <c r="Q86" i="10"/>
  <c r="Q79" i="10"/>
  <c r="Q121" i="10" s="1"/>
  <c r="Q122" i="10" s="1"/>
  <c r="Q124" i="10" s="1"/>
  <c r="Q94" i="10"/>
  <c r="Q76" i="10"/>
  <c r="Q103" i="10" s="1"/>
  <c r="Q85" i="10"/>
  <c r="Q78" i="10"/>
  <c r="Q115" i="10" s="1"/>
  <c r="Q116" i="10" s="1"/>
  <c r="Q118" i="10" s="1"/>
  <c r="Q93" i="10"/>
  <c r="Q92" i="10"/>
  <c r="Q83" i="10"/>
  <c r="Q77" i="10"/>
  <c r="Q109" i="10" s="1"/>
  <c r="Q110" i="10" s="1"/>
  <c r="Q112" i="10" s="1"/>
  <c r="Q84" i="10"/>
  <c r="V76" i="10"/>
  <c r="V103" i="10" s="1"/>
  <c r="V85" i="10"/>
  <c r="V78" i="10"/>
  <c r="V115" i="10" s="1"/>
  <c r="V116" i="10" s="1"/>
  <c r="V118" i="10" s="1"/>
  <c r="V93" i="10"/>
  <c r="V83" i="10"/>
  <c r="V84" i="10"/>
  <c r="V77" i="10"/>
  <c r="V109" i="10" s="1"/>
  <c r="V110" i="10" s="1"/>
  <c r="V112" i="10" s="1"/>
  <c r="V92" i="10"/>
  <c r="U50" i="38"/>
  <c r="V87" i="10"/>
  <c r="V80" i="10"/>
  <c r="V127" i="10" s="1"/>
  <c r="V128" i="10" s="1"/>
  <c r="V130" i="10" s="1"/>
  <c r="V90" i="10"/>
  <c r="V91" i="10"/>
  <c r="V86" i="10"/>
  <c r="V79" i="10"/>
  <c r="V121" i="10" s="1"/>
  <c r="V122" i="10" s="1"/>
  <c r="V124" i="10" s="1"/>
  <c r="V94" i="10"/>
  <c r="P80" i="10"/>
  <c r="P127" i="10" s="1"/>
  <c r="P128" i="10" s="1"/>
  <c r="P130" i="10" s="1"/>
  <c r="P79" i="10"/>
  <c r="P121" i="10" s="1"/>
  <c r="P122" i="10" s="1"/>
  <c r="P124" i="10" s="1"/>
  <c r="P92" i="10"/>
  <c r="P93" i="10"/>
  <c r="P91" i="10"/>
  <c r="P83" i="10"/>
  <c r="P86" i="10"/>
  <c r="O50" i="38"/>
  <c r="P87" i="10"/>
  <c r="P94" i="10"/>
  <c r="P78" i="10"/>
  <c r="P115" i="10" s="1"/>
  <c r="P116" i="10" s="1"/>
  <c r="P118" i="10" s="1"/>
  <c r="P85" i="10"/>
  <c r="P84" i="10"/>
  <c r="P77" i="10"/>
  <c r="P109" i="10" s="1"/>
  <c r="P110" i="10" s="1"/>
  <c r="P112" i="10" s="1"/>
  <c r="P90" i="10"/>
  <c r="P76" i="10"/>
  <c r="P103" i="10" s="1"/>
  <c r="K94" i="10"/>
  <c r="K78" i="10"/>
  <c r="K115" i="10" s="1"/>
  <c r="K116" i="10" s="1"/>
  <c r="K118" i="10" s="1"/>
  <c r="K92" i="10"/>
  <c r="K87" i="10"/>
  <c r="K80" i="10"/>
  <c r="K127" i="10" s="1"/>
  <c r="K128" i="10" s="1"/>
  <c r="K130" i="10" s="1"/>
  <c r="K90" i="10"/>
  <c r="K91" i="10"/>
  <c r="K86" i="10"/>
  <c r="K79" i="10"/>
  <c r="K121" i="10" s="1"/>
  <c r="K122" i="10" s="1"/>
  <c r="K124" i="10" s="1"/>
  <c r="K76" i="10"/>
  <c r="K93" i="10"/>
  <c r="K83" i="10"/>
  <c r="J50" i="38"/>
  <c r="K85" i="10"/>
  <c r="K84" i="10"/>
  <c r="K77" i="10"/>
  <c r="K109" i="10" s="1"/>
  <c r="K110" i="10" s="1"/>
  <c r="K112" i="10" s="1"/>
  <c r="U92" i="10"/>
  <c r="U87" i="10"/>
  <c r="U83" i="10"/>
  <c r="U84" i="10"/>
  <c r="U91" i="10"/>
  <c r="U86" i="10"/>
  <c r="U80" i="10"/>
  <c r="U127" i="10" s="1"/>
  <c r="U128" i="10" s="1"/>
  <c r="U130" i="10" s="1"/>
  <c r="U90" i="10"/>
  <c r="U85" i="10"/>
  <c r="U79" i="10"/>
  <c r="U121" i="10" s="1"/>
  <c r="U122" i="10" s="1"/>
  <c r="U124" i="10" s="1"/>
  <c r="U77" i="10"/>
  <c r="U109" i="10" s="1"/>
  <c r="U110" i="10" s="1"/>
  <c r="U112" i="10" s="1"/>
  <c r="U94" i="10"/>
  <c r="U76" i="10"/>
  <c r="U103" i="10" s="1"/>
  <c r="U78" i="10"/>
  <c r="U115" i="10" s="1"/>
  <c r="U116" i="10" s="1"/>
  <c r="U118" i="10" s="1"/>
  <c r="U93" i="10"/>
  <c r="T50" i="38"/>
  <c r="S76" i="10"/>
  <c r="S103" i="10" s="1"/>
  <c r="S85" i="10"/>
  <c r="S78" i="10"/>
  <c r="S115" i="10" s="1"/>
  <c r="S116" i="10" s="1"/>
  <c r="S118" i="10" s="1"/>
  <c r="S93" i="10"/>
  <c r="S83" i="10"/>
  <c r="S84" i="10"/>
  <c r="S77" i="10"/>
  <c r="S109" i="10" s="1"/>
  <c r="S110" i="10" s="1"/>
  <c r="S112" i="10" s="1"/>
  <c r="S92" i="10"/>
  <c r="R50" i="38"/>
  <c r="S94" i="10"/>
  <c r="S87" i="10"/>
  <c r="S80" i="10"/>
  <c r="S127" i="10" s="1"/>
  <c r="S128" i="10" s="1"/>
  <c r="S130" i="10" s="1"/>
  <c r="S90" i="10"/>
  <c r="S91" i="10"/>
  <c r="S86" i="10"/>
  <c r="S79" i="10"/>
  <c r="S121" i="10" s="1"/>
  <c r="S122" i="10" s="1"/>
  <c r="S124" i="10" s="1"/>
  <c r="Q50" i="38"/>
  <c r="R87" i="10"/>
  <c r="R80" i="10"/>
  <c r="R127" i="10" s="1"/>
  <c r="R128" i="10" s="1"/>
  <c r="R130" i="10" s="1"/>
  <c r="R90" i="10"/>
  <c r="R91" i="10"/>
  <c r="R86" i="10"/>
  <c r="R79" i="10"/>
  <c r="R121" i="10" s="1"/>
  <c r="R122" i="10" s="1"/>
  <c r="R124" i="10" s="1"/>
  <c r="R94" i="10"/>
  <c r="R76" i="10"/>
  <c r="R103" i="10" s="1"/>
  <c r="R85" i="10"/>
  <c r="R78" i="10"/>
  <c r="R115" i="10" s="1"/>
  <c r="R116" i="10" s="1"/>
  <c r="R118" i="10" s="1"/>
  <c r="R93" i="10"/>
  <c r="R83" i="10"/>
  <c r="R84" i="10"/>
  <c r="R77" i="10"/>
  <c r="R109" i="10" s="1"/>
  <c r="R110" i="10" s="1"/>
  <c r="R112" i="10" s="1"/>
  <c r="R92" i="10"/>
  <c r="J92" i="10"/>
  <c r="J83" i="10"/>
  <c r="J84" i="10"/>
  <c r="J78" i="10"/>
  <c r="J115" i="10" s="1"/>
  <c r="J116" i="10" s="1"/>
  <c r="J118" i="10" s="1"/>
  <c r="J90" i="10"/>
  <c r="I50" i="38"/>
  <c r="J87" i="10"/>
  <c r="J77" i="10"/>
  <c r="J109" i="10" s="1"/>
  <c r="J110" i="10" s="1"/>
  <c r="J112" i="10" s="1"/>
  <c r="J94" i="10"/>
  <c r="J91" i="10"/>
  <c r="J86" i="10"/>
  <c r="J80" i="10"/>
  <c r="J127" i="10" s="1"/>
  <c r="J128" i="10" s="1"/>
  <c r="J130" i="10" s="1"/>
  <c r="J93" i="10"/>
  <c r="J76" i="10"/>
  <c r="J85" i="10"/>
  <c r="J79" i="10"/>
  <c r="J121" i="10" s="1"/>
  <c r="J122" i="10" s="1"/>
  <c r="J124" i="10" s="1"/>
  <c r="S50" i="38"/>
  <c r="T87" i="10"/>
  <c r="T80" i="10"/>
  <c r="T127" i="10" s="1"/>
  <c r="T128" i="10" s="1"/>
  <c r="T130" i="10" s="1"/>
  <c r="T90" i="10"/>
  <c r="T91" i="10"/>
  <c r="T86" i="10"/>
  <c r="T79" i="10"/>
  <c r="T121" i="10" s="1"/>
  <c r="T122" i="10" s="1"/>
  <c r="T124" i="10" s="1"/>
  <c r="T94" i="10"/>
  <c r="T76" i="10"/>
  <c r="T103" i="10" s="1"/>
  <c r="T85" i="10"/>
  <c r="T78" i="10"/>
  <c r="T115" i="10" s="1"/>
  <c r="T116" i="10" s="1"/>
  <c r="T118" i="10" s="1"/>
  <c r="T93" i="10"/>
  <c r="T83" i="10"/>
  <c r="T84" i="10"/>
  <c r="T77" i="10"/>
  <c r="T109" i="10" s="1"/>
  <c r="T110" i="10" s="1"/>
  <c r="T112" i="10" s="1"/>
  <c r="T92" i="10"/>
  <c r="L78" i="10"/>
  <c r="L115" i="10" s="1"/>
  <c r="L116" i="10" s="1"/>
  <c r="L118" i="10" s="1"/>
  <c r="L93" i="10"/>
  <c r="L76" i="10"/>
  <c r="L85" i="10"/>
  <c r="L77" i="10"/>
  <c r="L109" i="10" s="1"/>
  <c r="L110" i="10" s="1"/>
  <c r="L112" i="10" s="1"/>
  <c r="L92" i="10"/>
  <c r="L83" i="10"/>
  <c r="L84" i="10"/>
  <c r="L80" i="10"/>
  <c r="L127" i="10" s="1"/>
  <c r="L128" i="10" s="1"/>
  <c r="L130" i="10" s="1"/>
  <c r="L90" i="10"/>
  <c r="K50" i="38"/>
  <c r="L87" i="10"/>
  <c r="L79" i="10"/>
  <c r="L121" i="10" s="1"/>
  <c r="L122" i="10" s="1"/>
  <c r="L124" i="10" s="1"/>
  <c r="L94" i="10"/>
  <c r="L91" i="10"/>
  <c r="L86" i="10"/>
  <c r="AC83" i="10"/>
  <c r="AC84" i="10"/>
  <c r="AC77" i="10"/>
  <c r="AC109" i="10" s="1"/>
  <c r="AC110" i="10" s="1"/>
  <c r="AC112" i="10" s="1"/>
  <c r="AC92" i="10"/>
  <c r="AB50" i="38"/>
  <c r="AC87" i="10"/>
  <c r="AC80" i="10"/>
  <c r="AC127" i="10" s="1"/>
  <c r="AC128" i="10" s="1"/>
  <c r="AC130" i="10" s="1"/>
  <c r="AC90" i="10"/>
  <c r="AC91" i="10"/>
  <c r="AC86" i="10"/>
  <c r="AC79" i="10"/>
  <c r="AC121" i="10" s="1"/>
  <c r="AC122" i="10" s="1"/>
  <c r="AC124" i="10" s="1"/>
  <c r="AC94" i="10"/>
  <c r="AC76" i="10"/>
  <c r="AC103" i="10" s="1"/>
  <c r="AC85" i="10"/>
  <c r="AC78" i="10"/>
  <c r="AC115" i="10" s="1"/>
  <c r="AC116" i="10" s="1"/>
  <c r="AC118" i="10" s="1"/>
  <c r="AC93" i="10"/>
  <c r="W50" i="38"/>
  <c r="X85" i="10"/>
  <c r="X78" i="10"/>
  <c r="X115" i="10" s="1"/>
  <c r="X116" i="10" s="1"/>
  <c r="X118" i="10" s="1"/>
  <c r="X84" i="10"/>
  <c r="X77" i="10"/>
  <c r="X109" i="10" s="1"/>
  <c r="X110" i="10" s="1"/>
  <c r="X112" i="10" s="1"/>
  <c r="X92" i="10"/>
  <c r="X87" i="10"/>
  <c r="X80" i="10"/>
  <c r="X127" i="10" s="1"/>
  <c r="X128" i="10" s="1"/>
  <c r="X130" i="10" s="1"/>
  <c r="X90" i="10"/>
  <c r="X91" i="10"/>
  <c r="X86" i="10"/>
  <c r="X79" i="10"/>
  <c r="X121" i="10" s="1"/>
  <c r="X122" i="10" s="1"/>
  <c r="X124" i="10" s="1"/>
  <c r="X94" i="10"/>
  <c r="X76" i="10"/>
  <c r="X103" i="10" s="1"/>
  <c r="X93" i="10"/>
  <c r="X83" i="10"/>
  <c r="AD196" i="10"/>
  <c r="AD181" i="10"/>
  <c r="E84" i="10"/>
  <c r="E87" i="10"/>
  <c r="E86" i="10"/>
  <c r="E91" i="10"/>
  <c r="E79" i="10"/>
  <c r="E85" i="10"/>
  <c r="E92" i="10"/>
  <c r="E78" i="10"/>
  <c r="E94" i="10"/>
  <c r="E93" i="10"/>
  <c r="E80" i="10"/>
  <c r="E90" i="10"/>
  <c r="E76" i="10"/>
  <c r="E95" i="10"/>
  <c r="E77" i="10"/>
  <c r="E109" i="10" s="1"/>
  <c r="E81" i="10"/>
  <c r="E88" i="10"/>
  <c r="F198" i="10"/>
  <c r="I198" i="10"/>
  <c r="G254" i="10"/>
  <c r="I254" i="10"/>
  <c r="F254" i="10"/>
  <c r="H198" i="10"/>
  <c r="G198" i="10"/>
  <c r="E198" i="10"/>
  <c r="E208" i="10" s="1"/>
  <c r="G97" i="38"/>
  <c r="E97" i="38"/>
  <c r="F97" i="38"/>
  <c r="H97" i="38"/>
  <c r="D97" i="38"/>
  <c r="E254" i="10"/>
  <c r="E264" i="10" s="1"/>
  <c r="G50" i="38"/>
  <c r="H50" i="38"/>
  <c r="D50" i="38"/>
  <c r="F50" i="38"/>
  <c r="E50" i="38"/>
  <c r="E96" i="10" l="1"/>
  <c r="F264" i="10"/>
  <c r="G264" i="10" s="1"/>
  <c r="H264" i="10" s="1"/>
  <c r="I264" i="10" s="1"/>
  <c r="J264" i="10" s="1"/>
  <c r="K264" i="10" s="1"/>
  <c r="L264" i="10" s="1"/>
  <c r="M264" i="10" s="1"/>
  <c r="N264" i="10" s="1"/>
  <c r="O264" i="10" s="1"/>
  <c r="P264" i="10" s="1"/>
  <c r="Q264" i="10" s="1"/>
  <c r="R264" i="10" s="1"/>
  <c r="S264" i="10" s="1"/>
  <c r="T264" i="10" s="1"/>
  <c r="U264" i="10" s="1"/>
  <c r="V264" i="10" s="1"/>
  <c r="W264" i="10" s="1"/>
  <c r="X264" i="10" s="1"/>
  <c r="Y264" i="10" s="1"/>
  <c r="Z264" i="10" s="1"/>
  <c r="AA264" i="10" s="1"/>
  <c r="AB264" i="10" s="1"/>
  <c r="AC264" i="10" s="1"/>
  <c r="M103" i="10"/>
  <c r="M104" i="10" s="1"/>
  <c r="M106" i="10" s="1"/>
  <c r="M132" i="10" s="1"/>
  <c r="M96" i="10"/>
  <c r="O103" i="10"/>
  <c r="O104" i="10" s="1"/>
  <c r="O106" i="10" s="1"/>
  <c r="O132" i="10" s="1"/>
  <c r="O96" i="10"/>
  <c r="N103" i="10"/>
  <c r="N104" i="10" s="1"/>
  <c r="N106" i="10" s="1"/>
  <c r="N132" i="10" s="1"/>
  <c r="N96" i="10"/>
  <c r="L103" i="10"/>
  <c r="L104" i="10" s="1"/>
  <c r="L106" i="10" s="1"/>
  <c r="L132" i="10" s="1"/>
  <c r="L96" i="10"/>
  <c r="J103" i="10"/>
  <c r="J104" i="10" s="1"/>
  <c r="J106" i="10" s="1"/>
  <c r="J132" i="10" s="1"/>
  <c r="J96" i="10"/>
  <c r="K103" i="10"/>
  <c r="K104" i="10" s="1"/>
  <c r="K106" i="10" s="1"/>
  <c r="K132" i="10" s="1"/>
  <c r="K96" i="10"/>
  <c r="F208" i="10"/>
  <c r="G208" i="10" s="1"/>
  <c r="H208" i="10" s="1"/>
  <c r="I208" i="10" s="1"/>
  <c r="J208" i="10" s="1"/>
  <c r="K208" i="10" s="1"/>
  <c r="L208" i="10" s="1"/>
  <c r="M208" i="10" s="1"/>
  <c r="N208" i="10" s="1"/>
  <c r="O208" i="10" s="1"/>
  <c r="P208" i="10" s="1"/>
  <c r="Q208" i="10" s="1"/>
  <c r="R208" i="10" s="1"/>
  <c r="S208" i="10" s="1"/>
  <c r="T208" i="10" s="1"/>
  <c r="U208" i="10" s="1"/>
  <c r="V208" i="10" s="1"/>
  <c r="W208" i="10" s="1"/>
  <c r="X208" i="10" s="1"/>
  <c r="Y208" i="10" s="1"/>
  <c r="Z208" i="10" s="1"/>
  <c r="AA208" i="10" s="1"/>
  <c r="AB208" i="10" s="1"/>
  <c r="AC208" i="10" s="1"/>
  <c r="E262" i="10"/>
  <c r="E265" i="10" s="1"/>
  <c r="E209" i="10"/>
  <c r="G206" i="10"/>
  <c r="P104" i="10"/>
  <c r="P106" i="10" s="1"/>
  <c r="Z104" i="10"/>
  <c r="Z106" i="10" s="1"/>
  <c r="Y104" i="10"/>
  <c r="Y106" i="10" s="1"/>
  <c r="X104" i="10"/>
  <c r="X106" i="10" s="1"/>
  <c r="AC104" i="10"/>
  <c r="AC106" i="10" s="1"/>
  <c r="T104" i="10"/>
  <c r="T106" i="10" s="1"/>
  <c r="R104" i="10"/>
  <c r="R106" i="10" s="1"/>
  <c r="S104" i="10"/>
  <c r="S106" i="10" s="1"/>
  <c r="U104" i="10"/>
  <c r="U106" i="10" s="1"/>
  <c r="V104" i="10"/>
  <c r="V106" i="10" s="1"/>
  <c r="Q104" i="10"/>
  <c r="Q106" i="10" s="1"/>
  <c r="AA104" i="10"/>
  <c r="AA106" i="10" s="1"/>
  <c r="AB104" i="10"/>
  <c r="AB106" i="10" s="1"/>
  <c r="W104" i="10"/>
  <c r="W106" i="10" s="1"/>
  <c r="AD90" i="10"/>
  <c r="AD94" i="10"/>
  <c r="AD84" i="10"/>
  <c r="AD198" i="10"/>
  <c r="AD91" i="10"/>
  <c r="AD83" i="10"/>
  <c r="AD77" i="10"/>
  <c r="AD86" i="10"/>
  <c r="AD78" i="10"/>
  <c r="E115" i="10"/>
  <c r="E116" i="10" s="1"/>
  <c r="E118" i="10" s="1"/>
  <c r="AD80" i="10"/>
  <c r="E127" i="10"/>
  <c r="E128" i="10" s="1"/>
  <c r="E130" i="10" s="1"/>
  <c r="AD92" i="10"/>
  <c r="AD93" i="10"/>
  <c r="AD85" i="10"/>
  <c r="AD87" i="10"/>
  <c r="AD76" i="10"/>
  <c r="AD79" i="10"/>
  <c r="E121" i="10"/>
  <c r="E122" i="10" s="1"/>
  <c r="E124" i="10" s="1"/>
  <c r="AD254" i="10"/>
  <c r="AB14" i="29"/>
  <c r="E103" i="10"/>
  <c r="H206" i="10" l="1"/>
  <c r="G209" i="10"/>
  <c r="F262" i="10"/>
  <c r="F265" i="10" s="1"/>
  <c r="AD136" i="10"/>
  <c r="Z135" i="10"/>
  <c r="AC135" i="10"/>
  <c r="L135" i="10"/>
  <c r="O135" i="10"/>
  <c r="Y135" i="10"/>
  <c r="X135" i="10"/>
  <c r="R135" i="10"/>
  <c r="Q135" i="10"/>
  <c r="U135" i="10"/>
  <c r="AA135" i="10"/>
  <c r="S135" i="10"/>
  <c r="J135" i="10"/>
  <c r="P135" i="10"/>
  <c r="W135" i="10"/>
  <c r="M135" i="10"/>
  <c r="N135" i="10"/>
  <c r="K135" i="10"/>
  <c r="AB135" i="10"/>
  <c r="V135" i="10"/>
  <c r="T135" i="10"/>
  <c r="AD96" i="10"/>
  <c r="G262" i="10" l="1"/>
  <c r="G265" i="10" s="1"/>
  <c r="H209" i="10"/>
  <c r="I206" i="10"/>
  <c r="E108" i="10"/>
  <c r="E110" i="10" s="1"/>
  <c r="E112" i="10" s="1"/>
  <c r="I14" i="10"/>
  <c r="I70" i="10" s="1"/>
  <c r="H14" i="10"/>
  <c r="H70" i="10" s="1"/>
  <c r="G14" i="10"/>
  <c r="G70" i="10" s="1"/>
  <c r="J206" i="10" l="1"/>
  <c r="I209" i="10"/>
  <c r="H262" i="10"/>
  <c r="H265" i="10" s="1"/>
  <c r="G102" i="10"/>
  <c r="I102" i="10"/>
  <c r="H102" i="10"/>
  <c r="E102" i="10"/>
  <c r="E104" i="10" l="1"/>
  <c r="E106" i="10" s="1"/>
  <c r="E132" i="10" s="1"/>
  <c r="K206" i="10"/>
  <c r="I262" i="10"/>
  <c r="I265" i="10" s="1"/>
  <c r="J209" i="10"/>
  <c r="H104" i="10"/>
  <c r="H106" i="10" s="1"/>
  <c r="H132" i="10" s="1"/>
  <c r="I104" i="10"/>
  <c r="I106" i="10" s="1"/>
  <c r="I132" i="10" s="1"/>
  <c r="G104" i="10"/>
  <c r="G106" i="10" s="1"/>
  <c r="G132" i="10" s="1"/>
  <c r="F135" i="10"/>
  <c r="E147" i="10" l="1"/>
  <c r="E135" i="10"/>
  <c r="E150" i="10" s="1"/>
  <c r="F150" i="10" s="1"/>
  <c r="J262" i="10"/>
  <c r="J265" i="10" s="1"/>
  <c r="K209" i="10"/>
  <c r="L206" i="10"/>
  <c r="AD132" i="10"/>
  <c r="G135" i="10"/>
  <c r="H135" i="10"/>
  <c r="I135" i="10"/>
  <c r="AD70" i="10"/>
  <c r="E148" i="10" l="1"/>
  <c r="E151" i="10" s="1"/>
  <c r="F147" i="10"/>
  <c r="G147" i="10" s="1"/>
  <c r="H147" i="10" s="1"/>
  <c r="I147" i="10" s="1"/>
  <c r="J147" i="10" s="1"/>
  <c r="K147" i="10" s="1"/>
  <c r="L147" i="10" s="1"/>
  <c r="M147" i="10" s="1"/>
  <c r="N147" i="10" s="1"/>
  <c r="O147" i="10" s="1"/>
  <c r="P147" i="10" s="1"/>
  <c r="Q147" i="10" s="1"/>
  <c r="R147" i="10" s="1"/>
  <c r="S147" i="10" s="1"/>
  <c r="T147" i="10" s="1"/>
  <c r="U147" i="10" s="1"/>
  <c r="V147" i="10" s="1"/>
  <c r="W147" i="10" s="1"/>
  <c r="X147" i="10" s="1"/>
  <c r="Y147" i="10" s="1"/>
  <c r="Z147" i="10" s="1"/>
  <c r="AA147" i="10" s="1"/>
  <c r="AB147" i="10" s="1"/>
  <c r="AC147" i="10" s="1"/>
  <c r="G150" i="10"/>
  <c r="H150" i="10" s="1"/>
  <c r="I150" i="10" s="1"/>
  <c r="J150" i="10" s="1"/>
  <c r="K150" i="10" s="1"/>
  <c r="L150" i="10" s="1"/>
  <c r="M150" i="10" s="1"/>
  <c r="N150" i="10" s="1"/>
  <c r="O150" i="10" s="1"/>
  <c r="P150" i="10" s="1"/>
  <c r="Q150" i="10" s="1"/>
  <c r="R150" i="10" s="1"/>
  <c r="S150" i="10" s="1"/>
  <c r="T150" i="10" s="1"/>
  <c r="U150" i="10" s="1"/>
  <c r="V150" i="10" s="1"/>
  <c r="W150" i="10" s="1"/>
  <c r="X150" i="10" s="1"/>
  <c r="Y150" i="10" s="1"/>
  <c r="Z150" i="10" s="1"/>
  <c r="AA150" i="10" s="1"/>
  <c r="AB150" i="10" s="1"/>
  <c r="AC150" i="10" s="1"/>
  <c r="L209" i="10"/>
  <c r="M206" i="10"/>
  <c r="K262" i="10"/>
  <c r="K265" i="10" s="1"/>
  <c r="AD135" i="10"/>
  <c r="M209" i="10" l="1"/>
  <c r="N206" i="10"/>
  <c r="L262" i="10"/>
  <c r="L265" i="10" s="1"/>
  <c r="F148" i="10"/>
  <c r="F151" i="10" s="1"/>
  <c r="O206" i="10" l="1"/>
  <c r="M262" i="10"/>
  <c r="M265" i="10" s="1"/>
  <c r="N209" i="10"/>
  <c r="G148" i="10"/>
  <c r="G151" i="10" s="1"/>
  <c r="P206" i="10" l="1"/>
  <c r="O209" i="10"/>
  <c r="N262" i="10"/>
  <c r="N265" i="10" s="1"/>
  <c r="H148" i="10"/>
  <c r="H151" i="10" s="1"/>
  <c r="O262" i="10" l="1"/>
  <c r="O265" i="10" s="1"/>
  <c r="Q206" i="10"/>
  <c r="P209" i="10"/>
  <c r="I148" i="10"/>
  <c r="I151" i="10" s="1"/>
  <c r="Q209" i="10" l="1"/>
  <c r="R206" i="10"/>
  <c r="P262" i="10"/>
  <c r="P265" i="10" s="1"/>
  <c r="J148" i="10"/>
  <c r="J151" i="10" s="1"/>
  <c r="Q262" i="10" l="1"/>
  <c r="Q265" i="10" s="1"/>
  <c r="S206" i="10"/>
  <c r="R209" i="10"/>
  <c r="K148" i="10"/>
  <c r="K151" i="10" s="1"/>
  <c r="T206" i="10" l="1"/>
  <c r="S209" i="10"/>
  <c r="R262" i="10"/>
  <c r="R265" i="10" s="1"/>
  <c r="L148" i="10"/>
  <c r="L151" i="10" s="1"/>
  <c r="S262" i="10" l="1"/>
  <c r="S265" i="10" s="1"/>
  <c r="T209" i="10"/>
  <c r="U206" i="10"/>
  <c r="M148" i="10"/>
  <c r="M151" i="10" s="1"/>
  <c r="V206" i="10" l="1"/>
  <c r="U209" i="10"/>
  <c r="T262" i="10"/>
  <c r="T265" i="10" s="1"/>
  <c r="N148" i="10"/>
  <c r="N151" i="10" s="1"/>
  <c r="U262" i="10" l="1"/>
  <c r="U265" i="10" s="1"/>
  <c r="V209" i="10"/>
  <c r="W206" i="10"/>
  <c r="O148" i="10"/>
  <c r="O151" i="10" s="1"/>
  <c r="X206" i="10" l="1"/>
  <c r="V262" i="10"/>
  <c r="V265" i="10" s="1"/>
  <c r="W209" i="10"/>
  <c r="P148" i="10"/>
  <c r="P151" i="10" s="1"/>
  <c r="X209" i="10" l="1"/>
  <c r="W262" i="10"/>
  <c r="W265" i="10" s="1"/>
  <c r="Y206" i="10"/>
  <c r="Q148" i="10"/>
  <c r="Q151" i="10" s="1"/>
  <c r="Y209" i="10" l="1"/>
  <c r="Z206" i="10"/>
  <c r="X262" i="10"/>
  <c r="X265" i="10" s="1"/>
  <c r="R148" i="10"/>
  <c r="R151" i="10" s="1"/>
  <c r="AA206" i="10" l="1"/>
  <c r="Y262" i="10"/>
  <c r="Y265" i="10" s="1"/>
  <c r="Z209" i="10"/>
  <c r="S148" i="10"/>
  <c r="S151" i="10" s="1"/>
  <c r="AA209" i="10" l="1"/>
  <c r="Z262" i="10"/>
  <c r="Z265" i="10" s="1"/>
  <c r="AC206" i="10"/>
  <c r="AB206" i="10"/>
  <c r="T148" i="10"/>
  <c r="T151" i="10" s="1"/>
  <c r="AC209" i="10" l="1"/>
  <c r="AB209" i="10"/>
  <c r="AA262" i="10"/>
  <c r="AA265" i="10" s="1"/>
  <c r="U148" i="10"/>
  <c r="U151" i="10" s="1"/>
  <c r="AB262" i="10" l="1"/>
  <c r="AB265" i="10" s="1"/>
  <c r="AC262" i="10"/>
  <c r="V148" i="10"/>
  <c r="V151" i="10" s="1"/>
  <c r="AC265" i="10" l="1"/>
  <c r="W148" i="10"/>
  <c r="W151" i="10" s="1"/>
  <c r="X148" i="10" l="1"/>
  <c r="X151" i="10" s="1"/>
  <c r="Y148" i="10" l="1"/>
  <c r="Y151" i="10" s="1"/>
  <c r="Z148" i="10" l="1"/>
  <c r="Z151" i="10" s="1"/>
  <c r="AA148" i="10" l="1"/>
  <c r="AA151" i="10" s="1"/>
  <c r="AB148" i="10" l="1"/>
  <c r="AB151" i="10" s="1"/>
  <c r="AC148" i="10"/>
  <c r="AC151" i="10" s="1"/>
  <c r="AD140" i="10" l="1"/>
  <c r="F206" i="10"/>
  <c r="F209" i="10" s="1"/>
</calcChain>
</file>

<file path=xl/sharedStrings.xml><?xml version="1.0" encoding="utf-8"?>
<sst xmlns="http://schemas.openxmlformats.org/spreadsheetml/2006/main" count="624" uniqueCount="223">
  <si>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</si>
  <si>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</si>
  <si>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</si>
  <si>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</si>
  <si>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</si>
  <si>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</si>
  <si>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</si>
  <si>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</si>
  <si>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</si>
  <si>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</si>
  <si>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</si>
  <si>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</si>
  <si>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</si>
  <si>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</si>
  <si>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</si>
  <si>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</si>
  <si>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</si>
  <si>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</si>
  <si>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</si>
  <si>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</si>
  <si>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</si>
  <si>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</si>
  <si>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</si>
  <si>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</si>
  <si>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</si>
  <si>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</si>
  <si>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</si>
  <si>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</si>
  <si>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</si>
  <si>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</si>
  <si>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</si>
  <si>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</si>
  <si>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</si>
  <si>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</si>
  <si>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</si>
  <si>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</si>
  <si>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</si>
  <si>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</si>
  <si>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</si>
  <si>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</si>
  <si>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</si>
  <si>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</si>
  <si>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</si>
  <si>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</si>
  <si>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</si>
  <si>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</si>
  <si>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No Phase-Down</t>
  </si>
  <si>
    <t>WOW PMPMs and Aggregates</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</si>
  <si>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</si>
  <si>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</si>
  <si>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</si>
  <si>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</si>
  <si>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</si>
  <si>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</si>
  <si>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</si>
  <si>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</si>
  <si>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</si>
  <si>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</si>
  <si>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Last Updated:</t>
  </si>
  <si>
    <t>Data Pulled On:</t>
  </si>
  <si>
    <t>Last Updated By:</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</si>
  <si>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</si>
  <si>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</si>
  <si>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</si>
  <si>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</si>
  <si>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</si>
  <si>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</si>
  <si>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</si>
  <si>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</si>
  <si>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</si>
  <si>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</si>
  <si>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</si>
  <si>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</si>
  <si>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</si>
  <si>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</si>
  <si>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</si>
  <si>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</si>
  <si>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</si>
  <si>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</si>
  <si>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</si>
  <si>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ADM</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</si>
  <si>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</si>
  <si>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</si>
  <si>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</si>
  <si>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</si>
  <si>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</si>
  <si>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</si>
  <si>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</si>
  <si>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</si>
  <si>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Program Names and Associated MEGs</t>
  </si>
  <si>
    <t>Program Name</t>
  </si>
  <si>
    <t>MAP+ADM Waivers</t>
  </si>
  <si>
    <t>MAP Waivers Only</t>
  </si>
  <si>
    <t>Hypothetical Test 1</t>
  </si>
  <si>
    <t>Hypothetical Test 2</t>
  </si>
  <si>
    <t>Program Spending Limits</t>
  </si>
  <si>
    <t>Waiver 1</t>
  </si>
  <si>
    <t>Waiver 2</t>
  </si>
  <si>
    <t>Waiver 3</t>
  </si>
  <si>
    <t>Waiver 4</t>
  </si>
  <si>
    <t>Waiver 5</t>
  </si>
  <si>
    <t>Waiver 6</t>
  </si>
  <si>
    <t>Waiver 7</t>
  </si>
  <si>
    <t>Waiver 8</t>
  </si>
  <si>
    <t>Waiver 9</t>
  </si>
  <si>
    <t>Waiver 10</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</si>
  <si>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</si>
  <si>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</si>
  <si>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</si>
  <si>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</si>
  <si>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</si>
  <si>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</si>
  <si>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</si>
  <si>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</si>
  <si>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Within the tabs where a State User populates information (C Report, Total Adjustments, WW Spending Projected, MemMon Actual, and MemMon Projected tabs), yellow highlighted cells denote where data entry may be needed (depending on DY being updated).</t>
  </si>
  <si>
    <t>Pre-populated values in the downloaded Budget Neutrality workbook template</t>
  </si>
  <si>
    <t xml:space="preserve">The original workbook entries are based on the STCs and other demonstration approval documentation. These entries are made on the DY Def and MEG Def tabs and reflect demonstration-specific data such as demonstration start/end dates and MEG details. 
The DY Def tab defines all the DYs for a demonstration. Only the DYs that are currently active for a demonstration will be visible to a State User. For example, if a five year demonstration has been renewed for another three years, DY6-DY8 will be visible and DY1-DY5 will be hidden.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
</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</si>
  <si>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</si>
  <si>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A State User enters projected numbers on the MemMon Projected tab. Member month actuals and projected are displayed as a total on the MemMon Total tab. All the WOW data is transferred to the Summary TC tab (into the Without-Waiver Total Expenditures section). 
On the Summary TC tab, the expenditures for Per Capita and Aggregate MEGs are calculated. 
Finally, based on information transferred from other tabs, on the Summary TC tab, the WW and WOW numbers are compared to determine the budget neutrality status of the demonstration.
</t>
  </si>
  <si>
    <t>On top of the C Report, Total Adjustments, WW Spending Projected, MemMon Actual, and MemMon Projected tabs, enter data in the following highlighted cells:</t>
  </si>
  <si>
    <t xml:space="preserve">'Last Updated:' - enter the date the information on this tab was last updated </t>
  </si>
  <si>
    <t>‘Last Updated By:’ - enter full name of user entering data on this tab</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</si>
  <si>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</si>
  <si>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</si>
  <si>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</si>
  <si>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</si>
  <si>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</si>
  <si>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</si>
  <si>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</si>
  <si>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</si>
  <si>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</si>
  <si>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</si>
  <si>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</si>
  <si>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</si>
  <si>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</si>
  <si>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</si>
  <si>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</si>
  <si>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</si>
  <si>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</si>
  <si>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</si>
  <si>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</si>
  <si>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</si>
  <si>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</si>
  <si>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</si>
  <si>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</si>
  <si>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</si>
  <si>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</si>
  <si>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</si>
  <si>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</si>
  <si>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</si>
  <si>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</si>
  <si>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 xml:space="preserve">For the reported quarter, enter only the number that reflects projections for future quarters of the DY. </t>
  </si>
  <si>
    <t>Do not include member months for either the current reporting quarter or past quarters.</t>
  </si>
  <si>
    <t>ADM Waivers</t>
  </si>
  <si>
    <t>N/A</t>
  </si>
  <si>
    <t>Waiver Name</t>
  </si>
  <si>
    <t>Difference</t>
  </si>
  <si>
    <t>Phase-Down Percentage</t>
  </si>
  <si>
    <t>A</t>
  </si>
  <si>
    <t>Total Less 
 Non-Adds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</si>
  <si>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</si>
  <si>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</si>
  <si>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</si>
  <si>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</si>
  <si>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</si>
  <si>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</si>
  <si>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</si>
  <si>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</si>
  <si>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</si>
  <si>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</si>
  <si>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</si>
  <si>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</si>
  <si>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</si>
  <si>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</si>
  <si>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</si>
  <si>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</si>
  <si>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</si>
  <si>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</si>
  <si>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</si>
  <si>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</si>
  <si>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</si>
  <si>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</si>
  <si>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</si>
  <si>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</si>
  <si>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</si>
  <si>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</si>
  <si>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</si>
  <si>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</si>
  <si>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</si>
  <si>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</si>
  <si>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</si>
  <si>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</si>
  <si>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</si>
  <si>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</si>
  <si>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</si>
  <si>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</si>
  <si>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</si>
  <si>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Both estimated and certified numbers must be negative, as the savings information reduces the Net Variance amount.</t>
  </si>
  <si>
    <t>Reporting DY' - enter the demonstration year for which data is being reported</t>
  </si>
  <si>
    <t>Reporting Quarter' - enter a number of the quarter for which data is being reported</t>
  </si>
  <si>
    <r>
      <rPr>
        <b/>
        <sz val="10"/>
        <rFont val="Arial"/>
        <family val="2"/>
      </rPr>
      <t>Note</t>
    </r>
    <r>
      <rPr>
        <sz val="10"/>
        <rFont val="Arial"/>
        <family val="2"/>
      </rPr>
      <t>: dates must be entered in the following format: mm/dd/yyyy</t>
    </r>
  </si>
  <si>
    <t>Budget Neutrality Reporting Start DY</t>
  </si>
  <si>
    <t>Budget Neutrality Reporting End DY</t>
  </si>
  <si>
    <t>Demonstration Active POP Start DY</t>
  </si>
  <si>
    <t>Demonstration Active POP End DY</t>
  </si>
  <si>
    <t>State User enters information on the folloing tabs:</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</si>
  <si>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</si>
  <si>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</si>
  <si>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</si>
  <si>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</si>
  <si>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</si>
  <si>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</si>
  <si>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</si>
  <si>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</si>
  <si>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</si>
  <si>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</si>
  <si>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Actuals_Projected</t>
  </si>
  <si>
    <t>Yes_No</t>
  </si>
  <si>
    <t>Per_Capita_Aggregate</t>
  </si>
  <si>
    <t>Savings_Phase_Down</t>
  </si>
  <si>
    <t>MAP_ADM_Waivers</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</si>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</sst>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s>
  <fills count="10">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0">
    <xf numFmtId="0" fontId="0" fillId="0" borderId="0" xfId="0"/>
    <xf numFmtId="0" fontId="11" fillId="0" borderId="0" xfId="0" applyFont="1"/>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14" fontId="24" fillId="0" borderId="0" xfId="0" applyNumberFormat="1" applyFont="1" applyAlignment="1">
      <alignment horizontal="center"/>
    </xf>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Fill="1" applyAlignment="1">
      <alignment wrapText="1"/>
    </xf>
    <xf numFmtId="0" fontId="12" fillId="0" borderId="0" xfId="0" applyFont="1" applyFill="1" applyAlignment="1"/>
    <xf numFmtId="0" fontId="11" fillId="0" borderId="0" xfId="0" applyFont="1" applyAlignment="1">
      <alignment wrapText="1"/>
    </xf>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2" fillId="0" borderId="0" xfId="0" applyFont="1"/>
    <xf numFmtId="0" fontId="11" fillId="0" borderId="0" xfId="0" applyFont="1"/>
    <xf numFmtId="0" fontId="11" fillId="0" borderId="14" xfId="0" applyFont="1" applyBorder="1"/>
    <xf numFmtId="0" fontId="0" fillId="0" borderId="0" xfId="0" applyAlignment="1">
      <alignment wrapText="1"/>
    </xf>
    <xf numFmtId="8" fontId="0" fillId="0" borderId="0" xfId="0" applyNumberFormat="1" applyBorder="1"/>
    <xf numFmtId="8" fontId="11" fillId="0" borderId="0" xfId="0" applyNumberFormat="1" applyFont="1" applyBorder="1"/>
    <xf numFmtId="0" fontId="0" fillId="0" borderId="0" xfId="0" applyFill="1" applyProtection="1"/>
    <xf numFmtId="0" fontId="16" fillId="0" borderId="3" xfId="0" applyFont="1" applyBorder="1" applyAlignment="1">
      <alignment horizontal="center" wrapText="1"/>
    </xf>
    <xf numFmtId="1" fontId="11" fillId="0" borderId="0" xfId="0" applyNumberFormat="1" applyFont="1" applyFill="1" applyAlignment="1">
      <alignment horizontal="center"/>
    </xf>
    <xf numFmtId="0" fontId="18" fillId="0" borderId="10" xfId="0" applyFont="1" applyBorder="1"/>
    <xf numFmtId="0" fontId="24" fillId="0" borderId="11" xfId="0" applyFont="1" applyBorder="1"/>
    <xf numFmtId="0" fontId="11" fillId="0" borderId="9" xfId="0" applyFont="1" applyBorder="1"/>
    <xf numFmtId="0" fontId="12" fillId="0" borderId="0" xfId="0" applyFont="1" applyBorder="1" applyAlignment="1">
      <alignment wrapText="1"/>
    </xf>
    <xf numFmtId="0" fontId="11" fillId="0" borderId="0" xfId="0" applyFont="1" applyFill="1"/>
    <xf numFmtId="0" fontId="0" fillId="0" borderId="0" xfId="0"/>
    <xf numFmtId="0" fontId="0" fillId="0" borderId="0" xfId="0" applyBorder="1"/>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0" fillId="0" borderId="0" xfId="0" applyFill="1"/>
    <xf numFmtId="0" fontId="24" fillId="0" borderId="10" xfId="0" applyFont="1" applyFill="1" applyBorder="1"/>
    <xf numFmtId="0" fontId="12" fillId="0" borderId="11" xfId="0" applyFont="1" applyFill="1" applyBorder="1"/>
    <xf numFmtId="0" fontId="13" fillId="0" borderId="10" xfId="0" applyFont="1" applyFill="1" applyBorder="1"/>
    <xf numFmtId="0" fontId="13" fillId="0" borderId="10" xfId="0" applyFont="1" applyFill="1" applyBorder="1" applyAlignment="1">
      <alignment wrapText="1"/>
    </xf>
    <xf numFmtId="0" fontId="11" fillId="0" borderId="5" xfId="0" applyFont="1" applyFill="1" applyBorder="1" applyAlignment="1">
      <alignment horizontal="center"/>
    </xf>
    <xf numFmtId="1" fontId="0" fillId="0" borderId="2" xfId="0" applyNumberFormat="1" applyBorder="1"/>
    <xf numFmtId="0" fontId="22" fillId="0" borderId="0" xfId="0" applyFont="1" applyProtection="1"/>
    <xf numFmtId="0" fontId="12" fillId="0" borderId="0" xfId="0" applyFont="1" applyProtection="1"/>
    <xf numFmtId="0" fontId="0" fillId="0" borderId="0" xfId="0" applyProtection="1"/>
    <xf numFmtId="0" fontId="0" fillId="0" borderId="0" xfId="0" applyProtection="1">
      <protection locked="0"/>
    </xf>
    <xf numFmtId="0" fontId="23" fillId="0" borderId="0" xfId="0" applyFont="1" applyProtection="1"/>
    <xf numFmtId="0" fontId="13" fillId="0" borderId="0" xfId="0" applyFont="1" applyProtection="1"/>
    <xf numFmtId="0" fontId="11" fillId="0" borderId="0" xfId="0" applyFont="1" applyProtection="1"/>
    <xf numFmtId="0" fontId="17" fillId="0" borderId="0" xfId="0" applyFont="1" applyProtection="1"/>
    <xf numFmtId="0" fontId="11" fillId="0" borderId="0" xfId="0" applyFont="1" applyAlignment="1" applyProtection="1">
      <alignment horizontal="center"/>
    </xf>
    <xf numFmtId="0" fontId="16" fillId="0" borderId="0" xfId="0" applyFont="1" applyAlignment="1" applyProtection="1">
      <alignment horizontal="center"/>
    </xf>
    <xf numFmtId="0" fontId="0" fillId="0" borderId="9" xfId="0" applyBorder="1" applyProtection="1"/>
    <xf numFmtId="0" fontId="0" fillId="0" borderId="2" xfId="0" applyFill="1" applyBorder="1" applyProtection="1"/>
    <xf numFmtId="0" fontId="12" fillId="0" borderId="10" xfId="0" applyFont="1" applyBorder="1" applyAlignment="1" applyProtection="1">
      <alignment wrapText="1"/>
    </xf>
    <xf numFmtId="0" fontId="11" fillId="0" borderId="10" xfId="0" applyFont="1" applyBorder="1" applyProtection="1"/>
    <xf numFmtId="0" fontId="36" fillId="0" borderId="10" xfId="0" applyFont="1" applyBorder="1" applyProtection="1"/>
    <xf numFmtId="0" fontId="24" fillId="0" borderId="10" xfId="0" applyFont="1" applyBorder="1" applyProtection="1"/>
    <xf numFmtId="0" fontId="13" fillId="0" borderId="10" xfId="0" applyFont="1" applyBorder="1" applyAlignment="1" applyProtection="1">
      <alignment wrapText="1"/>
    </xf>
    <xf numFmtId="0" fontId="12" fillId="0" borderId="13" xfId="0" applyFont="1" applyFill="1" applyBorder="1" applyProtection="1"/>
    <xf numFmtId="5" fontId="0" fillId="0" borderId="0" xfId="0" applyNumberFormat="1" applyBorder="1" applyProtection="1"/>
    <xf numFmtId="0" fontId="12" fillId="0" borderId="1" xfId="0" applyFont="1" applyBorder="1" applyProtection="1"/>
    <xf numFmtId="0" fontId="0" fillId="0" borderId="2" xfId="0" applyBorder="1" applyProtection="1"/>
    <xf numFmtId="0" fontId="0" fillId="0" borderId="6" xfId="0" applyBorder="1" applyProtection="1"/>
    <xf numFmtId="0" fontId="0" fillId="0" borderId="1" xfId="0" applyBorder="1" applyProtection="1"/>
    <xf numFmtId="0" fontId="22" fillId="0" borderId="0" xfId="0" applyFont="1" applyFill="1" applyAlignment="1" applyProtection="1">
      <alignment horizontal="left" vertical="center"/>
    </xf>
    <xf numFmtId="0" fontId="19" fillId="0" borderId="2" xfId="0" applyFont="1" applyBorder="1" applyProtection="1"/>
    <xf numFmtId="0" fontId="12" fillId="0" borderId="0" xfId="0" applyFont="1" applyAlignment="1">
      <alignment wrapText="1"/>
    </xf>
    <xf numFmtId="1" fontId="11" fillId="0" borderId="0" xfId="0" applyNumberFormat="1" applyFont="1" applyFill="1" applyBorder="1" applyAlignment="1">
      <alignment horizontal="center"/>
    </xf>
    <xf numFmtId="0" fontId="0" fillId="0" borderId="0" xfId="0" applyFill="1" applyProtection="1">
      <protection locked="0"/>
    </xf>
    <xf numFmtId="0" fontId="37" fillId="0" borderId="0" xfId="0" applyFont="1" applyFill="1" applyAlignment="1" applyProtection="1">
      <alignment horizontal="centerContinuous" wrapText="1"/>
      <protection locked="0"/>
    </xf>
    <xf numFmtId="38" fontId="20" fillId="0" borderId="0" xfId="0" applyNumberFormat="1" applyFont="1" applyFill="1" applyAlignment="1" applyProtection="1">
      <alignment horizontal="left"/>
      <protection locked="0"/>
    </xf>
    <xf numFmtId="168" fontId="0" fillId="0" borderId="0" xfId="0" applyNumberFormat="1"/>
    <xf numFmtId="0" fontId="22" fillId="0" borderId="0" xfId="0" applyFont="1" applyFill="1" applyAlignment="1">
      <alignment horizontal="left" vertical="center"/>
    </xf>
    <xf numFmtId="0" fontId="12" fillId="0" borderId="0" xfId="0" applyFont="1" applyAlignment="1">
      <alignment vertical="center"/>
    </xf>
    <xf numFmtId="14" fontId="11" fillId="0" borderId="0" xfId="0" applyNumberFormat="1" applyFont="1" applyBorder="1" applyAlignment="1">
      <alignment horizontal="right"/>
    </xf>
    <xf numFmtId="14" fontId="24" fillId="0" borderId="0" xfId="0" applyNumberFormat="1" applyFont="1" applyAlignment="1">
      <alignment horizontal="right"/>
    </xf>
    <xf numFmtId="0" fontId="34" fillId="0" borderId="11" xfId="0" applyFont="1" applyFill="1" applyBorder="1" applyAlignment="1" applyProtection="1">
      <alignment horizontal="right"/>
      <protection locked="0"/>
    </xf>
    <xf numFmtId="0" fontId="37" fillId="0" borderId="0" xfId="0" applyFont="1" applyFill="1" applyBorder="1" applyAlignment="1" applyProtection="1">
      <alignment horizontal="centerContinuous"/>
      <protection locked="0"/>
    </xf>
    <xf numFmtId="0" fontId="37" fillId="0" borderId="0" xfId="0" applyFont="1" applyFill="1" applyBorder="1" applyAlignment="1" applyProtection="1">
      <alignment horizontal="center"/>
      <protection locked="0"/>
    </xf>
    <xf numFmtId="0" fontId="37" fillId="0" borderId="13" xfId="0" applyFont="1" applyFill="1" applyBorder="1" applyAlignment="1" applyProtection="1">
      <alignment horizontal="center"/>
      <protection locked="0"/>
    </xf>
    <xf numFmtId="1" fontId="11" fillId="0" borderId="4" xfId="0" applyNumberFormat="1" applyFont="1" applyBorder="1" applyAlignment="1">
      <alignment horizontal="center"/>
    </xf>
    <xf numFmtId="1" fontId="11" fillId="0" borderId="12" xfId="0" applyNumberFormat="1" applyFont="1" applyBorder="1" applyAlignment="1">
      <alignment horizontal="center"/>
    </xf>
    <xf numFmtId="0" fontId="22" fillId="0" borderId="0" xfId="0" applyFont="1" applyFill="1" applyAlignment="1" applyProtection="1">
      <alignment horizontal="left" vertical="center"/>
      <protection locked="0"/>
    </xf>
    <xf numFmtId="0" fontId="12" fillId="5" borderId="0" xfId="0" applyFont="1" applyFill="1" applyAlignment="1" applyProtection="1">
      <alignment vertical="top"/>
      <protection locked="0"/>
    </xf>
    <xf numFmtId="0" fontId="11" fillId="0" borderId="1" xfId="0" applyFont="1" applyBorder="1"/>
    <xf numFmtId="0" fontId="12" fillId="0" borderId="3" xfId="0" applyFont="1" applyFill="1" applyBorder="1" applyAlignment="1">
      <alignment wrapText="1"/>
    </xf>
    <xf numFmtId="0" fontId="12" fillId="0" borderId="4" xfId="0" applyFont="1" applyBorder="1" applyAlignment="1">
      <alignment wrapText="1"/>
    </xf>
    <xf numFmtId="0" fontId="22" fillId="0" borderId="0" xfId="0" applyFont="1" applyFill="1" applyBorder="1" applyAlignment="1">
      <alignment horizontal="left" vertical="center"/>
    </xf>
    <xf numFmtId="3" fontId="12" fillId="0" borderId="3" xfId="0" applyNumberFormat="1" applyFont="1" applyBorder="1" applyAlignment="1">
      <alignment horizontal="right"/>
    </xf>
    <xf numFmtId="3" fontId="12" fillId="0" borderId="0" xfId="0" applyNumberFormat="1" applyFont="1" applyBorder="1" applyAlignment="1">
      <alignment horizontal="right"/>
    </xf>
    <xf numFmtId="3" fontId="12" fillId="0" borderId="7" xfId="0" applyNumberFormat="1" applyFont="1" applyBorder="1" applyAlignment="1">
      <alignment horizontal="right"/>
    </xf>
    <xf numFmtId="3" fontId="11" fillId="0" borderId="4" xfId="1" applyNumberFormat="1" applyFont="1" applyBorder="1" applyAlignment="1">
      <alignment horizontal="right"/>
    </xf>
    <xf numFmtId="3" fontId="11" fillId="0" borderId="5" xfId="1" applyNumberFormat="1" applyFont="1" applyBorder="1" applyAlignment="1">
      <alignment horizontal="right"/>
    </xf>
    <xf numFmtId="3" fontId="11" fillId="0" borderId="12" xfId="1" applyNumberFormat="1" applyFont="1" applyBorder="1" applyAlignment="1">
      <alignment horizontal="right"/>
    </xf>
    <xf numFmtId="0" fontId="23" fillId="0" borderId="0" xfId="0" applyFont="1" applyFill="1" applyProtection="1"/>
    <xf numFmtId="0" fontId="0" fillId="0" borderId="10" xfId="0" applyFill="1" applyBorder="1" applyAlignment="1" applyProtection="1">
      <alignment horizontal="right"/>
      <protection locked="0"/>
    </xf>
    <xf numFmtId="0" fontId="0" fillId="0" borderId="0" xfId="0" applyFill="1" applyBorder="1" applyProtection="1">
      <protection locked="0"/>
    </xf>
    <xf numFmtId="0" fontId="20" fillId="0" borderId="0" xfId="0" applyFont="1" applyFill="1" applyBorder="1" applyProtection="1">
      <protection locked="0"/>
    </xf>
    <xf numFmtId="0" fontId="37" fillId="0" borderId="0" xfId="0" applyFont="1" applyFill="1" applyBorder="1" applyAlignment="1" applyProtection="1">
      <alignment horizontal="centerContinuous" wrapText="1"/>
      <protection locked="0"/>
    </xf>
    <xf numFmtId="0" fontId="0" fillId="0" borderId="0" xfId="0" applyBorder="1" applyProtection="1">
      <protection locked="0"/>
    </xf>
    <xf numFmtId="0" fontId="11" fillId="0" borderId="14" xfId="0" applyFont="1" applyBorder="1" applyAlignment="1">
      <alignment horizontal="left" vertical="center"/>
    </xf>
    <xf numFmtId="0" fontId="13" fillId="0" borderId="0" xfId="0" applyFont="1" applyFill="1" applyAlignment="1"/>
    <xf numFmtId="0" fontId="39" fillId="0" borderId="0" xfId="0" applyFont="1" applyProtection="1"/>
    <xf numFmtId="0" fontId="11" fillId="0" borderId="0" xfId="0" applyFont="1" applyFill="1" applyProtection="1">
      <protection locked="0"/>
    </xf>
    <xf numFmtId="0" fontId="37" fillId="0" borderId="0" xfId="0" applyFont="1" applyFill="1" applyAlignment="1" applyProtection="1">
      <alignment horizontal="left" wrapText="1"/>
      <protection locked="0"/>
    </xf>
    <xf numFmtId="0" fontId="37" fillId="0" borderId="0" xfId="0" applyFont="1" applyFill="1" applyBorder="1" applyAlignment="1" applyProtection="1">
      <alignment horizontal="left" wrapText="1"/>
      <protection locked="0"/>
    </xf>
    <xf numFmtId="0" fontId="11" fillId="0" borderId="1" xfId="0" applyFont="1" applyBorder="1" applyAlignment="1" applyProtection="1">
      <alignment horizontal="center"/>
    </xf>
    <xf numFmtId="0" fontId="11" fillId="0" borderId="3" xfId="0" applyFont="1" applyBorder="1" applyAlignment="1" applyProtection="1">
      <alignment horizontal="center" wrapText="1"/>
    </xf>
    <xf numFmtId="0" fontId="11" fillId="0" borderId="3" xfId="0" applyFont="1" applyBorder="1" applyAlignment="1" applyProtection="1">
      <alignment horizontal="center"/>
    </xf>
    <xf numFmtId="0" fontId="11" fillId="0" borderId="1" xfId="0" applyFont="1" applyBorder="1" applyProtection="1"/>
    <xf numFmtId="3" fontId="11" fillId="0" borderId="0" xfId="0" applyNumberFormat="1" applyFont="1" applyFill="1" applyBorder="1" applyAlignment="1" applyProtection="1">
      <alignment horizontal="right"/>
      <protection locked="0"/>
    </xf>
    <xf numFmtId="14" fontId="24" fillId="0" borderId="0" xfId="7" applyNumberFormat="1" applyFont="1" applyBorder="1" applyAlignment="1">
      <alignment horizontal="center"/>
    </xf>
    <xf numFmtId="3" fontId="11" fillId="0" borderId="3" xfId="0" applyNumberFormat="1" applyFont="1" applyFill="1" applyBorder="1" applyAlignment="1" applyProtection="1">
      <alignment horizontal="right"/>
      <protection locked="0"/>
    </xf>
    <xf numFmtId="0" fontId="12" fillId="0" borderId="3" xfId="0" applyFont="1" applyFill="1" applyBorder="1" applyAlignment="1" applyProtection="1">
      <alignment wrapText="1"/>
    </xf>
    <xf numFmtId="0" fontId="11" fillId="0" borderId="3" xfId="0" applyFont="1" applyBorder="1" applyProtection="1"/>
    <xf numFmtId="0" fontId="12" fillId="0" borderId="2" xfId="0" applyFont="1" applyBorder="1" applyProtection="1"/>
    <xf numFmtId="3" fontId="11" fillId="0" borderId="5" xfId="0" applyNumberFormat="1" applyFont="1" applyFill="1" applyBorder="1" applyAlignment="1" applyProtection="1">
      <alignment horizontal="right"/>
      <protection locked="0"/>
    </xf>
    <xf numFmtId="0" fontId="11" fillId="0" borderId="4" xfId="0" applyFont="1" applyBorder="1" applyAlignment="1" applyProtection="1">
      <alignment horizontal="center"/>
    </xf>
    <xf numFmtId="0" fontId="11" fillId="0" borderId="9" xfId="0" applyFont="1" applyBorder="1" applyAlignment="1">
      <alignment horizontal="center" wrapText="1"/>
    </xf>
    <xf numFmtId="3" fontId="11" fillId="0" borderId="4" xfId="0" applyNumberFormat="1" applyFont="1" applyFill="1" applyBorder="1" applyAlignment="1" applyProtection="1">
      <alignment horizontal="right"/>
      <protection locked="0"/>
    </xf>
    <xf numFmtId="0" fontId="0" fillId="0" borderId="0" xfId="0" applyFill="1"/>
    <xf numFmtId="0" fontId="13" fillId="0" borderId="3" xfId="0" applyFont="1" applyBorder="1"/>
    <xf numFmtId="0" fontId="11" fillId="0" borderId="0" xfId="0"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24" fillId="0" borderId="10" xfId="0" applyFont="1" applyBorder="1"/>
    <xf numFmtId="0" fontId="11" fillId="0" borderId="10" xfId="0" applyFont="1" applyBorder="1"/>
    <xf numFmtId="0" fontId="11" fillId="0" borderId="10"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2" fillId="0" borderId="1" xfId="0" applyFont="1" applyBorder="1"/>
    <xf numFmtId="0" fontId="0" fillId="0" borderId="6" xfId="0" applyBorder="1"/>
    <xf numFmtId="0" fontId="0" fillId="0" borderId="2" xfId="0" applyBorder="1"/>
    <xf numFmtId="0" fontId="11" fillId="0" borderId="3" xfId="0" applyFont="1" applyBorder="1" applyAlignment="1">
      <alignment horizontal="center"/>
    </xf>
    <xf numFmtId="0" fontId="11" fillId="0" borderId="3" xfId="0" applyFont="1" applyBorder="1" applyAlignment="1">
      <alignment horizontal="center" wrapText="1"/>
    </xf>
    <xf numFmtId="0" fontId="24" fillId="0" borderId="3" xfId="0" applyFont="1" applyFill="1" applyBorder="1"/>
    <xf numFmtId="0" fontId="24" fillId="0" borderId="3" xfId="0" applyFont="1" applyBorder="1"/>
    <xf numFmtId="0" fontId="13" fillId="0" borderId="3" xfId="0" applyFont="1" applyFill="1" applyBorder="1"/>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pplyProtection="1">
      <alignment horizontal="center"/>
    </xf>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0" fontId="24" fillId="0" borderId="3" xfId="0" applyFont="1" applyBorder="1" applyProtection="1"/>
    <xf numFmtId="0" fontId="13" fillId="0" borderId="3" xfId="0" applyFont="1" applyBorder="1" applyAlignment="1" applyProtection="1">
      <alignment wrapText="1"/>
    </xf>
    <xf numFmtId="0" fontId="16" fillId="0" borderId="0" xfId="0" applyFont="1" applyBorder="1" applyAlignment="1">
      <alignment horizontal="center"/>
    </xf>
    <xf numFmtId="0" fontId="36" fillId="0" borderId="3" xfId="0" applyFont="1" applyBorder="1" applyProtection="1"/>
    <xf numFmtId="0" fontId="18" fillId="0" borderId="3" xfId="0" applyFont="1" applyBorder="1"/>
    <xf numFmtId="166" fontId="11" fillId="0" borderId="0" xfId="0" applyNumberFormat="1" applyFont="1" applyFill="1" applyBorder="1" applyAlignment="1" applyProtection="1">
      <alignment horizontal="right"/>
      <protection locked="0"/>
    </xf>
    <xf numFmtId="3" fontId="0" fillId="0" borderId="0" xfId="0" applyNumberFormat="1" applyFill="1" applyBorder="1" applyAlignment="1" applyProtection="1">
      <alignment horizontal="right"/>
      <protection locked="0"/>
    </xf>
    <xf numFmtId="3"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 fontId="11" fillId="0" borderId="5" xfId="0" applyNumberFormat="1" applyFont="1" applyBorder="1" applyAlignment="1">
      <alignment horizontal="center"/>
    </xf>
    <xf numFmtId="1" fontId="11" fillId="0" borderId="0" xfId="0" applyNumberFormat="1" applyFont="1" applyBorder="1" applyAlignment="1">
      <alignment horizontal="center"/>
    </xf>
    <xf numFmtId="1" fontId="11" fillId="0" borderId="7" xfId="0" applyNumberFormat="1" applyFont="1" applyBorder="1" applyAlignment="1">
      <alignment horizontal="center"/>
    </xf>
    <xf numFmtId="3" fontId="0" fillId="0" borderId="3" xfId="0" applyNumberFormat="1" applyFill="1" applyBorder="1" applyAlignment="1" applyProtection="1">
      <alignment horizontal="right"/>
      <protection locked="0"/>
    </xf>
    <xf numFmtId="14" fontId="24" fillId="0" borderId="0" xfId="7" applyNumberFormat="1" applyFont="1" applyBorder="1" applyAlignment="1">
      <alignment horizontal="center"/>
    </xf>
    <xf numFmtId="3" fontId="11" fillId="0" borderId="0" xfId="1" applyNumberFormat="1" applyFont="1" applyBorder="1" applyAlignment="1">
      <alignment horizontal="right"/>
    </xf>
    <xf numFmtId="167" fontId="11" fillId="0" borderId="3" xfId="2" applyNumberFormat="1" applyFont="1" applyFill="1" applyBorder="1" applyAlignment="1">
      <alignment horizontal="right"/>
    </xf>
    <xf numFmtId="167" fontId="11" fillId="0" borderId="0" xfId="2" applyNumberFormat="1" applyFont="1" applyFill="1" applyBorder="1" applyAlignment="1">
      <alignment horizontal="right"/>
    </xf>
    <xf numFmtId="167" fontId="11" fillId="0" borderId="7" xfId="2" applyNumberFormat="1" applyFont="1" applyFill="1" applyBorder="1" applyAlignment="1">
      <alignment horizontal="right"/>
    </xf>
    <xf numFmtId="3" fontId="11" fillId="0" borderId="3" xfId="1" applyNumberFormat="1" applyFont="1" applyBorder="1" applyAlignment="1">
      <alignment horizontal="right"/>
    </xf>
    <xf numFmtId="3" fontId="11" fillId="0" borderId="7" xfId="1" applyNumberFormat="1" applyFont="1" applyBorder="1" applyAlignment="1">
      <alignment horizontal="right"/>
    </xf>
    <xf numFmtId="3" fontId="11" fillId="0" borderId="3" xfId="1" applyNumberFormat="1" applyFont="1" applyFill="1" applyBorder="1" applyAlignment="1" applyProtection="1">
      <alignment horizontal="right"/>
      <protection locked="0"/>
    </xf>
    <xf numFmtId="3" fontId="11" fillId="0" borderId="7" xfId="1" applyNumberFormat="1" applyFont="1" applyFill="1" applyBorder="1" applyAlignment="1" applyProtection="1">
      <alignment horizontal="right"/>
      <protection locked="0"/>
    </xf>
    <xf numFmtId="0" fontId="11" fillId="0" borderId="0" xfId="0" applyFont="1" applyBorder="1" applyAlignment="1" applyProtection="1">
      <alignment horizontal="center"/>
      <protection locked="0"/>
    </xf>
    <xf numFmtId="0" fontId="12" fillId="5" borderId="0" xfId="0" applyFont="1" applyFill="1" applyAlignment="1" applyProtection="1">
      <alignment vertical="top"/>
    </xf>
    <xf numFmtId="0" fontId="12" fillId="0" borderId="0" xfId="0" applyFont="1" applyFill="1" applyAlignment="1" applyProtection="1">
      <alignment vertical="top"/>
    </xf>
    <xf numFmtId="0" fontId="16" fillId="0" borderId="0" xfId="0" applyFont="1" applyAlignment="1" applyProtection="1">
      <alignment horizontal="center" vertical="center"/>
    </xf>
    <xf numFmtId="0" fontId="0" fillId="0" borderId="0" xfId="0" applyBorder="1" applyProtection="1"/>
    <xf numFmtId="14" fontId="24" fillId="0" borderId="0" xfId="0" applyNumberFormat="1" applyFont="1" applyFill="1" applyBorder="1" applyAlignment="1" applyProtection="1">
      <alignment horizontal="center"/>
    </xf>
    <xf numFmtId="0" fontId="12" fillId="0" borderId="0" xfId="0" applyFont="1" applyProtection="1">
      <protection locked="0"/>
    </xf>
    <xf numFmtId="0" fontId="13" fillId="0" borderId="0" xfId="0" applyFont="1" applyProtection="1">
      <protection locked="0"/>
    </xf>
    <xf numFmtId="0" fontId="12" fillId="0" borderId="1" xfId="0" applyFont="1" applyBorder="1" applyProtection="1">
      <protection locked="0"/>
    </xf>
    <xf numFmtId="0" fontId="0" fillId="0" borderId="2" xfId="0" applyBorder="1" applyProtection="1">
      <protection locked="0"/>
    </xf>
    <xf numFmtId="0" fontId="0" fillId="0" borderId="6" xfId="0" applyBorder="1" applyProtection="1">
      <protection locked="0"/>
    </xf>
    <xf numFmtId="0" fontId="23" fillId="0" borderId="0" xfId="0" applyFont="1" applyProtection="1">
      <protection locked="0"/>
    </xf>
    <xf numFmtId="0" fontId="39" fillId="0" borderId="0" xfId="0" applyFont="1" applyProtection="1">
      <protection locked="0"/>
    </xf>
    <xf numFmtId="0" fontId="22" fillId="0" borderId="0" xfId="0" applyFont="1" applyProtection="1">
      <protection locked="0"/>
    </xf>
    <xf numFmtId="0" fontId="11" fillId="0" borderId="0" xfId="0" applyFont="1" applyProtection="1">
      <protection locked="0"/>
    </xf>
    <xf numFmtId="0" fontId="39" fillId="0" borderId="0" xfId="0" applyFont="1" applyAlignment="1" applyProtection="1">
      <alignment horizontal="left" vertical="center"/>
    </xf>
    <xf numFmtId="0" fontId="11" fillId="0" borderId="0" xfId="0" applyFont="1" applyFill="1" applyBorder="1" applyAlignment="1" applyProtection="1">
      <alignment horizontal="centerContinuous"/>
    </xf>
    <xf numFmtId="0" fontId="11" fillId="0" borderId="0" xfId="0" applyFont="1" applyFill="1" applyProtection="1"/>
    <xf numFmtId="0" fontId="12" fillId="0" borderId="0" xfId="0" applyFont="1" applyAlignment="1" applyProtection="1">
      <alignment horizontal="left" vertical="center" indent="4"/>
    </xf>
    <xf numFmtId="0" fontId="12" fillId="0" borderId="0" xfId="0" applyFont="1" applyFill="1" applyBorder="1" applyAlignment="1" applyProtection="1">
      <alignment horizontal="centerContinuous"/>
    </xf>
    <xf numFmtId="0" fontId="12" fillId="0" borderId="0" xfId="0" applyFont="1" applyFill="1" applyProtection="1"/>
    <xf numFmtId="0" fontId="11" fillId="0" borderId="0" xfId="0" applyFont="1" applyAlignment="1" applyProtection="1">
      <alignment horizontal="center"/>
      <protection locked="0"/>
    </xf>
    <xf numFmtId="0" fontId="16"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0" fontId="12" fillId="0" borderId="10" xfId="0" applyFont="1" applyBorder="1" applyAlignment="1" applyProtection="1">
      <alignment wrapText="1"/>
      <protection locked="0"/>
    </xf>
    <xf numFmtId="0" fontId="11" fillId="0" borderId="3" xfId="0" applyFont="1" applyBorder="1" applyAlignment="1" applyProtection="1">
      <alignment horizontal="center" wrapText="1"/>
      <protection locked="0"/>
    </xf>
    <xf numFmtId="0" fontId="36" fillId="0" borderId="10" xfId="0" applyFont="1" applyBorder="1" applyProtection="1">
      <protection locked="0"/>
    </xf>
    <xf numFmtId="0" fontId="24" fillId="0" borderId="10" xfId="0" applyFont="1" applyBorder="1" applyProtection="1">
      <protection locked="0"/>
    </xf>
    <xf numFmtId="0" fontId="13" fillId="0" borderId="10" xfId="0" applyFont="1" applyBorder="1" applyAlignment="1" applyProtection="1">
      <alignment wrapText="1"/>
      <protection locked="0"/>
    </xf>
    <xf numFmtId="0" fontId="11" fillId="0" borderId="3" xfId="0" applyFont="1" applyBorder="1" applyAlignment="1" applyProtection="1">
      <alignment horizontal="center"/>
      <protection locked="0"/>
    </xf>
    <xf numFmtId="0" fontId="13" fillId="0" borderId="10" xfId="0" applyFont="1" applyBorder="1" applyProtection="1">
      <protection locked="0"/>
    </xf>
    <xf numFmtId="0" fontId="18" fillId="0" borderId="10" xfId="0" applyFont="1" applyBorder="1" applyProtection="1">
      <protection locked="0"/>
    </xf>
    <xf numFmtId="0" fontId="13" fillId="0" borderId="10" xfId="0" applyFont="1" applyFill="1" applyBorder="1" applyProtection="1">
      <protection locked="0"/>
    </xf>
    <xf numFmtId="0" fontId="24" fillId="0" borderId="10" xfId="0" applyFont="1" applyFill="1" applyBorder="1" applyProtection="1">
      <protection locked="0"/>
    </xf>
    <xf numFmtId="1" fontId="11" fillId="0" borderId="3" xfId="0" applyNumberFormat="1" applyFont="1" applyBorder="1" applyAlignment="1" applyProtection="1">
      <alignment horizontal="center"/>
    </xf>
    <xf numFmtId="1" fontId="11" fillId="0" borderId="0" xfId="0" applyNumberFormat="1" applyFont="1" applyBorder="1" applyAlignment="1" applyProtection="1">
      <alignment horizontal="center"/>
    </xf>
    <xf numFmtId="1" fontId="11" fillId="0" borderId="7" xfId="0" applyNumberFormat="1" applyFont="1" applyBorder="1" applyAlignment="1" applyProtection="1">
      <alignment horizontal="center"/>
    </xf>
    <xf numFmtId="5" fontId="11" fillId="0" borderId="0" xfId="2" applyNumberFormat="1" applyFont="1" applyFill="1" applyBorder="1" applyAlignment="1" applyProtection="1">
      <alignment horizontal="center"/>
    </xf>
    <xf numFmtId="14" fontId="15" fillId="0" borderId="0" xfId="0" applyNumberFormat="1" applyFont="1" applyFill="1" applyAlignment="1" applyProtection="1">
      <alignment horizontal="right"/>
    </xf>
    <xf numFmtId="0" fontId="15" fillId="0" borderId="0" xfId="0" applyFont="1" applyFill="1" applyAlignment="1" applyProtection="1">
      <alignment horizontal="right"/>
    </xf>
    <xf numFmtId="0" fontId="11" fillId="0" borderId="4" xfId="0" applyFont="1" applyBorder="1" applyAlignment="1" applyProtection="1">
      <alignment horizontal="center" wrapText="1"/>
    </xf>
    <xf numFmtId="0" fontId="11" fillId="0" borderId="10" xfId="0" applyFont="1" applyBorder="1" applyAlignment="1" applyProtection="1">
      <alignment horizontal="center"/>
    </xf>
    <xf numFmtId="0" fontId="13" fillId="0" borderId="10" xfId="0" applyFont="1" applyBorder="1" applyProtection="1"/>
    <xf numFmtId="0" fontId="18" fillId="0" borderId="10" xfId="0" applyFont="1" applyBorder="1" applyProtection="1"/>
    <xf numFmtId="0" fontId="13" fillId="0" borderId="10" xfId="0" applyFont="1" applyFill="1" applyBorder="1" applyProtection="1"/>
    <xf numFmtId="0" fontId="24" fillId="0" borderId="10" xfId="0" applyFont="1" applyFill="1" applyBorder="1" applyProtection="1"/>
    <xf numFmtId="0" fontId="11" fillId="0" borderId="11" xfId="0" applyFont="1" applyBorder="1" applyAlignment="1" applyProtection="1">
      <alignment horizontal="center"/>
    </xf>
    <xf numFmtId="0" fontId="12" fillId="0" borderId="13" xfId="0" applyFont="1" applyBorder="1" applyProtection="1"/>
    <xf numFmtId="0" fontId="11" fillId="0" borderId="15" xfId="0" applyFont="1" applyBorder="1" applyAlignment="1" applyProtection="1">
      <alignment horizontal="center"/>
    </xf>
    <xf numFmtId="0" fontId="12" fillId="0" borderId="0" xfId="0" applyFont="1" applyBorder="1" applyProtection="1"/>
    <xf numFmtId="0" fontId="11" fillId="0" borderId="0" xfId="0" applyFont="1" applyBorder="1" applyAlignment="1" applyProtection="1">
      <alignment horizontal="center"/>
    </xf>
    <xf numFmtId="5" fontId="0" fillId="0" borderId="0" xfId="0" applyNumberFormat="1" applyFill="1" applyProtection="1"/>
    <xf numFmtId="0" fontId="11" fillId="0" borderId="11" xfId="0" applyFont="1" applyBorder="1" applyAlignment="1" applyProtection="1">
      <alignment horizontal="center" wrapText="1"/>
    </xf>
    <xf numFmtId="0" fontId="11" fillId="0" borderId="0" xfId="0" applyFont="1" applyBorder="1" applyAlignment="1" applyProtection="1">
      <alignment horizontal="center" wrapText="1"/>
    </xf>
    <xf numFmtId="5" fontId="12" fillId="0" borderId="1" xfId="0" applyNumberFormat="1" applyFont="1" applyFill="1" applyBorder="1" applyAlignment="1" applyProtection="1">
      <alignment horizontal="center"/>
    </xf>
    <xf numFmtId="5" fontId="12" fillId="0" borderId="2" xfId="0" applyNumberFormat="1" applyFont="1" applyFill="1" applyBorder="1" applyAlignment="1" applyProtection="1">
      <alignment horizontal="center"/>
    </xf>
    <xf numFmtId="5" fontId="12" fillId="0" borderId="6" xfId="0" applyNumberFormat="1" applyFont="1" applyFill="1" applyBorder="1" applyAlignment="1" applyProtection="1">
      <alignment horizontal="center"/>
    </xf>
    <xf numFmtId="5" fontId="12" fillId="0" borderId="3" xfId="0" applyNumberFormat="1" applyFont="1" applyFill="1" applyBorder="1" applyAlignment="1" applyProtection="1">
      <alignment horizontal="center"/>
    </xf>
    <xf numFmtId="5" fontId="12" fillId="0" borderId="0" xfId="0" applyNumberFormat="1" applyFont="1" applyFill="1" applyBorder="1" applyAlignment="1" applyProtection="1">
      <alignment horizontal="center"/>
    </xf>
    <xf numFmtId="5" fontId="12" fillId="0" borderId="7" xfId="0" applyNumberFormat="1" applyFont="1" applyFill="1" applyBorder="1" applyAlignment="1" applyProtection="1">
      <alignment horizontal="center"/>
    </xf>
    <xf numFmtId="166" fontId="11" fillId="0" borderId="3" xfId="2" applyNumberFormat="1" applyFont="1" applyFill="1" applyBorder="1" applyAlignment="1" applyProtection="1">
      <alignment horizontal="center"/>
    </xf>
    <xf numFmtId="166" fontId="11" fillId="0" borderId="0" xfId="2" applyNumberFormat="1" applyFont="1" applyFill="1" applyBorder="1" applyAlignment="1" applyProtection="1">
      <alignment horizontal="center"/>
    </xf>
    <xf numFmtId="166" fontId="11" fillId="0" borderId="7" xfId="2" applyNumberFormat="1" applyFont="1" applyFill="1" applyBorder="1" applyAlignment="1" applyProtection="1">
      <alignment horizontal="center"/>
    </xf>
    <xf numFmtId="0" fontId="24" fillId="0" borderId="11" xfId="0" applyFont="1" applyFill="1" applyBorder="1" applyProtection="1"/>
    <xf numFmtId="0" fontId="0" fillId="0" borderId="9" xfId="0" applyBorder="1" applyProtection="1">
      <protection locked="0"/>
    </xf>
    <xf numFmtId="0" fontId="24" fillId="0" borderId="11" xfId="0" applyFont="1" applyFill="1" applyBorder="1" applyProtection="1">
      <protection locked="0"/>
    </xf>
    <xf numFmtId="0" fontId="22" fillId="0" borderId="0" xfId="0" applyFont="1" applyAlignment="1" applyProtection="1">
      <alignment horizontal="center"/>
      <protection locked="0"/>
    </xf>
    <xf numFmtId="0" fontId="24" fillId="0" borderId="3" xfId="0" applyFont="1" applyFill="1" applyBorder="1" applyProtection="1"/>
    <xf numFmtId="0" fontId="29" fillId="0" borderId="0" xfId="0" applyFont="1" applyProtection="1">
      <protection locked="0"/>
    </xf>
    <xf numFmtId="0" fontId="29" fillId="0" borderId="0" xfId="0" applyFont="1" applyAlignment="1" applyProtection="1">
      <alignment horizontal="center"/>
      <protection locked="0"/>
    </xf>
    <xf numFmtId="0" fontId="11" fillId="0" borderId="9" xfId="0" applyFont="1" applyBorder="1" applyProtection="1">
      <protection locked="0"/>
    </xf>
    <xf numFmtId="0" fontId="11" fillId="0" borderId="4" xfId="0" applyFont="1" applyBorder="1" applyAlignment="1" applyProtection="1">
      <alignment horizontal="center"/>
      <protection locked="0"/>
    </xf>
    <xf numFmtId="0" fontId="13" fillId="0" borderId="0" xfId="0" applyFont="1" applyFill="1" applyProtection="1">
      <protection locked="0"/>
    </xf>
    <xf numFmtId="0" fontId="16" fillId="0" borderId="0" xfId="0" applyFont="1" applyBorder="1" applyAlignment="1" applyProtection="1">
      <alignment horizontal="center"/>
      <protection locked="0"/>
    </xf>
    <xf numFmtId="0" fontId="12" fillId="0" borderId="10" xfId="0" applyFont="1" applyFill="1" applyBorder="1" applyAlignment="1" applyProtection="1">
      <alignment wrapText="1"/>
      <protection locked="0"/>
    </xf>
    <xf numFmtId="0" fontId="0" fillId="0" borderId="10" xfId="0" applyFill="1" applyBorder="1" applyProtection="1">
      <protection locked="0"/>
    </xf>
    <xf numFmtId="1" fontId="11" fillId="0" borderId="5" xfId="0" applyNumberFormat="1" applyFont="1" applyBorder="1" applyAlignment="1" applyProtection="1">
      <alignment horizontal="center"/>
    </xf>
    <xf numFmtId="1" fontId="11" fillId="0" borderId="12" xfId="0" applyNumberFormat="1" applyFont="1" applyBorder="1" applyAlignment="1" applyProtection="1">
      <alignment horizontal="center"/>
    </xf>
    <xf numFmtId="3" fontId="0" fillId="0" borderId="1" xfId="0" applyNumberFormat="1" applyBorder="1" applyProtection="1">
      <protection locked="0"/>
    </xf>
    <xf numFmtId="3" fontId="0" fillId="0" borderId="2" xfId="0" applyNumberFormat="1" applyBorder="1" applyProtection="1">
      <protection locked="0"/>
    </xf>
    <xf numFmtId="3" fontId="0" fillId="0" borderId="6" xfId="0" applyNumberFormat="1" applyBorder="1" applyProtection="1">
      <protection locked="0"/>
    </xf>
    <xf numFmtId="3" fontId="0" fillId="0" borderId="3" xfId="0" applyNumberFormat="1" applyBorder="1" applyAlignment="1" applyProtection="1">
      <alignment horizontal="right"/>
      <protection locked="0"/>
    </xf>
    <xf numFmtId="3" fontId="0" fillId="0" borderId="0" xfId="0" applyNumberFormat="1" applyBorder="1" applyAlignment="1" applyProtection="1">
      <alignment horizontal="right"/>
      <protection locked="0"/>
    </xf>
    <xf numFmtId="3" fontId="0" fillId="0" borderId="0" xfId="0" applyNumberFormat="1" applyBorder="1" applyProtection="1">
      <protection locked="0"/>
    </xf>
    <xf numFmtId="3" fontId="0" fillId="0" borderId="7" xfId="0" applyNumberFormat="1" applyBorder="1" applyProtection="1">
      <protection locked="0"/>
    </xf>
    <xf numFmtId="3" fontId="0" fillId="0" borderId="5" xfId="0" applyNumberFormat="1" applyFill="1" applyBorder="1" applyProtection="1">
      <protection locked="0"/>
    </xf>
    <xf numFmtId="3" fontId="0" fillId="0" borderId="12" xfId="0" applyNumberFormat="1" applyFill="1" applyBorder="1" applyProtection="1">
      <protection locked="0"/>
    </xf>
    <xf numFmtId="0" fontId="12" fillId="0" borderId="3" xfId="0" applyFont="1" applyBorder="1" applyAlignment="1" applyProtection="1">
      <alignment horizontal="center"/>
    </xf>
    <xf numFmtId="166" fontId="11" fillId="0" borderId="3" xfId="2" applyNumberFormat="1" applyFont="1" applyBorder="1" applyAlignment="1" applyProtection="1">
      <alignment horizontal="right"/>
    </xf>
    <xf numFmtId="166" fontId="11" fillId="0" borderId="0" xfId="2" applyNumberFormat="1" applyFont="1" applyBorder="1" applyAlignment="1" applyProtection="1">
      <alignment horizontal="right"/>
    </xf>
    <xf numFmtId="166" fontId="11" fillId="0" borderId="7" xfId="2" applyNumberFormat="1" applyFont="1" applyBorder="1" applyAlignment="1" applyProtection="1">
      <alignment horizontal="right"/>
    </xf>
    <xf numFmtId="167" fontId="11" fillId="0" borderId="3" xfId="2" applyNumberFormat="1" applyFont="1" applyBorder="1" applyAlignment="1" applyProtection="1">
      <alignment horizontal="right"/>
    </xf>
    <xf numFmtId="167" fontId="11" fillId="0" borderId="0" xfId="2" applyNumberFormat="1" applyFont="1" applyBorder="1" applyAlignment="1" applyProtection="1">
      <alignment horizontal="right"/>
    </xf>
    <xf numFmtId="167" fontId="11" fillId="0" borderId="7" xfId="2" applyNumberFormat="1" applyFont="1" applyBorder="1" applyAlignment="1" applyProtection="1">
      <alignment horizontal="right"/>
    </xf>
    <xf numFmtId="3" fontId="11" fillId="0" borderId="3" xfId="1" applyNumberFormat="1" applyFont="1" applyBorder="1" applyAlignment="1" applyProtection="1">
      <alignment horizontal="right"/>
    </xf>
    <xf numFmtId="3" fontId="11" fillId="0" borderId="0" xfId="1" applyNumberFormat="1" applyFont="1" applyBorder="1" applyAlignment="1" applyProtection="1">
      <alignment horizontal="right"/>
    </xf>
    <xf numFmtId="3" fontId="11" fillId="0" borderId="7" xfId="1" applyNumberFormat="1" applyFont="1" applyBorder="1" applyAlignment="1" applyProtection="1">
      <alignment horizontal="right"/>
    </xf>
    <xf numFmtId="166" fontId="11" fillId="0" borderId="3" xfId="1" applyNumberFormat="1" applyFont="1" applyBorder="1" applyAlignment="1" applyProtection="1">
      <alignment horizontal="right"/>
    </xf>
    <xf numFmtId="166" fontId="11" fillId="0" borderId="0" xfId="1" applyNumberFormat="1" applyFont="1" applyBorder="1" applyAlignment="1" applyProtection="1">
      <alignment horizontal="right"/>
    </xf>
    <xf numFmtId="166" fontId="11" fillId="0" borderId="7" xfId="1" applyNumberFormat="1" applyFont="1" applyBorder="1" applyAlignment="1" applyProtection="1">
      <alignment horizontal="right"/>
    </xf>
    <xf numFmtId="166" fontId="12" fillId="0" borderId="3" xfId="0" applyNumberFormat="1" applyFont="1" applyBorder="1" applyAlignment="1" applyProtection="1">
      <alignment horizontal="right"/>
    </xf>
    <xf numFmtId="166" fontId="12" fillId="0" borderId="0" xfId="0" applyNumberFormat="1" applyFont="1" applyBorder="1" applyAlignment="1" applyProtection="1">
      <alignment horizontal="right"/>
    </xf>
    <xf numFmtId="166" fontId="12" fillId="0" borderId="7" xfId="0" applyNumberFormat="1" applyFont="1" applyBorder="1" applyAlignment="1" applyProtection="1">
      <alignment horizontal="right"/>
    </xf>
    <xf numFmtId="166" fontId="11" fillId="0" borderId="4" xfId="2" applyNumberFormat="1" applyFont="1" applyBorder="1" applyAlignment="1" applyProtection="1">
      <alignment horizontal="right"/>
    </xf>
    <xf numFmtId="166" fontId="11" fillId="0" borderId="5" xfId="2" applyNumberFormat="1" applyFont="1" applyBorder="1" applyAlignment="1" applyProtection="1">
      <alignment horizontal="right"/>
    </xf>
    <xf numFmtId="166" fontId="11" fillId="0" borderId="12" xfId="2" applyNumberFormat="1" applyFont="1" applyBorder="1" applyAlignment="1" applyProtection="1">
      <alignment horizontal="right"/>
    </xf>
    <xf numFmtId="0" fontId="0" fillId="0" borderId="7" xfId="0" applyBorder="1" applyProtection="1"/>
    <xf numFmtId="0" fontId="0" fillId="0" borderId="5" xfId="0" applyBorder="1" applyProtection="1"/>
    <xf numFmtId="0" fontId="12" fillId="0" borderId="9" xfId="0" applyFont="1" applyBorder="1" applyAlignment="1" applyProtection="1">
      <alignment horizontal="center"/>
    </xf>
    <xf numFmtId="1" fontId="11" fillId="0" borderId="4" xfId="0" applyNumberFormat="1" applyFont="1" applyBorder="1" applyAlignment="1" applyProtection="1">
      <alignment horizontal="center"/>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166" fontId="11" fillId="0" borderId="10" xfId="2" applyNumberFormat="1" applyFont="1" applyBorder="1" applyAlignment="1" applyProtection="1">
      <alignment horizontal="right"/>
    </xf>
    <xf numFmtId="0" fontId="12" fillId="0" borderId="12" xfId="0" applyFont="1" applyBorder="1" applyAlignment="1" applyProtection="1">
      <alignment horizontal="center"/>
    </xf>
    <xf numFmtId="0" fontId="12" fillId="0" borderId="10" xfId="0" applyFont="1" applyBorder="1" applyAlignment="1" applyProtection="1">
      <alignment horizontal="right"/>
    </xf>
    <xf numFmtId="9" fontId="11" fillId="0" borderId="10" xfId="2" applyNumberFormat="1" applyFont="1" applyBorder="1" applyAlignment="1" applyProtection="1">
      <alignment horizontal="right"/>
    </xf>
    <xf numFmtId="3" fontId="33" fillId="0" borderId="10" xfId="2" applyNumberFormat="1" applyFont="1" applyFill="1" applyBorder="1" applyAlignment="1" applyProtection="1">
      <alignment horizontal="right"/>
    </xf>
    <xf numFmtId="4" fontId="11" fillId="0" borderId="10" xfId="2" applyNumberFormat="1" applyFont="1" applyBorder="1" applyAlignment="1" applyProtection="1">
      <alignment horizontal="right"/>
    </xf>
    <xf numFmtId="0" fontId="17" fillId="0" borderId="10" xfId="0" applyFont="1" applyBorder="1" applyProtection="1"/>
    <xf numFmtId="166" fontId="0" fillId="0" borderId="0" xfId="2" applyNumberFormat="1" applyFont="1" applyBorder="1" applyAlignment="1" applyProtection="1">
      <alignment horizontal="right"/>
    </xf>
    <xf numFmtId="0" fontId="0" fillId="0" borderId="10" xfId="0" applyBorder="1" applyProtection="1"/>
    <xf numFmtId="5" fontId="0" fillId="0" borderId="10" xfId="0" applyNumberFormat="1" applyBorder="1" applyAlignment="1" applyProtection="1">
      <alignment horizontal="right"/>
    </xf>
    <xf numFmtId="5" fontId="0" fillId="0" borderId="0" xfId="0" applyNumberFormat="1" applyBorder="1" applyAlignment="1" applyProtection="1">
      <alignment horizontal="right"/>
    </xf>
    <xf numFmtId="0" fontId="0" fillId="0" borderId="11" xfId="0" applyBorder="1" applyProtection="1"/>
    <xf numFmtId="0" fontId="12" fillId="0" borderId="6" xfId="0" applyFont="1" applyBorder="1" applyAlignment="1" applyProtection="1">
      <alignment horizontal="center"/>
    </xf>
    <xf numFmtId="166" fontId="11" fillId="0" borderId="0" xfId="0" applyNumberFormat="1" applyFont="1" applyBorder="1" applyAlignment="1" applyProtection="1">
      <alignment horizontal="right" wrapText="1"/>
    </xf>
    <xf numFmtId="166" fontId="11" fillId="0" borderId="0" xfId="0" applyNumberFormat="1" applyFont="1" applyBorder="1" applyAlignment="1" applyProtection="1">
      <alignment wrapText="1"/>
    </xf>
    <xf numFmtId="166" fontId="0" fillId="0" borderId="0" xfId="2" applyNumberFormat="1" applyFont="1" applyBorder="1" applyProtection="1"/>
    <xf numFmtId="166" fontId="11" fillId="0" borderId="0" xfId="1" applyNumberFormat="1" applyFont="1" applyBorder="1" applyAlignment="1" applyProtection="1"/>
    <xf numFmtId="6" fontId="12" fillId="0" borderId="2" xfId="0" applyNumberFormat="1" applyFont="1" applyBorder="1" applyAlignment="1" applyProtection="1">
      <alignment horizontal="center"/>
    </xf>
    <xf numFmtId="6" fontId="12" fillId="0" borderId="6" xfId="0" applyNumberFormat="1" applyFont="1" applyBorder="1" applyAlignment="1" applyProtection="1">
      <alignment horizontal="center"/>
    </xf>
    <xf numFmtId="6" fontId="11" fillId="0" borderId="3" xfId="2" applyNumberFormat="1" applyFont="1" applyFill="1" applyBorder="1" applyAlignment="1" applyProtection="1">
      <alignment horizontal="right"/>
    </xf>
    <xf numFmtId="6" fontId="11" fillId="0" borderId="0" xfId="2" applyNumberFormat="1" applyFont="1" applyFill="1" applyBorder="1" applyAlignment="1" applyProtection="1">
      <alignment horizontal="right"/>
    </xf>
    <xf numFmtId="6" fontId="11" fillId="0" borderId="7" xfId="2" applyNumberFormat="1" applyFont="1" applyFill="1" applyBorder="1" applyAlignment="1" applyProtection="1">
      <alignment horizontal="right"/>
    </xf>
    <xf numFmtId="6" fontId="12" fillId="0" borderId="1" xfId="0" applyNumberFormat="1" applyFont="1" applyFill="1" applyBorder="1" applyAlignment="1" applyProtection="1">
      <alignment horizontal="center"/>
    </xf>
    <xf numFmtId="6" fontId="12" fillId="0" borderId="2" xfId="0" applyNumberFormat="1" applyFont="1" applyFill="1" applyBorder="1" applyAlignment="1" applyProtection="1">
      <alignment horizontal="center"/>
    </xf>
    <xf numFmtId="6" fontId="12" fillId="0" borderId="6" xfId="0" applyNumberFormat="1" applyFont="1" applyFill="1" applyBorder="1" applyAlignment="1" applyProtection="1">
      <alignment horizontal="center"/>
    </xf>
    <xf numFmtId="6" fontId="11" fillId="0" borderId="3" xfId="2" applyNumberFormat="1" applyFont="1" applyFill="1" applyBorder="1" applyAlignment="1" applyProtection="1">
      <alignment horizontal="center"/>
    </xf>
    <xf numFmtId="6" fontId="11" fillId="0" borderId="0" xfId="2" applyNumberFormat="1" applyFont="1" applyFill="1" applyBorder="1" applyAlignment="1" applyProtection="1">
      <alignment horizontal="center"/>
    </xf>
    <xf numFmtId="6" fontId="11" fillId="0" borderId="7" xfId="2" applyNumberFormat="1" applyFont="1" applyFill="1" applyBorder="1" applyAlignment="1" applyProtection="1">
      <alignment horizontal="center"/>
    </xf>
    <xf numFmtId="6" fontId="12" fillId="0" borderId="0" xfId="0" applyNumberFormat="1" applyFont="1" applyFill="1" applyBorder="1" applyAlignment="1" applyProtection="1">
      <alignment horizontal="center"/>
      <protection locked="0"/>
    </xf>
    <xf numFmtId="6" fontId="11" fillId="0" borderId="0" xfId="0" applyNumberFormat="1" applyFont="1" applyFill="1" applyBorder="1" applyAlignment="1" applyProtection="1">
      <alignment horizontal="right"/>
      <protection locked="0"/>
    </xf>
    <xf numFmtId="6" fontId="11" fillId="0" borderId="0" xfId="2" applyNumberFormat="1" applyFont="1" applyFill="1" applyBorder="1" applyAlignment="1" applyProtection="1">
      <alignment horizontal="right"/>
      <protection locked="0"/>
    </xf>
    <xf numFmtId="6" fontId="34" fillId="0" borderId="5" xfId="0" applyNumberFormat="1" applyFont="1" applyFill="1" applyBorder="1" applyAlignment="1" applyProtection="1">
      <alignment horizontal="right"/>
      <protection locked="0"/>
    </xf>
    <xf numFmtId="6" fontId="12" fillId="0" borderId="1" xfId="0" applyNumberFormat="1" applyFont="1" applyFill="1" applyBorder="1" applyAlignment="1" applyProtection="1">
      <alignment horizontal="center"/>
      <protection locked="0"/>
    </xf>
    <xf numFmtId="6" fontId="12" fillId="0" borderId="2" xfId="0" applyNumberFormat="1" applyFont="1" applyFill="1" applyBorder="1" applyAlignment="1" applyProtection="1">
      <alignment horizontal="center"/>
      <protection locked="0"/>
    </xf>
    <xf numFmtId="6" fontId="0" fillId="0" borderId="2" xfId="0" applyNumberFormat="1" applyBorder="1" applyProtection="1">
      <protection locked="0"/>
    </xf>
    <xf numFmtId="6" fontId="0" fillId="0" borderId="6" xfId="0" applyNumberFormat="1" applyBorder="1" applyProtection="1">
      <protection locked="0"/>
    </xf>
    <xf numFmtId="6" fontId="11" fillId="0" borderId="3" xfId="0" applyNumberFormat="1" applyFont="1" applyFill="1" applyBorder="1" applyAlignment="1" applyProtection="1">
      <alignment horizontal="right"/>
      <protection locked="0"/>
    </xf>
    <xf numFmtId="6" fontId="11" fillId="0" borderId="7" xfId="0" applyNumberFormat="1" applyFont="1" applyFill="1" applyBorder="1" applyAlignment="1" applyProtection="1">
      <alignment horizontal="right"/>
      <protection locked="0"/>
    </xf>
    <xf numFmtId="6" fontId="11" fillId="0" borderId="3" xfId="2" applyNumberFormat="1" applyFont="1" applyFill="1" applyBorder="1" applyAlignment="1" applyProtection="1">
      <alignment horizontal="right"/>
      <protection locked="0"/>
    </xf>
    <xf numFmtId="6" fontId="11" fillId="0" borderId="4" xfId="2" applyNumberFormat="1" applyFont="1" applyBorder="1" applyAlignment="1" applyProtection="1">
      <alignment horizontal="right"/>
      <protection locked="0"/>
    </xf>
    <xf numFmtId="6" fontId="11" fillId="0" borderId="5" xfId="2" applyNumberFormat="1" applyFont="1" applyBorder="1" applyAlignment="1" applyProtection="1">
      <alignment horizontal="right"/>
      <protection locked="0"/>
    </xf>
    <xf numFmtId="6" fontId="0" fillId="0" borderId="5" xfId="0" applyNumberFormat="1" applyBorder="1" applyProtection="1">
      <protection locked="0"/>
    </xf>
    <xf numFmtId="6" fontId="0" fillId="0" borderId="12" xfId="0" applyNumberFormat="1" applyBorder="1" applyProtection="1">
      <protection locked="0"/>
    </xf>
    <xf numFmtId="6" fontId="12" fillId="0" borderId="1" xfId="0" applyNumberFormat="1" applyFont="1" applyBorder="1" applyAlignment="1" applyProtection="1">
      <alignment horizontal="center"/>
      <protection locked="0"/>
    </xf>
    <xf numFmtId="6" fontId="12" fillId="0" borderId="2" xfId="0" applyNumberFormat="1" applyFont="1" applyBorder="1" applyAlignment="1" applyProtection="1">
      <alignment horizontal="center"/>
      <protection locked="0"/>
    </xf>
    <xf numFmtId="6" fontId="11" fillId="0" borderId="3" xfId="2" applyNumberFormat="1" applyFont="1" applyFill="1" applyBorder="1" applyAlignment="1" applyProtection="1">
      <alignment horizontal="center"/>
      <protection locked="0"/>
    </xf>
    <xf numFmtId="6" fontId="11" fillId="0" borderId="0" xfId="2" applyNumberFormat="1" applyFont="1" applyFill="1" applyBorder="1" applyAlignment="1" applyProtection="1">
      <alignment horizontal="center"/>
      <protection locked="0"/>
    </xf>
    <xf numFmtId="6" fontId="11" fillId="0" borderId="7" xfId="2" applyNumberFormat="1" applyFont="1" applyFill="1" applyBorder="1" applyAlignment="1" applyProtection="1">
      <alignment horizontal="center"/>
      <protection locked="0"/>
    </xf>
    <xf numFmtId="6" fontId="11" fillId="0" borderId="3" xfId="0" applyNumberFormat="1" applyFont="1" applyFill="1" applyBorder="1" applyAlignment="1" applyProtection="1">
      <alignment horizontal="center"/>
      <protection locked="0"/>
    </xf>
    <xf numFmtId="6" fontId="11" fillId="0" borderId="0" xfId="0" applyNumberFormat="1" applyFont="1" applyFill="1" applyBorder="1" applyAlignment="1" applyProtection="1">
      <alignment horizontal="center"/>
      <protection locked="0"/>
    </xf>
    <xf numFmtId="6" fontId="11" fillId="0" borderId="7" xfId="0" applyNumberFormat="1" applyFont="1" applyFill="1" applyBorder="1" applyAlignment="1" applyProtection="1">
      <alignment horizontal="center"/>
      <protection locked="0"/>
    </xf>
    <xf numFmtId="6" fontId="11" fillId="0" borderId="4" xfId="2" applyNumberFormat="1" applyFont="1" applyFill="1" applyBorder="1" applyAlignment="1" applyProtection="1">
      <alignment horizontal="center"/>
      <protection locked="0"/>
    </xf>
    <xf numFmtId="6" fontId="11" fillId="0" borderId="5" xfId="2" applyNumberFormat="1" applyFont="1" applyFill="1" applyBorder="1" applyAlignment="1" applyProtection="1">
      <alignment horizontal="center"/>
      <protection locked="0"/>
    </xf>
    <xf numFmtId="6" fontId="11" fillId="0" borderId="12" xfId="2" applyNumberFormat="1" applyFont="1" applyFill="1" applyBorder="1" applyAlignment="1" applyProtection="1">
      <alignment horizontal="center"/>
      <protection locked="0"/>
    </xf>
    <xf numFmtId="6" fontId="11" fillId="0" borderId="1" xfId="2" applyNumberFormat="1" applyFont="1" applyBorder="1" applyAlignment="1" applyProtection="1">
      <alignment horizontal="center"/>
    </xf>
    <xf numFmtId="6" fontId="11" fillId="0" borderId="2" xfId="2" applyNumberFormat="1" applyFont="1" applyBorder="1" applyAlignment="1" applyProtection="1">
      <alignment horizontal="center"/>
    </xf>
    <xf numFmtId="6" fontId="11" fillId="0" borderId="6" xfId="2" applyNumberFormat="1" applyFont="1" applyBorder="1" applyAlignment="1" applyProtection="1">
      <alignment horizontal="center"/>
    </xf>
    <xf numFmtId="6" fontId="11" fillId="0" borderId="3" xfId="2" applyNumberFormat="1" applyFont="1" applyBorder="1" applyAlignment="1" applyProtection="1">
      <alignment horizontal="right"/>
    </xf>
    <xf numFmtId="6" fontId="11" fillId="0" borderId="0" xfId="2" applyNumberFormat="1" applyFont="1" applyBorder="1" applyAlignment="1" applyProtection="1">
      <alignment horizontal="right"/>
    </xf>
    <xf numFmtId="6" fontId="11" fillId="0" borderId="7" xfId="2" applyNumberFormat="1" applyFont="1" applyBorder="1" applyAlignment="1" applyProtection="1">
      <alignment horizontal="right"/>
    </xf>
    <xf numFmtId="6" fontId="12" fillId="0" borderId="0" xfId="0" applyNumberFormat="1" applyFont="1" applyBorder="1" applyAlignment="1" applyProtection="1">
      <alignment horizontal="center"/>
    </xf>
    <xf numFmtId="6" fontId="12" fillId="0" borderId="7" xfId="0" applyNumberFormat="1" applyFont="1" applyBorder="1" applyAlignment="1" applyProtection="1">
      <alignment horizontal="center"/>
    </xf>
    <xf numFmtId="6" fontId="11" fillId="0" borderId="0" xfId="2" applyNumberFormat="1" applyFont="1" applyBorder="1" applyAlignment="1" applyProtection="1">
      <alignment horizontal="center"/>
    </xf>
    <xf numFmtId="6" fontId="11" fillId="0" borderId="7" xfId="2" applyNumberFormat="1" applyFont="1" applyBorder="1" applyAlignment="1" applyProtection="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0" fontId="11" fillId="0" borderId="10" xfId="0" applyFont="1" applyFill="1" applyBorder="1" applyProtection="1"/>
    <xf numFmtId="42" fontId="11" fillId="0" borderId="3" xfId="2" applyNumberFormat="1" applyFont="1" applyBorder="1" applyAlignment="1" applyProtection="1">
      <alignment horizontal="right"/>
    </xf>
    <xf numFmtId="42" fontId="11" fillId="0" borderId="0" xfId="2" applyNumberFormat="1" applyFont="1" applyBorder="1" applyAlignment="1" applyProtection="1">
      <alignment horizontal="right"/>
    </xf>
    <xf numFmtId="42" fontId="11" fillId="0" borderId="7" xfId="2" applyNumberFormat="1" applyFont="1" applyBorder="1" applyAlignment="1" applyProtection="1">
      <alignment horizontal="right"/>
    </xf>
    <xf numFmtId="44" fontId="11" fillId="0" borderId="0" xfId="2" applyNumberFormat="1" applyFont="1" applyFill="1" applyBorder="1" applyAlignment="1" applyProtection="1">
      <alignment horizontal="right"/>
    </xf>
    <xf numFmtId="0" fontId="12" fillId="0" borderId="10" xfId="0" applyFont="1" applyBorder="1" applyAlignment="1" applyProtection="1">
      <alignment horizontal="center"/>
    </xf>
    <xf numFmtId="42" fontId="11" fillId="0" borderId="8" xfId="2" applyNumberFormat="1" applyFont="1" applyBorder="1" applyAlignment="1" applyProtection="1">
      <alignment horizontal="right"/>
    </xf>
    <xf numFmtId="42" fontId="12" fillId="0" borderId="13" xfId="2" applyNumberFormat="1" applyFont="1" applyBorder="1" applyAlignment="1" applyProtection="1">
      <alignment horizontal="right"/>
    </xf>
    <xf numFmtId="42" fontId="11" fillId="0" borderId="5" xfId="2" applyNumberFormat="1" applyFont="1" applyBorder="1" applyAlignment="1" applyProtection="1">
      <alignment horizontal="right"/>
    </xf>
    <xf numFmtId="42" fontId="11" fillId="0" borderId="13" xfId="2" applyNumberFormat="1" applyFont="1" applyBorder="1" applyAlignment="1" applyProtection="1">
      <alignment horizontal="right"/>
    </xf>
    <xf numFmtId="42" fontId="11" fillId="0" borderId="15" xfId="2" applyNumberFormat="1" applyFont="1" applyBorder="1" applyAlignment="1" applyProtection="1">
      <alignment horizontal="right"/>
    </xf>
    <xf numFmtId="42" fontId="11" fillId="0" borderId="16" xfId="2" applyNumberFormat="1" applyFont="1" applyBorder="1" applyAlignment="1" applyProtection="1">
      <alignment horizontal="right"/>
    </xf>
    <xf numFmtId="44" fontId="11" fillId="0" borderId="7" xfId="2" applyNumberFormat="1" applyFont="1" applyFill="1" applyBorder="1" applyAlignment="1" applyProtection="1">
      <alignment horizontal="right"/>
    </xf>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12" fillId="0" borderId="7" xfId="0" applyNumberFormat="1" applyFont="1" applyBorder="1" applyAlignment="1" applyProtection="1">
      <alignment horizontal="center"/>
    </xf>
    <xf numFmtId="42" fontId="11" fillId="0" borderId="15" xfId="2" applyNumberFormat="1" applyFont="1" applyFill="1" applyBorder="1" applyAlignment="1" applyProtection="1">
      <alignment horizontal="right"/>
    </xf>
    <xf numFmtId="42" fontId="11" fillId="0" borderId="8" xfId="2" applyNumberFormat="1" applyFont="1" applyFill="1" applyBorder="1" applyAlignment="1" applyProtection="1">
      <alignment horizontal="right"/>
    </xf>
    <xf numFmtId="42" fontId="11" fillId="0" borderId="16" xfId="2" applyNumberFormat="1" applyFont="1" applyFill="1" applyBorder="1" applyAlignment="1" applyProtection="1">
      <alignment horizontal="right"/>
    </xf>
    <xf numFmtId="42" fontId="11" fillId="0" borderId="15" xfId="2" applyNumberFormat="1" applyFont="1" applyFill="1" applyBorder="1" applyAlignment="1" applyProtection="1">
      <alignment horizontal="center"/>
    </xf>
    <xf numFmtId="42" fontId="11" fillId="0" borderId="8" xfId="2" applyNumberFormat="1" applyFont="1" applyFill="1" applyBorder="1" applyAlignment="1" applyProtection="1">
      <alignment horizontal="center"/>
    </xf>
    <xf numFmtId="42" fontId="11" fillId="0" borderId="16" xfId="2" applyNumberFormat="1" applyFont="1" applyFill="1" applyBorder="1" applyAlignment="1" applyProtection="1">
      <alignment horizontal="center"/>
    </xf>
    <xf numFmtId="42" fontId="11" fillId="0" borderId="15" xfId="2" applyNumberFormat="1" applyFont="1" applyBorder="1" applyAlignment="1" applyProtection="1">
      <alignment horizontal="center"/>
    </xf>
    <xf numFmtId="42" fontId="11" fillId="0" borderId="8" xfId="2" applyNumberFormat="1" applyFont="1" applyBorder="1" applyAlignment="1" applyProtection="1">
      <alignment horizontal="center"/>
    </xf>
    <xf numFmtId="42" fontId="11" fillId="0" borderId="16" xfId="2" applyNumberFormat="1" applyFont="1" applyBorder="1" applyAlignment="1" applyProtection="1">
      <alignment horizontal="center"/>
    </xf>
    <xf numFmtId="166" fontId="12" fillId="0" borderId="7" xfId="0" applyNumberFormat="1" applyFont="1" applyBorder="1" applyAlignment="1" applyProtection="1"/>
    <xf numFmtId="166" fontId="12" fillId="0" borderId="6" xfId="0" applyNumberFormat="1" applyFont="1" applyBorder="1" applyAlignment="1" applyProtection="1"/>
    <xf numFmtId="166" fontId="11" fillId="0" borderId="7" xfId="1" applyNumberFormat="1" applyFont="1" applyBorder="1" applyAlignment="1" applyProtection="1"/>
    <xf numFmtId="0" fontId="12" fillId="0" borderId="7" xfId="0" applyFont="1" applyBorder="1" applyAlignment="1" applyProtection="1">
      <alignment horizontal="center"/>
    </xf>
    <xf numFmtId="42" fontId="11" fillId="0" borderId="8" xfId="0" applyNumberFormat="1" applyFont="1" applyBorder="1" applyAlignment="1" applyProtection="1">
      <alignment horizontal="right"/>
    </xf>
    <xf numFmtId="3" fontId="11" fillId="0" borderId="10" xfId="0" applyNumberFormat="1" applyFont="1" applyBorder="1" applyProtection="1"/>
    <xf numFmtId="1" fontId="11" fillId="0" borderId="10" xfId="0" applyNumberFormat="1" applyFont="1" applyBorder="1" applyProtection="1"/>
    <xf numFmtId="0" fontId="11" fillId="0" borderId="9" xfId="0" applyFont="1" applyBorder="1" applyProtection="1"/>
    <xf numFmtId="0" fontId="35" fillId="0" borderId="10" xfId="0" applyFont="1" applyBorder="1" applyProtection="1"/>
    <xf numFmtId="166" fontId="11" fillId="0" borderId="10" xfId="0" applyNumberFormat="1" applyFont="1" applyBorder="1" applyProtection="1"/>
    <xf numFmtId="0" fontId="11" fillId="0" borderId="10" xfId="0" applyFont="1" applyBorder="1" applyAlignment="1" applyProtection="1">
      <alignment wrapText="1"/>
    </xf>
    <xf numFmtId="3" fontId="12" fillId="0" borderId="10" xfId="0" applyNumberFormat="1" applyFont="1" applyBorder="1" applyAlignment="1" applyProtection="1">
      <alignment wrapText="1"/>
    </xf>
    <xf numFmtId="166" fontId="12" fillId="0" borderId="13" xfId="0" applyNumberFormat="1" applyFont="1" applyBorder="1" applyAlignment="1" applyProtection="1">
      <alignment wrapText="1"/>
    </xf>
    <xf numFmtId="0" fontId="12" fillId="0" borderId="0" xfId="0" applyFont="1" applyBorder="1" applyAlignment="1" applyProtection="1">
      <alignment wrapText="1"/>
    </xf>
    <xf numFmtId="0" fontId="12" fillId="0" borderId="9" xfId="0" applyFont="1" applyBorder="1" applyProtection="1"/>
    <xf numFmtId="0" fontId="12" fillId="0" borderId="10" xfId="0" applyFont="1" applyBorder="1" applyProtection="1"/>
    <xf numFmtId="0" fontId="12" fillId="0" borderId="11" xfId="0" applyFont="1" applyBorder="1" applyProtection="1"/>
    <xf numFmtId="0" fontId="13" fillId="0" borderId="1" xfId="0" applyFont="1" applyBorder="1" applyProtection="1"/>
    <xf numFmtId="0" fontId="13" fillId="0" borderId="3" xfId="0" applyFont="1" applyBorder="1" applyProtection="1"/>
    <xf numFmtId="0" fontId="11" fillId="0" borderId="4" xfId="0" applyFont="1" applyBorder="1" applyProtection="1"/>
    <xf numFmtId="0" fontId="11" fillId="0" borderId="11" xfId="0" applyFont="1" applyBorder="1" applyProtection="1"/>
    <xf numFmtId="0" fontId="12" fillId="0" borderId="15" xfId="0" applyFont="1" applyBorder="1" applyProtection="1"/>
    <xf numFmtId="0" fontId="11" fillId="0" borderId="0" xfId="0" applyFont="1" applyBorder="1" applyProtection="1"/>
    <xf numFmtId="5" fontId="11" fillId="0" borderId="3" xfId="0" applyNumberFormat="1" applyFont="1" applyBorder="1" applyAlignment="1" applyProtection="1">
      <alignment horizontal="right" wrapText="1"/>
    </xf>
    <xf numFmtId="5" fontId="12" fillId="0" borderId="1" xfId="0" applyNumberFormat="1" applyFont="1" applyBorder="1" applyAlignment="1" applyProtection="1">
      <alignment horizontal="right"/>
    </xf>
    <xf numFmtId="42" fontId="12" fillId="0" borderId="0" xfId="0" applyNumberFormat="1" applyFont="1" applyBorder="1" applyAlignment="1" applyProtection="1">
      <alignment horizontal="right"/>
    </xf>
    <xf numFmtId="5" fontId="12" fillId="0" borderId="10" xfId="0" applyNumberFormat="1" applyFont="1" applyBorder="1" applyAlignment="1" applyProtection="1">
      <alignment horizontal="right"/>
    </xf>
    <xf numFmtId="42" fontId="11" fillId="0" borderId="0" xfId="2" applyNumberFormat="1" applyFont="1" applyFill="1" applyBorder="1" applyAlignment="1" applyProtection="1">
      <alignment horizontal="right"/>
    </xf>
    <xf numFmtId="5" fontId="0" fillId="0" borderId="5" xfId="0" applyNumberFormat="1" applyBorder="1" applyProtection="1"/>
    <xf numFmtId="5" fontId="12" fillId="0" borderId="3" xfId="0" applyNumberFormat="1" applyFont="1" applyBorder="1" applyAlignment="1" applyProtection="1">
      <alignment horizontal="right"/>
    </xf>
    <xf numFmtId="5" fontId="11" fillId="0" borderId="3" xfId="1" applyNumberFormat="1" applyFont="1" applyBorder="1" applyAlignment="1" applyProtection="1">
      <alignment horizontal="right"/>
    </xf>
    <xf numFmtId="5" fontId="11" fillId="0" borderId="10" xfId="2" applyNumberFormat="1" applyFont="1" applyBorder="1" applyAlignment="1" applyProtection="1">
      <alignment horizontal="right"/>
    </xf>
    <xf numFmtId="42" fontId="0" fillId="0" borderId="5" xfId="0" applyNumberFormat="1" applyBorder="1" applyProtection="1"/>
    <xf numFmtId="5" fontId="12" fillId="0" borderId="7" xfId="0" applyNumberFormat="1" applyFont="1" applyBorder="1" applyAlignment="1" applyProtection="1">
      <alignment horizontal="right"/>
    </xf>
    <xf numFmtId="42" fontId="11" fillId="0" borderId="7" xfId="2" applyNumberFormat="1" applyFont="1" applyFill="1" applyBorder="1" applyAlignment="1" applyProtection="1">
      <alignment horizontal="right"/>
    </xf>
    <xf numFmtId="5" fontId="12" fillId="0" borderId="12" xfId="0" applyNumberFormat="1" applyFont="1" applyBorder="1" applyAlignment="1" applyProtection="1">
      <alignment horizontal="right"/>
    </xf>
    <xf numFmtId="5" fontId="11" fillId="0" borderId="7" xfId="2" applyNumberFormat="1" applyFont="1" applyFill="1" applyBorder="1" applyAlignment="1" applyProtection="1">
      <alignment horizontal="right"/>
    </xf>
    <xf numFmtId="5" fontId="12" fillId="0" borderId="0" xfId="0" applyNumberFormat="1" applyFont="1" applyBorder="1" applyAlignment="1" applyProtection="1">
      <alignment horizontal="right"/>
    </xf>
    <xf numFmtId="5" fontId="11" fillId="0" borderId="3" xfId="2" applyNumberFormat="1" applyFont="1" applyFill="1" applyBorder="1" applyAlignment="1" applyProtection="1">
      <alignment horizontal="right"/>
    </xf>
    <xf numFmtId="5" fontId="11" fillId="0" borderId="0" xfId="1" applyNumberFormat="1" applyFont="1" applyBorder="1" applyAlignment="1" applyProtection="1">
      <alignment horizontal="right"/>
    </xf>
    <xf numFmtId="5" fontId="11" fillId="0" borderId="7" xfId="1" applyNumberFormat="1" applyFont="1" applyBorder="1" applyAlignment="1" applyProtection="1">
      <alignment horizontal="right"/>
    </xf>
    <xf numFmtId="42" fontId="0" fillId="0" borderId="0" xfId="2" applyNumberFormat="1" applyFont="1" applyBorder="1" applyAlignment="1" applyProtection="1">
      <alignment horizontal="right"/>
    </xf>
    <xf numFmtId="5" fontId="12" fillId="0" borderId="6" xfId="0" applyNumberFormat="1" applyFont="1" applyBorder="1" applyAlignment="1" applyProtection="1">
      <alignment horizontal="right"/>
    </xf>
    <xf numFmtId="5" fontId="11" fillId="0" borderId="0" xfId="0" applyNumberFormat="1" applyFont="1" applyBorder="1" applyAlignment="1" applyProtection="1">
      <alignment horizontal="right" wrapText="1"/>
    </xf>
    <xf numFmtId="5" fontId="12" fillId="0" borderId="9" xfId="0" applyNumberFormat="1" applyFont="1" applyBorder="1" applyAlignment="1" applyProtection="1">
      <alignment horizontal="right"/>
    </xf>
    <xf numFmtId="42" fontId="11" fillId="0" borderId="0" xfId="0" applyNumberFormat="1" applyFont="1" applyBorder="1" applyAlignment="1" applyProtection="1">
      <alignment horizontal="right" wrapText="1"/>
    </xf>
    <xf numFmtId="5" fontId="11" fillId="0" borderId="7" xfId="0" applyNumberFormat="1" applyFont="1" applyBorder="1" applyAlignment="1" applyProtection="1">
      <alignment horizontal="right" wrapText="1"/>
    </xf>
    <xf numFmtId="5" fontId="11" fillId="0" borderId="0" xfId="2" applyNumberFormat="1" applyFont="1" applyFill="1" applyBorder="1" applyAlignment="1" applyProtection="1">
      <alignment horizontal="right"/>
    </xf>
    <xf numFmtId="42" fontId="11" fillId="0" borderId="3" xfId="2" applyNumberFormat="1" applyFont="1" applyFill="1" applyBorder="1" applyAlignment="1" applyProtection="1">
      <alignment horizontal="right"/>
    </xf>
    <xf numFmtId="14" fontId="24" fillId="0" borderId="0" xfId="7" applyNumberFormat="1" applyFont="1" applyBorder="1" applyAlignment="1">
      <alignment horizontal="center"/>
    </xf>
    <xf numFmtId="38" fontId="20" fillId="0" borderId="0" xfId="0" applyNumberFormat="1" applyFont="1" applyFill="1" applyAlignment="1" applyProtection="1">
      <alignment horizontal="left"/>
      <protection locked="0"/>
    </xf>
    <xf numFmtId="0" fontId="0" fillId="0" borderId="0" xfId="0" applyFill="1" applyBorder="1" applyProtection="1">
      <protection locked="0"/>
    </xf>
    <xf numFmtId="0" fontId="37" fillId="0" borderId="0" xfId="0" applyFont="1" applyFill="1" applyBorder="1" applyAlignment="1" applyProtection="1">
      <alignment horizontal="centerContinuous" wrapText="1"/>
      <protection locked="0"/>
    </xf>
    <xf numFmtId="0" fontId="37" fillId="0" borderId="0" xfId="0" applyFont="1" applyFill="1" applyBorder="1" applyAlignment="1" applyProtection="1">
      <alignment horizontal="left" wrapText="1"/>
      <protection locked="0"/>
    </xf>
    <xf numFmtId="1" fontId="37" fillId="0" borderId="17" xfId="0" applyNumberFormat="1" applyFont="1" applyFill="1" applyBorder="1" applyAlignment="1" applyProtection="1">
      <alignment horizontal="right" wrapText="1"/>
      <protection locked="0"/>
    </xf>
    <xf numFmtId="0" fontId="37" fillId="0" borderId="17" xfId="0" applyFont="1" applyFill="1" applyBorder="1" applyAlignment="1" applyProtection="1">
      <alignment horizontal="right" wrapText="1"/>
      <protection locked="0"/>
    </xf>
    <xf numFmtId="38" fontId="20" fillId="0" borderId="0" xfId="0" applyNumberFormat="1" applyFont="1" applyFill="1" applyProtection="1">
      <protection locked="0"/>
    </xf>
    <xf numFmtId="0" fontId="38" fillId="0" borderId="18" xfId="0" applyFont="1" applyFill="1" applyBorder="1" applyAlignment="1" applyProtection="1">
      <alignment horizontal="right" wrapText="1"/>
      <protection locked="0"/>
    </xf>
    <xf numFmtId="38" fontId="38" fillId="0" borderId="18" xfId="0" applyNumberFormat="1" applyFont="1" applyFill="1" applyBorder="1" applyAlignment="1" applyProtection="1">
      <alignment wrapText="1"/>
      <protection locked="0"/>
    </xf>
    <xf numFmtId="0" fontId="37" fillId="5" borderId="17" xfId="0" applyFont="1" applyFill="1" applyBorder="1" applyAlignment="1" applyProtection="1">
      <alignment horizontal="center" wrapText="1"/>
      <protection locked="0"/>
    </xf>
    <xf numFmtId="38" fontId="38" fillId="0" borderId="18" xfId="0" applyNumberFormat="1" applyFont="1" applyFill="1" applyBorder="1" applyAlignment="1" applyProtection="1">
      <alignment wrapText="1"/>
      <protection locked="0"/>
    </xf>
    <xf numFmtId="0" fontId="37" fillId="0" borderId="17" xfId="7" applyFont="1" applyFill="1" applyBorder="1" applyAlignment="1" applyProtection="1">
      <alignment horizontal="right" wrapText="1"/>
      <protection locked="0"/>
    </xf>
    <xf numFmtId="38" fontId="20" fillId="0" borderId="0" xfId="7" applyNumberFormat="1" applyFont="1" applyFill="1" applyAlignment="1" applyProtection="1">
      <alignment horizontal="left"/>
      <protection locked="0"/>
    </xf>
    <xf numFmtId="38" fontId="20" fillId="0" borderId="0" xfId="7" applyNumberFormat="1" applyFont="1" applyFill="1" applyProtection="1">
      <protection locked="0"/>
    </xf>
    <xf numFmtId="0" fontId="38" fillId="0" borderId="18" xfId="7" applyFont="1" applyFill="1" applyBorder="1" applyAlignment="1" applyProtection="1">
      <alignment horizontal="right" wrapText="1"/>
      <protection locked="0"/>
    </xf>
    <xf numFmtId="38" fontId="38" fillId="0" borderId="18" xfId="7" applyNumberFormat="1" applyFont="1" applyFill="1" applyBorder="1" applyAlignment="1" applyProtection="1">
      <alignment wrapText="1"/>
      <protection locked="0"/>
    </xf>
    <xf numFmtId="0" fontId="37" fillId="5" borderId="17" xfId="7" applyFont="1" applyFill="1" applyBorder="1" applyAlignment="1" applyProtection="1">
      <alignment horizontal="center" wrapText="1"/>
      <protection locked="0"/>
    </xf>
    <xf numFmtId="38" fontId="20" fillId="0" borderId="0" xfId="0" applyNumberFormat="1" applyFont="1" applyFill="1" applyAlignment="1" applyProtection="1">
      <alignment horizontal="left"/>
    </xf>
    <xf numFmtId="0" fontId="37" fillId="0" borderId="17" xfId="0" applyFont="1" applyFill="1" applyBorder="1" applyAlignment="1" applyProtection="1">
      <alignment horizontal="right" wrapText="1"/>
    </xf>
    <xf numFmtId="38" fontId="38" fillId="0" borderId="18" xfId="0" applyNumberFormat="1" applyFont="1" applyFill="1" applyBorder="1" applyAlignment="1" applyProtection="1">
      <alignment wrapText="1"/>
    </xf>
    <xf numFmtId="0" fontId="38" fillId="0" borderId="18" xfId="0" applyFont="1" applyFill="1" applyBorder="1" applyAlignment="1" applyProtection="1">
      <alignment horizontal="right" wrapText="1"/>
    </xf>
    <xf numFmtId="38" fontId="20" fillId="0" borderId="0" xfId="0" applyNumberFormat="1" applyFont="1" applyFill="1" applyProtection="1"/>
    <xf numFmtId="0" fontId="37" fillId="5" borderId="17" xfId="7" applyFont="1" applyFill="1" applyBorder="1" applyAlignment="1" applyProtection="1">
      <alignment horizontal="center" wrapText="1"/>
      <protection locked="0"/>
    </xf>
    <xf numFmtId="38" fontId="20" fillId="0" borderId="0" xfId="0" applyNumberFormat="1" applyFont="1" applyFill="1" applyAlignment="1" applyProtection="1">
      <alignment horizontal="left"/>
    </xf>
    <xf numFmtId="0" fontId="37" fillId="0" borderId="17" xfId="0" applyFont="1" applyFill="1" applyBorder="1" applyAlignment="1" applyProtection="1">
      <alignment horizontal="right" wrapText="1"/>
    </xf>
    <xf numFmtId="38" fontId="38" fillId="0" borderId="18" xfId="0" applyNumberFormat="1" applyFont="1" applyFill="1" applyBorder="1" applyAlignment="1" applyProtection="1">
      <alignment wrapText="1"/>
    </xf>
    <xf numFmtId="0" fontId="38" fillId="0" borderId="18" xfId="0" applyFont="1" applyFill="1" applyBorder="1" applyAlignment="1" applyProtection="1">
      <alignment horizontal="right" wrapText="1"/>
    </xf>
    <xf numFmtId="38" fontId="20" fillId="0" borderId="0" xfId="0" applyNumberFormat="1" applyFont="1" applyFill="1" applyProtection="1"/>
    <xf numFmtId="0" fontId="37" fillId="5" borderId="17" xfId="7" applyFont="1" applyFill="1" applyBorder="1" applyAlignment="1" applyProtection="1">
      <alignment horizontal="center" wrapText="1"/>
      <protection locked="0"/>
    </xf>
    <xf numFmtId="0" fontId="24" fillId="0" borderId="10" xfId="0" applyFont="1" applyBorder="1" applyProtection="1"/>
    <xf numFmtId="5" fontId="0" fillId="0" borderId="0" xfId="0" applyNumberFormat="1" applyBorder="1" applyProtection="1"/>
    <xf numFmtId="42" fontId="0" fillId="0" borderId="0" xfId="0" applyNumberFormat="1" applyBorder="1" applyAlignment="1" applyProtection="1">
      <alignment horizontal="right"/>
    </xf>
    <xf numFmtId="14" fontId="15" fillId="5" borderId="0" xfId="7" applyNumberFormat="1" applyFont="1" applyFill="1" applyAlignment="1" applyProtection="1">
      <alignment horizontal="right"/>
      <protection locked="0"/>
    </xf>
    <xf numFmtId="14" fontId="15" fillId="5" borderId="0" xfId="7" applyNumberFormat="1" applyFont="1" applyFill="1" applyProtection="1">
      <protection locked="0"/>
    </xf>
    <xf numFmtId="0" fontId="15" fillId="5" borderId="0" xfId="7" applyFont="1" applyFill="1" applyAlignment="1" applyProtection="1">
      <alignment horizontal="right"/>
      <protection locked="0"/>
    </xf>
    <xf numFmtId="0" fontId="23" fillId="0" borderId="0" xfId="7" applyFont="1" applyProtection="1"/>
    <xf numFmtId="5" fontId="11" fillId="0" borderId="15" xfId="2" applyNumberFormat="1" applyFont="1" applyBorder="1" applyAlignment="1" applyProtection="1">
      <alignment horizontal="center"/>
    </xf>
    <xf numFmtId="14" fontId="15" fillId="5" borderId="0" xfId="7" applyNumberFormat="1" applyFont="1" applyFill="1" applyAlignment="1" applyProtection="1">
      <alignment horizontal="right"/>
      <protection locked="0"/>
    </xf>
    <xf numFmtId="14" fontId="15" fillId="5" borderId="0" xfId="7" applyNumberFormat="1" applyFont="1" applyFill="1" applyProtection="1">
      <protection locked="0"/>
    </xf>
    <xf numFmtId="0" fontId="15" fillId="5" borderId="0" xfId="7" applyFont="1" applyFill="1" applyAlignment="1" applyProtection="1">
      <alignment horizontal="right"/>
      <protection locked="0"/>
    </xf>
    <xf numFmtId="0" fontId="23" fillId="0" borderId="0" xfId="7" applyFont="1" applyProtection="1"/>
    <xf numFmtId="166" fontId="11" fillId="0" borderId="0" xfId="7" applyNumberFormat="1" applyFont="1" applyFill="1" applyBorder="1" applyAlignment="1" applyProtection="1">
      <alignment horizontal="right"/>
      <protection locked="0"/>
    </xf>
    <xf numFmtId="166" fontId="11" fillId="0" borderId="0" xfId="2" applyNumberFormat="1" applyFont="1" applyFill="1" applyBorder="1" applyAlignment="1" applyProtection="1">
      <alignment horizontal="right"/>
      <protection locked="0"/>
    </xf>
    <xf numFmtId="3" fontId="11" fillId="0" borderId="3" xfId="7" applyNumberFormat="1" applyFill="1" applyBorder="1" applyAlignment="1" applyProtection="1">
      <alignment horizontal="right"/>
      <protection locked="0"/>
    </xf>
    <xf numFmtId="3" fontId="11" fillId="0" borderId="0" xfId="7" applyNumberFormat="1" applyFill="1" applyBorder="1" applyAlignment="1" applyProtection="1">
      <alignment horizontal="right"/>
      <protection locked="0"/>
    </xf>
    <xf numFmtId="3" fontId="11" fillId="0" borderId="0" xfId="7" applyNumberFormat="1" applyFont="1" applyFill="1" applyBorder="1" applyAlignment="1" applyProtection="1">
      <alignment horizontal="right"/>
      <protection locked="0"/>
    </xf>
    <xf numFmtId="3" fontId="11" fillId="0" borderId="0" xfId="1" applyNumberFormat="1" applyFont="1" applyFill="1" applyBorder="1" applyAlignment="1" applyProtection="1">
      <alignment horizontal="right"/>
      <protection locked="0"/>
    </xf>
    <xf numFmtId="5" fontId="12" fillId="0" borderId="2" xfId="0" applyNumberFormat="1" applyFont="1" applyBorder="1" applyAlignment="1" applyProtection="1">
      <alignment horizontal="right"/>
    </xf>
    <xf numFmtId="1" fontId="15" fillId="5" borderId="0" xfId="7" applyNumberFormat="1" applyFont="1" applyFill="1" applyProtection="1">
      <protection locked="0"/>
    </xf>
    <xf numFmtId="5" fontId="11" fillId="0" borderId="3" xfId="2" applyNumberFormat="1" applyFont="1" applyBorder="1" applyAlignment="1" applyProtection="1">
      <alignment horizontal="right"/>
    </xf>
    <xf numFmtId="5" fontId="11" fillId="0" borderId="0" xfId="2" applyNumberFormat="1" applyFont="1" applyBorder="1" applyAlignment="1" applyProtection="1">
      <alignment horizontal="right"/>
    </xf>
    <xf numFmtId="5" fontId="11" fillId="0" borderId="7" xfId="2" applyNumberFormat="1" applyFont="1" applyBorder="1" applyAlignment="1" applyProtection="1">
      <alignment horizontal="right"/>
    </xf>
    <xf numFmtId="0" fontId="23" fillId="0" borderId="0" xfId="7" applyFont="1" applyProtection="1"/>
    <xf numFmtId="166" fontId="11" fillId="0" borderId="2" xfId="1" applyNumberFormat="1" applyFont="1" applyBorder="1" applyAlignment="1" applyProtection="1"/>
    <xf numFmtId="166" fontId="11" fillId="0" borderId="6" xfId="1" applyNumberFormat="1" applyFont="1" applyBorder="1" applyAlignment="1" applyProtection="1"/>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2" fillId="0" borderId="13" xfId="0" applyNumberFormat="1" applyFont="1" applyBorder="1" applyProtection="1"/>
    <xf numFmtId="42" fontId="11" fillId="0" borderId="3" xfId="0" applyNumberFormat="1" applyFont="1" applyBorder="1" applyProtection="1"/>
    <xf numFmtId="42" fontId="0" fillId="0" borderId="10" xfId="0" applyNumberFormat="1" applyBorder="1" applyAlignment="1" applyProtection="1">
      <alignment horizontal="right"/>
    </xf>
    <xf numFmtId="42" fontId="12" fillId="0" borderId="9" xfId="0" applyNumberFormat="1" applyFont="1" applyBorder="1" applyAlignment="1" applyProtection="1">
      <alignment horizontal="right"/>
    </xf>
    <xf numFmtId="42" fontId="12" fillId="0" borderId="10"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10" xfId="2" applyNumberFormat="1" applyFont="1" applyBorder="1" applyAlignment="1" applyProtection="1">
      <alignment horizontal="right"/>
    </xf>
    <xf numFmtId="42" fontId="11" fillId="0" borderId="1" xfId="2" applyNumberFormat="1" applyFont="1" applyFill="1" applyBorder="1" applyAlignment="1" applyProtection="1">
      <alignment horizontal="right"/>
    </xf>
    <xf numFmtId="42" fontId="11" fillId="0" borderId="2" xfId="2" applyNumberFormat="1" applyFont="1" applyFill="1" applyBorder="1" applyAlignment="1" applyProtection="1">
      <alignment horizontal="right"/>
    </xf>
    <xf numFmtId="42" fontId="11" fillId="0" borderId="6" xfId="2" applyNumberFormat="1" applyFont="1" applyFill="1" applyBorder="1" applyAlignment="1" applyProtection="1">
      <alignment horizontal="right"/>
    </xf>
    <xf numFmtId="42" fontId="11" fillId="0" borderId="9" xfId="2" applyNumberFormat="1" applyFont="1" applyFill="1" applyBorder="1" applyAlignment="1" applyProtection="1">
      <alignment horizontal="right"/>
    </xf>
    <xf numFmtId="42" fontId="0" fillId="0" borderId="3" xfId="0" applyNumberFormat="1" applyBorder="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Font="1" applyFill="1" applyBorder="1" applyAlignment="1" applyProtection="1">
      <alignment horizontal="right"/>
    </xf>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1" fillId="0" borderId="11" xfId="2" applyNumberFormat="1" applyFont="1" applyFill="1" applyBorder="1" applyAlignment="1" applyProtection="1">
      <alignment horizontal="right"/>
    </xf>
    <xf numFmtId="0" fontId="0" fillId="0" borderId="0" xfId="0"/>
    <xf numFmtId="0" fontId="30" fillId="0" borderId="0" xfId="0" applyFont="1"/>
    <xf numFmtId="0" fontId="11" fillId="0" borderId="0" xfId="0" applyFont="1" applyAlignment="1">
      <alignment wrapText="1"/>
    </xf>
    <xf numFmtId="0" fontId="25" fillId="0" borderId="0" xfId="0" applyFont="1" applyAlignment="1">
      <alignment vertical="center"/>
    </xf>
    <xf numFmtId="0" fontId="12" fillId="0" borderId="0" xfId="0" applyFont="1"/>
    <xf numFmtId="0" fontId="11" fillId="0" borderId="0" xfId="0" applyFont="1" applyAlignment="1">
      <alignment horizontal="left" vertical="center"/>
    </xf>
    <xf numFmtId="5" fontId="11" fillId="0" borderId="16" xfId="2" applyNumberFormat="1" applyFont="1" applyFill="1" applyBorder="1" applyAlignment="1" applyProtection="1">
      <alignment horizontal="right"/>
    </xf>
    <xf numFmtId="5" fontId="11" fillId="0" borderId="15" xfId="2" applyNumberFormat="1" applyFont="1" applyFill="1" applyBorder="1" applyAlignment="1" applyProtection="1">
      <alignment horizontal="right"/>
    </xf>
    <xf numFmtId="5" fontId="11" fillId="0" borderId="8" xfId="2" applyNumberFormat="1" applyFont="1" applyFill="1" applyBorder="1" applyAlignment="1" applyProtection="1">
      <alignment horizontal="right"/>
    </xf>
    <xf numFmtId="0" fontId="40" fillId="0" borderId="0" xfId="0" applyFont="1" applyProtection="1"/>
    <xf numFmtId="0" fontId="12" fillId="7" borderId="11" xfId="0" applyFont="1" applyFill="1" applyBorder="1" applyAlignment="1" applyProtection="1">
      <alignment horizontal="center"/>
      <protection locked="0"/>
    </xf>
    <xf numFmtId="0" fontId="12" fillId="7" borderId="13" xfId="0" applyFont="1" applyFill="1" applyBorder="1" applyAlignment="1" applyProtection="1">
      <alignment horizontal="center"/>
      <protection locked="0"/>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applyBorder="1"/>
    <xf numFmtId="167" fontId="11" fillId="0" borderId="0" xfId="0" applyNumberFormat="1" applyFont="1" applyBorder="1" applyAlignment="1">
      <alignment horizontal="center"/>
    </xf>
    <xf numFmtId="167" fontId="0" fillId="0" borderId="0" xfId="0" applyNumberFormat="1" applyBorder="1"/>
    <xf numFmtId="167" fontId="0" fillId="0" borderId="7" xfId="0" applyNumberFormat="1" applyBorder="1"/>
    <xf numFmtId="167" fontId="32" fillId="0" borderId="3" xfId="7" applyNumberFormat="1" applyFont="1" applyFill="1" applyBorder="1" applyAlignment="1">
      <alignment horizontal="right" vertical="center" wrapText="1"/>
    </xf>
    <xf numFmtId="167" fontId="32" fillId="0" borderId="0" xfId="7" applyNumberFormat="1" applyFont="1" applyFill="1" applyBorder="1" applyAlignment="1">
      <alignment horizontal="right" vertical="center" wrapText="1"/>
    </xf>
    <xf numFmtId="167" fontId="11" fillId="0" borderId="0" xfId="0" applyNumberFormat="1" applyFont="1" applyBorder="1" applyAlignment="1">
      <alignment horizontal="right"/>
    </xf>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11" fillId="0" borderId="0" xfId="0" applyNumberFormat="1" applyFont="1" applyBorder="1"/>
    <xf numFmtId="166" fontId="0" fillId="0" borderId="0" xfId="0" applyNumberFormat="1" applyBorder="1"/>
    <xf numFmtId="166" fontId="0" fillId="0" borderId="7" xfId="0" applyNumberFormat="1" applyBorder="1"/>
    <xf numFmtId="166" fontId="11" fillId="0" borderId="3" xfId="2" applyNumberFormat="1" applyFont="1" applyFill="1" applyBorder="1" applyAlignment="1">
      <alignment horizontal="right"/>
    </xf>
    <xf numFmtId="166" fontId="11" fillId="0" borderId="0" xfId="2" applyNumberFormat="1" applyFont="1" applyFill="1" applyBorder="1" applyAlignment="1">
      <alignment horizontal="right"/>
    </xf>
    <xf numFmtId="166" fontId="11" fillId="0" borderId="7" xfId="2" applyNumberFormat="1" applyFont="1" applyFill="1" applyBorder="1" applyAlignment="1">
      <alignment horizontal="right"/>
    </xf>
    <xf numFmtId="166" fontId="32" fillId="0" borderId="3" xfId="7" applyNumberFormat="1" applyFont="1" applyFill="1" applyBorder="1" applyAlignment="1">
      <alignment horizontal="right" vertical="center" wrapText="1"/>
    </xf>
    <xf numFmtId="166" fontId="32" fillId="0" borderId="0" xfId="7" applyNumberFormat="1" applyFont="1" applyFill="1" applyBorder="1" applyAlignment="1">
      <alignment horizontal="right" vertical="center" wrapText="1"/>
    </xf>
    <xf numFmtId="166" fontId="11" fillId="0" borderId="0" xfId="0" applyNumberFormat="1" applyFont="1" applyBorder="1" applyAlignment="1">
      <alignment horizontal="right"/>
    </xf>
    <xf numFmtId="166" fontId="32" fillId="0" borderId="4" xfId="7" applyNumberFormat="1" applyFont="1" applyFill="1" applyBorder="1" applyAlignment="1">
      <alignment horizontal="right" vertical="center" wrapText="1"/>
    </xf>
    <xf numFmtId="166" fontId="32" fillId="0" borderId="5" xfId="7" applyNumberFormat="1" applyFont="1" applyFill="1" applyBorder="1" applyAlignment="1">
      <alignment horizontal="right" vertical="center" wrapText="1"/>
    </xf>
    <xf numFmtId="166" fontId="11" fillId="0" borderId="5" xfId="0" applyNumberFormat="1" applyFont="1" applyBorder="1"/>
    <xf numFmtId="166" fontId="0" fillId="0" borderId="5" xfId="0" applyNumberFormat="1" applyBorder="1"/>
    <xf numFmtId="166" fontId="0" fillId="0" borderId="12" xfId="0" applyNumberFormat="1" applyBorder="1"/>
    <xf numFmtId="166" fontId="11" fillId="0" borderId="3" xfId="0" applyNumberFormat="1" applyFont="1" applyFill="1" applyBorder="1" applyAlignment="1">
      <alignment horizontal="center"/>
    </xf>
    <xf numFmtId="166" fontId="11" fillId="0" borderId="0" xfId="0" applyNumberFormat="1" applyFont="1" applyFill="1" applyBorder="1" applyAlignment="1">
      <alignment horizontal="center"/>
    </xf>
    <xf numFmtId="166" fontId="11" fillId="0" borderId="3" xfId="0" applyNumberFormat="1" applyFont="1" applyFill="1" applyBorder="1" applyAlignment="1">
      <alignment horizontal="right"/>
    </xf>
    <xf numFmtId="166" fontId="11" fillId="0" borderId="0" xfId="0" applyNumberFormat="1" applyFont="1" applyFill="1" applyBorder="1" applyAlignment="1">
      <alignment horizontal="right"/>
    </xf>
    <xf numFmtId="166" fontId="11" fillId="0" borderId="4" xfId="2" applyNumberFormat="1" applyFont="1" applyFill="1" applyBorder="1" applyAlignment="1">
      <alignment horizontal="right"/>
    </xf>
    <xf numFmtId="166" fontId="11" fillId="0" borderId="5" xfId="2" applyNumberFormat="1" applyFont="1" applyFill="1" applyBorder="1" applyAlignment="1">
      <alignment horizontal="right"/>
    </xf>
    <xf numFmtId="166" fontId="0" fillId="0" borderId="0" xfId="0" applyNumberFormat="1"/>
    <xf numFmtId="166" fontId="12" fillId="0" borderId="1" xfId="0" applyNumberFormat="1" applyFont="1" applyBorder="1"/>
    <xf numFmtId="166" fontId="11" fillId="0" borderId="1" xfId="0" applyNumberFormat="1" applyFont="1" applyFill="1" applyBorder="1" applyAlignment="1">
      <alignment horizontal="center"/>
    </xf>
    <xf numFmtId="166" fontId="11" fillId="0" borderId="2" xfId="0" applyNumberFormat="1" applyFont="1" applyFill="1" applyBorder="1" applyAlignment="1">
      <alignment horizontal="center"/>
    </xf>
    <xf numFmtId="166" fontId="11" fillId="0" borderId="4" xfId="0" applyNumberFormat="1" applyFont="1" applyBorder="1" applyAlignment="1">
      <alignment horizontal="right"/>
    </xf>
    <xf numFmtId="166" fontId="11" fillId="0" borderId="5" xfId="0" applyNumberFormat="1" applyFont="1" applyBorder="1" applyAlignment="1">
      <alignment horizontal="right"/>
    </xf>
    <xf numFmtId="167" fontId="0" fillId="0" borderId="3" xfId="0" applyNumberFormat="1" applyBorder="1"/>
    <xf numFmtId="164" fontId="11" fillId="0" borderId="4" xfId="2" applyNumberFormat="1" applyFont="1" applyBorder="1" applyAlignment="1" applyProtection="1">
      <alignment horizontal="center"/>
    </xf>
    <xf numFmtId="164" fontId="11" fillId="0" borderId="5" xfId="2" applyNumberFormat="1" applyFont="1" applyBorder="1" applyAlignment="1" applyProtection="1">
      <alignment horizontal="center"/>
    </xf>
    <xf numFmtId="164" fontId="11" fillId="0" borderId="12" xfId="2" applyNumberFormat="1" applyFont="1" applyBorder="1" applyAlignment="1" applyProtection="1">
      <alignment horizontal="center"/>
    </xf>
    <xf numFmtId="0" fontId="12" fillId="7" borderId="13" xfId="0" applyFont="1" applyFill="1" applyBorder="1" applyAlignment="1" applyProtection="1">
      <alignment horizontal="center" vertical="center"/>
      <protection locked="0"/>
    </xf>
    <xf numFmtId="0" fontId="35" fillId="0" borderId="15" xfId="0" applyFont="1" applyBorder="1" applyAlignment="1" applyProtection="1">
      <alignment horizontal="left"/>
    </xf>
    <xf numFmtId="0" fontId="35" fillId="0" borderId="4" xfId="0" applyFont="1" applyBorder="1" applyAlignment="1" applyProtection="1">
      <alignment horizontal="left"/>
    </xf>
    <xf numFmtId="0" fontId="35" fillId="0" borderId="0" xfId="0" applyFont="1" applyBorder="1" applyAlignment="1" applyProtection="1">
      <alignment horizontal="left"/>
    </xf>
    <xf numFmtId="0" fontId="12" fillId="0" borderId="0" xfId="0" applyFont="1" applyBorder="1" applyAlignment="1" applyProtection="1">
      <alignment horizontal="center"/>
    </xf>
    <xf numFmtId="165" fontId="12" fillId="0" borderId="12" xfId="0" applyNumberFormat="1" applyFont="1" applyBorder="1" applyAlignment="1" applyProtection="1">
      <alignment horizontal="center"/>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6" fillId="0" borderId="3" xfId="0"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Border="1" applyAlignment="1" applyProtection="1">
      <alignment horizontal="right"/>
    </xf>
    <xf numFmtId="0" fontId="12" fillId="0" borderId="7" xfId="0" applyFont="1" applyBorder="1" applyAlignment="1" applyProtection="1">
      <alignment horizontal="right"/>
    </xf>
    <xf numFmtId="166" fontId="11" fillId="0" borderId="7" xfId="2" applyNumberFormat="1" applyFont="1" applyBorder="1" applyAlignment="1" applyProtection="1">
      <alignment horizontal="center"/>
    </xf>
    <xf numFmtId="3" fontId="0" fillId="0" borderId="0" xfId="0" applyNumberFormat="1" applyProtection="1"/>
    <xf numFmtId="3" fontId="11" fillId="0" borderId="3" xfId="0" applyNumberFormat="1" applyFont="1" applyBorder="1" applyAlignment="1" applyProtection="1">
      <alignment horizontal="center"/>
    </xf>
    <xf numFmtId="3" fontId="12" fillId="0" borderId="3" xfId="0" applyNumberFormat="1" applyFont="1" applyBorder="1" applyAlignment="1" applyProtection="1">
      <alignment horizontal="center"/>
    </xf>
    <xf numFmtId="3" fontId="11" fillId="0" borderId="7" xfId="1" applyNumberFormat="1" applyFont="1" applyBorder="1" applyAlignment="1" applyProtection="1">
      <alignment horizontal="center"/>
    </xf>
    <xf numFmtId="1" fontId="11" fillId="0" borderId="7" xfId="1" applyNumberFormat="1" applyFont="1" applyBorder="1" applyAlignment="1" applyProtection="1">
      <alignment horizontal="center"/>
    </xf>
    <xf numFmtId="1" fontId="0" fillId="0" borderId="0" xfId="0" applyNumberFormat="1" applyProtection="1"/>
    <xf numFmtId="166" fontId="12" fillId="0" borderId="7" xfId="0" applyNumberFormat="1" applyFont="1" applyBorder="1" applyAlignment="1" applyProtection="1">
      <alignment horizontal="center"/>
    </xf>
    <xf numFmtId="0" fontId="11" fillId="0" borderId="8" xfId="0" applyFont="1" applyBorder="1" applyAlignment="1" applyProtection="1">
      <alignment horizontal="center"/>
    </xf>
    <xf numFmtId="0" fontId="0" fillId="0" borderId="0" xfId="0" applyBorder="1" applyAlignment="1" applyProtection="1">
      <alignment horizontal="right"/>
    </xf>
    <xf numFmtId="1" fontId="11" fillId="0" borderId="9" xfId="0" applyNumberFormat="1" applyFont="1" applyBorder="1" applyAlignment="1" applyProtection="1">
      <alignment horizontal="center"/>
    </xf>
    <xf numFmtId="1" fontId="11" fillId="0" borderId="10" xfId="0" applyNumberFormat="1" applyFont="1" applyBorder="1" applyAlignment="1" applyProtection="1">
      <alignment horizontal="center" wrapText="1"/>
    </xf>
    <xf numFmtId="1" fontId="11" fillId="0" borderId="10" xfId="0" applyNumberFormat="1" applyFont="1" applyBorder="1" applyAlignment="1" applyProtection="1">
      <alignment horizontal="center"/>
    </xf>
    <xf numFmtId="166" fontId="12" fillId="0" borderId="10" xfId="0" applyNumberFormat="1" applyFont="1" applyBorder="1" applyProtection="1"/>
    <xf numFmtId="166" fontId="0" fillId="0" borderId="0" xfId="0" applyNumberFormat="1" applyProtection="1"/>
    <xf numFmtId="166" fontId="11" fillId="0" borderId="13" xfId="0" applyNumberFormat="1" applyFont="1" applyBorder="1" applyAlignment="1" applyProtection="1">
      <alignment horizontal="center"/>
    </xf>
    <xf numFmtId="4" fontId="11" fillId="0" borderId="0" xfId="2" applyNumberFormat="1" applyFont="1" applyBorder="1" applyAlignment="1" applyProtection="1">
      <alignment horizontal="center"/>
    </xf>
    <xf numFmtId="166" fontId="12" fillId="0" borderId="9" xfId="0" applyNumberFormat="1" applyFont="1" applyBorder="1" applyProtection="1"/>
    <xf numFmtId="166" fontId="12" fillId="0" borderId="11" xfId="0" applyNumberFormat="1" applyFont="1" applyBorder="1" applyProtection="1"/>
    <xf numFmtId="0" fontId="16" fillId="0" borderId="9" xfId="0" applyFont="1" applyBorder="1" applyAlignment="1" applyProtection="1">
      <alignment horizontal="center"/>
    </xf>
    <xf numFmtId="0" fontId="16" fillId="0" borderId="10" xfId="0" applyFont="1" applyBorder="1" applyAlignment="1" applyProtection="1">
      <alignment horizontal="center"/>
    </xf>
    <xf numFmtId="0" fontId="0" fillId="0" borderId="3" xfId="0" applyBorder="1" applyProtection="1"/>
    <xf numFmtId="0" fontId="19" fillId="0" borderId="0" xfId="0" applyFont="1" applyProtection="1"/>
    <xf numFmtId="0" fontId="16" fillId="0" borderId="10" xfId="0" applyFont="1" applyBorder="1" applyAlignment="1" applyProtection="1">
      <alignment horizontal="center" wrapText="1"/>
    </xf>
    <xf numFmtId="0" fontId="12" fillId="0" borderId="3" xfId="0" applyFont="1" applyFill="1" applyBorder="1" applyAlignment="1" applyProtection="1">
      <alignment horizontal="center"/>
    </xf>
    <xf numFmtId="0" fontId="12" fillId="0" borderId="4" xfId="0" applyFont="1" applyBorder="1" applyAlignment="1" applyProtection="1">
      <alignment horizontal="center"/>
    </xf>
    <xf numFmtId="0" fontId="11" fillId="0" borderId="13" xfId="0" applyFont="1" applyBorder="1" applyAlignment="1" applyProtection="1">
      <alignment horizontal="center"/>
    </xf>
    <xf numFmtId="0" fontId="11" fillId="0" borderId="13" xfId="0" applyFont="1" applyBorder="1" applyProtection="1"/>
    <xf numFmtId="0" fontId="12" fillId="0" borderId="11" xfId="0" applyFont="1" applyBorder="1" applyAlignment="1" applyProtection="1">
      <alignment horizontal="center"/>
    </xf>
    <xf numFmtId="42" fontId="11" fillId="0" borderId="13" xfId="0" applyNumberFormat="1" applyFont="1" applyBorder="1" applyAlignment="1" applyProtection="1">
      <alignment horizontal="center"/>
    </xf>
    <xf numFmtId="42" fontId="11" fillId="0" borderId="13" xfId="0" applyNumberFormat="1" applyFont="1" applyBorder="1" applyProtection="1"/>
    <xf numFmtId="42" fontId="0" fillId="0" borderId="0" xfId="0" applyNumberFormat="1" applyProtection="1"/>
    <xf numFmtId="42" fontId="11" fillId="0" borderId="10" xfId="0" applyNumberFormat="1" applyFont="1" applyBorder="1" applyAlignment="1" applyProtection="1">
      <alignment horizontal="center"/>
    </xf>
    <xf numFmtId="42" fontId="0" fillId="0" borderId="10" xfId="0" applyNumberFormat="1" applyBorder="1" applyProtection="1"/>
    <xf numFmtId="42" fontId="0" fillId="5" borderId="3" xfId="0" applyNumberFormat="1" applyFill="1" applyBorder="1" applyAlignment="1" applyProtection="1">
      <alignment horizontal="right"/>
      <protection locked="0"/>
    </xf>
    <xf numFmtId="42" fontId="0" fillId="5" borderId="0" xfId="2" applyNumberFormat="1" applyFont="1" applyFill="1" applyBorder="1" applyAlignment="1" applyProtection="1">
      <alignment horizontal="right"/>
      <protection locked="0"/>
    </xf>
    <xf numFmtId="42" fontId="0" fillId="5" borderId="7" xfId="2" applyNumberFormat="1" applyFont="1" applyFill="1" applyBorder="1" applyAlignment="1" applyProtection="1">
      <alignment horizontal="right"/>
      <protection locked="0"/>
    </xf>
    <xf numFmtId="9" fontId="11" fillId="9" borderId="0" xfId="7" applyNumberFormat="1" applyFont="1" applyFill="1" applyBorder="1" applyAlignment="1" applyProtection="1">
      <alignment horizontal="right" vertical="center" wrapText="1"/>
    </xf>
    <xf numFmtId="9" fontId="11" fillId="9" borderId="0" xfId="0" applyNumberFormat="1" applyFont="1" applyFill="1" applyBorder="1" applyAlignment="1" applyProtection="1">
      <alignment horizontal="right" vertical="center" wrapText="1"/>
    </xf>
    <xf numFmtId="42" fontId="11" fillId="9" borderId="10" xfId="2" applyNumberFormat="1" applyFont="1" applyFill="1" applyBorder="1" applyAlignment="1" applyProtection="1">
      <alignment horizontal="right"/>
    </xf>
    <xf numFmtId="5" fontId="11" fillId="9" borderId="0" xfId="0" applyNumberFormat="1" applyFont="1" applyFill="1" applyBorder="1" applyAlignment="1" applyProtection="1">
      <alignment horizontal="right" vertical="center" wrapText="1"/>
    </xf>
    <xf numFmtId="0" fontId="11" fillId="0" borderId="0" xfId="0" applyFont="1" applyAlignment="1" applyProtection="1">
      <alignment horizontal="left"/>
    </xf>
    <xf numFmtId="0" fontId="12" fillId="0" borderId="0" xfId="0" applyFont="1" applyAlignment="1" applyProtection="1">
      <alignment horizontal="left"/>
    </xf>
    <xf numFmtId="0" fontId="16" fillId="0" borderId="0" xfId="0" applyFont="1" applyAlignment="1" applyProtection="1">
      <alignment horizontal="left"/>
    </xf>
    <xf numFmtId="0" fontId="12" fillId="0" borderId="9" xfId="0" applyFont="1" applyBorder="1" applyAlignment="1" applyProtection="1">
      <alignment horizontal="left"/>
    </xf>
    <xf numFmtId="0" fontId="11" fillId="0" borderId="10" xfId="0" applyFont="1" applyBorder="1" applyAlignment="1" applyProtection="1">
      <alignment horizontal="left" wrapText="1"/>
    </xf>
    <xf numFmtId="0" fontId="11" fillId="0" borderId="15" xfId="0" applyFont="1" applyFill="1" applyBorder="1" applyAlignment="1" applyProtection="1">
      <alignment horizontal="left"/>
    </xf>
    <xf numFmtId="0" fontId="11" fillId="0" borderId="0" xfId="0" applyFont="1" applyFill="1" applyBorder="1" applyAlignment="1" applyProtection="1">
      <alignment horizontal="left"/>
    </xf>
    <xf numFmtId="164" fontId="11" fillId="0" borderId="0" xfId="2" applyNumberFormat="1" applyFont="1" applyFill="1" applyBorder="1" applyAlignment="1" applyProtection="1">
      <alignment horizontal="center"/>
    </xf>
    <xf numFmtId="0" fontId="0" fillId="0" borderId="0" xfId="0" applyFill="1" applyBorder="1" applyProtection="1"/>
    <xf numFmtId="0" fontId="16" fillId="0" borderId="0" xfId="0" applyFont="1" applyFill="1" applyBorder="1" applyAlignment="1" applyProtection="1">
      <alignment horizontal="left"/>
    </xf>
    <xf numFmtId="0" fontId="11" fillId="0" borderId="5" xfId="0" applyFont="1" applyFill="1" applyBorder="1" applyAlignment="1" applyProtection="1">
      <alignment horizontal="left"/>
    </xf>
    <xf numFmtId="0" fontId="12" fillId="0" borderId="1" xfId="0" applyFont="1" applyFill="1" applyBorder="1" applyAlignment="1" applyProtection="1">
      <alignment horizontal="left"/>
    </xf>
    <xf numFmtId="0" fontId="0" fillId="0" borderId="6" xfId="0" applyFill="1" applyBorder="1" applyProtection="1"/>
    <xf numFmtId="0" fontId="11" fillId="0" borderId="3" xfId="0" applyFont="1" applyFill="1" applyBorder="1" applyAlignment="1" applyProtection="1">
      <alignment horizontal="left" wrapText="1"/>
    </xf>
    <xf numFmtId="0" fontId="0" fillId="8" borderId="15" xfId="0" applyFill="1" applyBorder="1" applyProtection="1"/>
    <xf numFmtId="0" fontId="12" fillId="0" borderId="0" xfId="0" applyFont="1" applyFill="1" applyBorder="1" applyProtection="1"/>
    <xf numFmtId="0" fontId="12" fillId="0" borderId="15" xfId="0" applyFont="1" applyBorder="1" applyAlignment="1" applyProtection="1">
      <alignment wrapText="1"/>
    </xf>
    <xf numFmtId="1" fontId="12" fillId="0" borderId="0" xfId="0" applyNumberFormat="1" applyFont="1" applyFill="1" applyBorder="1" applyAlignment="1" applyProtection="1">
      <alignment horizontal="center"/>
    </xf>
    <xf numFmtId="0" fontId="11" fillId="0" borderId="3" xfId="0" applyFont="1" applyBorder="1" applyAlignment="1" applyProtection="1">
      <alignment wrapText="1"/>
    </xf>
    <xf numFmtId="5" fontId="11" fillId="0" borderId="1" xfId="2" applyNumberFormat="1" applyFont="1" applyFill="1" applyBorder="1" applyAlignment="1" applyProtection="1">
      <alignment horizontal="center"/>
    </xf>
    <xf numFmtId="5" fontId="11" fillId="0" borderId="2" xfId="2" applyNumberFormat="1" applyFont="1" applyFill="1" applyBorder="1" applyAlignment="1" applyProtection="1">
      <alignment horizontal="center"/>
    </xf>
    <xf numFmtId="5" fontId="11" fillId="0" borderId="6" xfId="2" applyNumberFormat="1" applyFont="1" applyFill="1" applyBorder="1" applyAlignment="1" applyProtection="1">
      <alignment horizontal="center"/>
    </xf>
    <xf numFmtId="5" fontId="11" fillId="0" borderId="6" xfId="2" applyNumberFormat="1" applyFont="1" applyBorder="1" applyAlignment="1" applyProtection="1">
      <alignment horizontal="center"/>
    </xf>
    <xf numFmtId="0" fontId="18" fillId="0" borderId="0" xfId="7" applyFont="1" applyFill="1" applyBorder="1" applyProtection="1"/>
    <xf numFmtId="1" fontId="11" fillId="0" borderId="0" xfId="0" applyNumberFormat="1" applyFont="1" applyFill="1" applyBorder="1" applyAlignment="1" applyProtection="1">
      <alignment horizontal="center"/>
    </xf>
    <xf numFmtId="166" fontId="11" fillId="0" borderId="0" xfId="0" applyNumberFormat="1" applyFont="1" applyFill="1" applyBorder="1" applyAlignment="1" applyProtection="1">
      <alignment horizontal="right"/>
    </xf>
    <xf numFmtId="0" fontId="18" fillId="0" borderId="3" xfId="7" applyFont="1" applyBorder="1" applyProtection="1"/>
    <xf numFmtId="0" fontId="11" fillId="0" borderId="0" xfId="0" applyFont="1" applyFill="1" applyBorder="1" applyAlignment="1" applyProtection="1">
      <alignment wrapText="1"/>
    </xf>
    <xf numFmtId="0" fontId="24" fillId="0" borderId="0" xfId="7" applyFont="1" applyFill="1" applyBorder="1" applyProtection="1"/>
    <xf numFmtId="166" fontId="11" fillId="0" borderId="0" xfId="2" applyNumberFormat="1" applyFont="1" applyFill="1" applyBorder="1" applyAlignment="1" applyProtection="1">
      <alignment horizontal="right"/>
    </xf>
    <xf numFmtId="0" fontId="24" fillId="0" borderId="3" xfId="7" applyFont="1" applyBorder="1" applyProtection="1"/>
    <xf numFmtId="0" fontId="11" fillId="0" borderId="0" xfId="7" applyFont="1" applyFill="1" applyBorder="1" applyProtection="1"/>
    <xf numFmtId="164" fontId="11" fillId="0" borderId="3" xfId="2" applyNumberFormat="1" applyFont="1" applyBorder="1" applyAlignment="1" applyProtection="1">
      <alignment horizontal="left"/>
    </xf>
    <xf numFmtId="164" fontId="11" fillId="0" borderId="0" xfId="2" applyNumberFormat="1" applyFont="1" applyBorder="1" applyAlignment="1" applyProtection="1">
      <alignment horizontal="center"/>
    </xf>
    <xf numFmtId="3" fontId="11" fillId="0" borderId="3" xfId="0" applyNumberFormat="1" applyFont="1" applyBorder="1" applyAlignment="1">
      <alignment horizontal="center"/>
    </xf>
    <xf numFmtId="3" fontId="11" fillId="0" borderId="0" xfId="0" applyNumberFormat="1" applyFont="1" applyBorder="1" applyAlignment="1">
      <alignment horizontal="center"/>
    </xf>
    <xf numFmtId="3" fontId="11" fillId="0" borderId="7" xfId="0" applyNumberFormat="1" applyFont="1" applyBorder="1" applyAlignment="1">
      <alignment horizontal="center"/>
    </xf>
    <xf numFmtId="0" fontId="22" fillId="0" borderId="0" xfId="0" applyFont="1" applyFill="1" applyAlignment="1" applyProtection="1">
      <alignment horizontal="left" vertical="center" wrapText="1"/>
    </xf>
    <xf numFmtId="0" fontId="0" fillId="0" borderId="0" xfId="0" applyAlignment="1" applyProtection="1">
      <alignment horizontal="center"/>
    </xf>
    <xf numFmtId="0" fontId="11" fillId="0" borderId="0" xfId="0" applyFont="1" applyAlignment="1" applyProtection="1">
      <alignment wrapText="1"/>
    </xf>
    <xf numFmtId="0" fontId="11" fillId="0" borderId="0" xfId="0" applyFont="1" applyBorder="1" applyAlignment="1" applyProtection="1">
      <alignment horizontal="center" vertical="center"/>
    </xf>
    <xf numFmtId="0" fontId="16" fillId="0" borderId="0" xfId="0" applyFont="1" applyAlignment="1" applyProtection="1">
      <alignment horizontal="center" vertical="center" wrapText="1"/>
    </xf>
    <xf numFmtId="0" fontId="0" fillId="0" borderId="0" xfId="0" applyBorder="1" applyAlignment="1" applyProtection="1">
      <alignment horizontal="center"/>
    </xf>
    <xf numFmtId="0" fontId="13" fillId="0" borderId="0" xfId="0" applyFont="1" applyBorder="1" applyProtection="1"/>
    <xf numFmtId="0" fontId="11" fillId="0" borderId="0" xfId="0" applyFont="1" applyBorder="1" applyAlignment="1" applyProtection="1">
      <alignment wrapText="1"/>
    </xf>
    <xf numFmtId="0" fontId="11" fillId="0" borderId="0" xfId="7" applyFont="1" applyFill="1" applyBorder="1" applyAlignment="1" applyProtection="1">
      <alignment vertical="top"/>
    </xf>
    <xf numFmtId="0" fontId="11" fillId="0" borderId="0" xfId="7" applyFont="1" applyBorder="1" applyAlignment="1" applyProtection="1">
      <alignment wrapText="1"/>
    </xf>
    <xf numFmtId="0" fontId="11" fillId="0" borderId="0" xfId="7" applyFont="1" applyFill="1" applyBorder="1" applyAlignment="1" applyProtection="1">
      <alignment vertical="center"/>
    </xf>
    <xf numFmtId="0" fontId="11" fillId="0" borderId="0" xfId="7"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vertical="center"/>
    </xf>
    <xf numFmtId="0" fontId="24" fillId="0" borderId="0" xfId="0" applyFont="1" applyFill="1" applyBorder="1" applyProtection="1"/>
    <xf numFmtId="0" fontId="0" fillId="0" borderId="0" xfId="0" applyFill="1" applyBorder="1" applyAlignment="1" applyProtection="1">
      <alignment horizontal="left" vertical="center"/>
    </xf>
    <xf numFmtId="0" fontId="11" fillId="0" borderId="0" xfId="0" applyFont="1" applyFill="1" applyBorder="1" applyProtection="1"/>
    <xf numFmtId="0" fontId="0" fillId="0" borderId="0" xfId="0" applyBorder="1" applyAlignment="1" applyProtection="1">
      <alignment vertical="center"/>
    </xf>
    <xf numFmtId="0" fontId="16" fillId="0" borderId="0" xfId="0" applyFont="1" applyProtection="1"/>
    <xf numFmtId="0" fontId="11" fillId="0" borderId="0" xfId="7" applyFont="1" applyBorder="1" applyProtection="1"/>
    <xf numFmtId="0" fontId="11" fillId="0" borderId="0" xfId="0" applyFont="1" applyFill="1" applyAlignment="1" applyProtection="1">
      <alignment wrapText="1"/>
    </xf>
    <xf numFmtId="0" fontId="12" fillId="7" borderId="3" xfId="0" applyFont="1" applyFill="1" applyBorder="1" applyAlignment="1" applyProtection="1">
      <alignment horizontal="center"/>
      <protection locked="0"/>
    </xf>
    <xf numFmtId="0" fontId="12" fillId="7" borderId="10" xfId="0" applyFont="1" applyFill="1" applyBorder="1" applyAlignment="1" applyProtection="1">
      <alignment horizontal="center"/>
      <protection locked="0"/>
    </xf>
    <xf numFmtId="14" fontId="15" fillId="5" borderId="0" xfId="7" applyNumberFormat="1" applyFont="1" applyFill="1" applyAlignment="1" applyProtection="1">
      <alignment horizontal="right"/>
    </xf>
    <xf numFmtId="14" fontId="15" fillId="5" borderId="0" xfId="7" applyNumberFormat="1" applyFont="1" applyFill="1" applyProtection="1"/>
    <xf numFmtId="0" fontId="15" fillId="5" borderId="0" xfId="7" applyFont="1" applyFill="1" applyAlignment="1" applyProtection="1">
      <alignment horizontal="right"/>
    </xf>
    <xf numFmtId="0" fontId="22" fillId="0" borderId="0" xfId="0" applyFont="1" applyAlignment="1" applyProtection="1">
      <alignment horizontal="center"/>
    </xf>
    <xf numFmtId="0" fontId="13" fillId="0" borderId="10" xfId="0" applyFont="1" applyFill="1" applyBorder="1" applyAlignment="1" applyProtection="1">
      <alignment wrapText="1"/>
    </xf>
    <xf numFmtId="0" fontId="11" fillId="0" borderId="4" xfId="0" applyFont="1" applyFill="1" applyBorder="1" applyAlignment="1" applyProtection="1">
      <alignment horizontal="center"/>
    </xf>
    <xf numFmtId="3" fontId="0" fillId="0" borderId="0" xfId="0" applyNumberFormat="1" applyFill="1" applyBorder="1" applyProtection="1">
      <protection locked="0"/>
    </xf>
    <xf numFmtId="3" fontId="0" fillId="0" borderId="7" xfId="0" applyNumberFormat="1" applyFill="1" applyBorder="1" applyProtection="1">
      <protection locked="0"/>
    </xf>
    <xf numFmtId="0" fontId="35" fillId="0" borderId="0" xfId="0" applyFont="1" applyProtection="1"/>
    <xf numFmtId="0" fontId="24" fillId="0" borderId="4" xfId="0" applyFont="1" applyFill="1" applyBorder="1" applyProtection="1"/>
    <xf numFmtId="0" fontId="11" fillId="0" borderId="4" xfId="0" applyFont="1" applyFill="1" applyBorder="1" applyAlignment="1" applyProtection="1">
      <alignment horizontal="center" wrapText="1"/>
    </xf>
    <xf numFmtId="3" fontId="0" fillId="0" borderId="1" xfId="0" applyNumberFormat="1" applyFill="1" applyBorder="1" applyProtection="1">
      <protection locked="0"/>
    </xf>
    <xf numFmtId="3" fontId="0" fillId="0" borderId="2" xfId="0" applyNumberFormat="1" applyFill="1" applyBorder="1" applyProtection="1">
      <protection locked="0"/>
    </xf>
    <xf numFmtId="3" fontId="0" fillId="0" borderId="6" xfId="0" applyNumberFormat="1" applyFill="1" applyBorder="1" applyProtection="1">
      <protection locked="0"/>
    </xf>
    <xf numFmtId="14" fontId="15" fillId="0" borderId="0" xfId="0" applyNumberFormat="1" applyFont="1" applyFill="1" applyProtection="1"/>
    <xf numFmtId="0" fontId="29" fillId="0" borderId="0" xfId="0" applyFont="1" applyProtection="1"/>
    <xf numFmtId="0" fontId="35" fillId="0" borderId="0" xfId="0" applyFont="1" applyAlignment="1" applyProtection="1">
      <alignment horizontal="left" vertical="center"/>
    </xf>
    <xf numFmtId="0" fontId="18" fillId="0" borderId="3" xfId="0" applyFont="1" applyBorder="1" applyProtection="1"/>
    <xf numFmtId="0" fontId="13" fillId="0" borderId="3" xfId="0" applyFont="1" applyFill="1" applyBorder="1" applyProtection="1"/>
    <xf numFmtId="0" fontId="11" fillId="0" borderId="10" xfId="0" applyFont="1" applyBorder="1" applyAlignment="1" applyProtection="1">
      <alignment horizontal="left"/>
    </xf>
    <xf numFmtId="0" fontId="0" fillId="7" borderId="0" xfId="0" applyFill="1"/>
    <xf numFmtId="6" fontId="0" fillId="0" borderId="0" xfId="0" applyNumberFormat="1" applyFill="1" applyBorder="1" applyProtection="1">
      <protection locked="0"/>
    </xf>
    <xf numFmtId="6" fontId="0" fillId="0" borderId="7" xfId="0" applyNumberFormat="1" applyFill="1" applyBorder="1" applyProtection="1">
      <protection locked="0"/>
    </xf>
    <xf numFmtId="0" fontId="41" fillId="0" borderId="0" xfId="0" applyFont="1" applyAlignment="1">
      <alignment vertical="center"/>
    </xf>
    <xf numFmtId="0" fontId="12" fillId="0" borderId="6" xfId="0" applyFont="1" applyBorder="1" applyAlignment="1" applyProtection="1">
      <alignment horizontal="center" wrapText="1"/>
    </xf>
    <xf numFmtId="0" fontId="12" fillId="0" borderId="12" xfId="0" applyFont="1" applyBorder="1" applyAlignment="1" applyProtection="1">
      <alignment horizontal="center" wrapText="1"/>
    </xf>
  </cellXfs>
  <cellStyles count="1646">
    <cellStyle name="%" xfId="9"/>
    <cellStyle name="Comma" xfId="1" builtinId="3"/>
    <cellStyle name="Comma 2" xfId="10"/>
    <cellStyle name="Comma 3" xfId="6"/>
    <cellStyle name="Currency" xfId="2" builtinId="4"/>
    <cellStyle name="Currency 2" xfId="11"/>
    <cellStyle name="Currency 3" xfId="8"/>
    <cellStyle name="Normal" xfId="0" builtinId="0"/>
    <cellStyle name="Normal 2" xfId="12"/>
    <cellStyle name="Normal 2 2" xfId="7"/>
    <cellStyle name="Normal 3" xfId="3"/>
    <cellStyle name="Normal 4" xfId="4"/>
    <cellStyle name="Normal 4 10" xfId="36"/>
    <cellStyle name="Normal 4 10 2" xfId="172"/>
    <cellStyle name="Normal 4 10 2 2" xfId="376"/>
    <cellStyle name="Normal 4 10 2 2 2" xfId="784"/>
    <cellStyle name="Normal 4 10 2 2 2 2" xfId="1600"/>
    <cellStyle name="Normal 4 10 2 2 3" xfId="1192"/>
    <cellStyle name="Normal 4 10 2 3" xfId="580"/>
    <cellStyle name="Normal 4 10 2 3 2" xfId="1396"/>
    <cellStyle name="Normal 4 10 2 4" xfId="988"/>
    <cellStyle name="Normal 4 10 3" xfId="104"/>
    <cellStyle name="Normal 4 10 3 2" xfId="308"/>
    <cellStyle name="Normal 4 10 3 2 2" xfId="716"/>
    <cellStyle name="Normal 4 10 3 2 2 2" xfId="1532"/>
    <cellStyle name="Normal 4 10 3 2 3" xfId="1124"/>
    <cellStyle name="Normal 4 10 3 3" xfId="512"/>
    <cellStyle name="Normal 4 10 3 3 2" xfId="1328"/>
    <cellStyle name="Normal 4 10 3 4" xfId="920"/>
    <cellStyle name="Normal 4 10 4" xfId="240"/>
    <cellStyle name="Normal 4 10 4 2" xfId="648"/>
    <cellStyle name="Normal 4 10 4 2 2" xfId="1464"/>
    <cellStyle name="Normal 4 10 4 3" xfId="1056"/>
    <cellStyle name="Normal 4 10 5" xfId="444"/>
    <cellStyle name="Normal 4 10 5 2" xfId="1260"/>
    <cellStyle name="Normal 4 10 6" xfId="852"/>
    <cellStyle name="Normal 4 11" xfId="150"/>
    <cellStyle name="Normal 4 11 2" xfId="354"/>
    <cellStyle name="Normal 4 11 2 2" xfId="762"/>
    <cellStyle name="Normal 4 11 2 2 2" xfId="1578"/>
    <cellStyle name="Normal 4 11 2 3" xfId="1170"/>
    <cellStyle name="Normal 4 11 3" xfId="558"/>
    <cellStyle name="Normal 4 11 3 2" xfId="1374"/>
    <cellStyle name="Normal 4 11 4" xfId="966"/>
    <cellStyle name="Normal 4 12" xfId="82"/>
    <cellStyle name="Normal 4 12 2" xfId="286"/>
    <cellStyle name="Normal 4 12 2 2" xfId="694"/>
    <cellStyle name="Normal 4 12 2 2 2" xfId="1510"/>
    <cellStyle name="Normal 4 12 2 3" xfId="1102"/>
    <cellStyle name="Normal 4 12 3" xfId="490"/>
    <cellStyle name="Normal 4 12 3 2" xfId="1306"/>
    <cellStyle name="Normal 4 12 4" xfId="898"/>
    <cellStyle name="Normal 4 13" xfId="218"/>
    <cellStyle name="Normal 4 13 2" xfId="626"/>
    <cellStyle name="Normal 4 13 2 2" xfId="1442"/>
    <cellStyle name="Normal 4 13 3" xfId="1034"/>
    <cellStyle name="Normal 4 14" xfId="422"/>
    <cellStyle name="Normal 4 14 2" xfId="1238"/>
    <cellStyle name="Normal 4 15" xfId="830"/>
    <cellStyle name="Normal 4 2" xfId="15"/>
    <cellStyle name="Normal 4 2 10" xfId="151"/>
    <cellStyle name="Normal 4 2 10 2" xfId="355"/>
    <cellStyle name="Normal 4 2 10 2 2" xfId="763"/>
    <cellStyle name="Normal 4 2 10 2 2 2" xfId="1579"/>
    <cellStyle name="Normal 4 2 10 2 3" xfId="1171"/>
    <cellStyle name="Normal 4 2 10 3" xfId="559"/>
    <cellStyle name="Normal 4 2 10 3 2" xfId="1375"/>
    <cellStyle name="Normal 4 2 10 4" xfId="967"/>
    <cellStyle name="Normal 4 2 11" xfId="83"/>
    <cellStyle name="Normal 4 2 11 2" xfId="287"/>
    <cellStyle name="Normal 4 2 11 2 2" xfId="695"/>
    <cellStyle name="Normal 4 2 11 2 2 2" xfId="1511"/>
    <cellStyle name="Normal 4 2 11 2 3" xfId="1103"/>
    <cellStyle name="Normal 4 2 11 3" xfId="491"/>
    <cellStyle name="Normal 4 2 11 3 2" xfId="1307"/>
    <cellStyle name="Normal 4 2 11 4" xfId="899"/>
    <cellStyle name="Normal 4 2 12" xfId="219"/>
    <cellStyle name="Normal 4 2 12 2" xfId="627"/>
    <cellStyle name="Normal 4 2 12 2 2" xfId="1443"/>
    <cellStyle name="Normal 4 2 12 3" xfId="1035"/>
    <cellStyle name="Normal 4 2 13" xfId="423"/>
    <cellStyle name="Normal 4 2 13 2" xfId="1239"/>
    <cellStyle name="Normal 4 2 14" xfId="831"/>
    <cellStyle name="Normal 4 2 2" xfId="19"/>
    <cellStyle name="Normal 4 2 2 10" xfId="427"/>
    <cellStyle name="Normal 4 2 2 10 2" xfId="1243"/>
    <cellStyle name="Normal 4 2 2 11" xfId="835"/>
    <cellStyle name="Normal 4 2 2 2" xfId="23"/>
    <cellStyle name="Normal 4 2 2 2 10" xfId="839"/>
    <cellStyle name="Normal 4 2 2 2 2" xfId="35"/>
    <cellStyle name="Normal 4 2 2 2 2 2" xfId="57"/>
    <cellStyle name="Normal 4 2 2 2 2 2 2" xfId="193"/>
    <cellStyle name="Normal 4 2 2 2 2 2 2 2" xfId="397"/>
    <cellStyle name="Normal 4 2 2 2 2 2 2 2 2" xfId="805"/>
    <cellStyle name="Normal 4 2 2 2 2 2 2 2 2 2" xfId="1621"/>
    <cellStyle name="Normal 4 2 2 2 2 2 2 2 3" xfId="1213"/>
    <cellStyle name="Normal 4 2 2 2 2 2 2 3" xfId="601"/>
    <cellStyle name="Normal 4 2 2 2 2 2 2 3 2" xfId="1417"/>
    <cellStyle name="Normal 4 2 2 2 2 2 2 4" xfId="1009"/>
    <cellStyle name="Normal 4 2 2 2 2 2 3" xfId="125"/>
    <cellStyle name="Normal 4 2 2 2 2 2 3 2" xfId="329"/>
    <cellStyle name="Normal 4 2 2 2 2 2 3 2 2" xfId="737"/>
    <cellStyle name="Normal 4 2 2 2 2 2 3 2 2 2" xfId="1553"/>
    <cellStyle name="Normal 4 2 2 2 2 2 3 2 3" xfId="1145"/>
    <cellStyle name="Normal 4 2 2 2 2 2 3 3" xfId="533"/>
    <cellStyle name="Normal 4 2 2 2 2 2 3 3 2" xfId="1349"/>
    <cellStyle name="Normal 4 2 2 2 2 2 3 4" xfId="941"/>
    <cellStyle name="Normal 4 2 2 2 2 2 4" xfId="261"/>
    <cellStyle name="Normal 4 2 2 2 2 2 4 2" xfId="669"/>
    <cellStyle name="Normal 4 2 2 2 2 2 4 2 2" xfId="1485"/>
    <cellStyle name="Normal 4 2 2 2 2 2 4 3" xfId="1077"/>
    <cellStyle name="Normal 4 2 2 2 2 2 5" xfId="465"/>
    <cellStyle name="Normal 4 2 2 2 2 2 5 2" xfId="1281"/>
    <cellStyle name="Normal 4 2 2 2 2 2 6" xfId="873"/>
    <cellStyle name="Normal 4 2 2 2 2 3" xfId="171"/>
    <cellStyle name="Normal 4 2 2 2 2 3 2" xfId="375"/>
    <cellStyle name="Normal 4 2 2 2 2 3 2 2" xfId="783"/>
    <cellStyle name="Normal 4 2 2 2 2 3 2 2 2" xfId="1599"/>
    <cellStyle name="Normal 4 2 2 2 2 3 2 3" xfId="1191"/>
    <cellStyle name="Normal 4 2 2 2 2 3 3" xfId="579"/>
    <cellStyle name="Normal 4 2 2 2 2 3 3 2" xfId="1395"/>
    <cellStyle name="Normal 4 2 2 2 2 3 4" xfId="987"/>
    <cellStyle name="Normal 4 2 2 2 2 4" xfId="103"/>
    <cellStyle name="Normal 4 2 2 2 2 4 2" xfId="307"/>
    <cellStyle name="Normal 4 2 2 2 2 4 2 2" xfId="715"/>
    <cellStyle name="Normal 4 2 2 2 2 4 2 2 2" xfId="1531"/>
    <cellStyle name="Normal 4 2 2 2 2 4 2 3" xfId="1123"/>
    <cellStyle name="Normal 4 2 2 2 2 4 3" xfId="511"/>
    <cellStyle name="Normal 4 2 2 2 2 4 3 2" xfId="1327"/>
    <cellStyle name="Normal 4 2 2 2 2 4 4" xfId="919"/>
    <cellStyle name="Normal 4 2 2 2 2 5" xfId="239"/>
    <cellStyle name="Normal 4 2 2 2 2 5 2" xfId="647"/>
    <cellStyle name="Normal 4 2 2 2 2 5 2 2" xfId="1463"/>
    <cellStyle name="Normal 4 2 2 2 2 5 3" xfId="1055"/>
    <cellStyle name="Normal 4 2 2 2 2 6" xfId="443"/>
    <cellStyle name="Normal 4 2 2 2 2 6 2" xfId="1259"/>
    <cellStyle name="Normal 4 2 2 2 2 7" xfId="851"/>
    <cellStyle name="Normal 4 2 2 2 3" xfId="67"/>
    <cellStyle name="Normal 4 2 2 2 3 2" xfId="203"/>
    <cellStyle name="Normal 4 2 2 2 3 2 2" xfId="407"/>
    <cellStyle name="Normal 4 2 2 2 3 2 2 2" xfId="815"/>
    <cellStyle name="Normal 4 2 2 2 3 2 2 2 2" xfId="1631"/>
    <cellStyle name="Normal 4 2 2 2 3 2 2 3" xfId="1223"/>
    <cellStyle name="Normal 4 2 2 2 3 2 3" xfId="611"/>
    <cellStyle name="Normal 4 2 2 2 3 2 3 2" xfId="1427"/>
    <cellStyle name="Normal 4 2 2 2 3 2 4" xfId="1019"/>
    <cellStyle name="Normal 4 2 2 2 3 3" xfId="135"/>
    <cellStyle name="Normal 4 2 2 2 3 3 2" xfId="339"/>
    <cellStyle name="Normal 4 2 2 2 3 3 2 2" xfId="747"/>
    <cellStyle name="Normal 4 2 2 2 3 3 2 2 2" xfId="1563"/>
    <cellStyle name="Normal 4 2 2 2 3 3 2 3" xfId="1155"/>
    <cellStyle name="Normal 4 2 2 2 3 3 3" xfId="543"/>
    <cellStyle name="Normal 4 2 2 2 3 3 3 2" xfId="1359"/>
    <cellStyle name="Normal 4 2 2 2 3 3 4" xfId="951"/>
    <cellStyle name="Normal 4 2 2 2 3 4" xfId="271"/>
    <cellStyle name="Normal 4 2 2 2 3 4 2" xfId="679"/>
    <cellStyle name="Normal 4 2 2 2 3 4 2 2" xfId="1495"/>
    <cellStyle name="Normal 4 2 2 2 3 4 3" xfId="1087"/>
    <cellStyle name="Normal 4 2 2 2 3 5" xfId="475"/>
    <cellStyle name="Normal 4 2 2 2 3 5 2" xfId="1291"/>
    <cellStyle name="Normal 4 2 2 2 3 6" xfId="883"/>
    <cellStyle name="Normal 4 2 2 2 4" xfId="79"/>
    <cellStyle name="Normal 4 2 2 2 4 2" xfId="215"/>
    <cellStyle name="Normal 4 2 2 2 4 2 2" xfId="419"/>
    <cellStyle name="Normal 4 2 2 2 4 2 2 2" xfId="827"/>
    <cellStyle name="Normal 4 2 2 2 4 2 2 2 2" xfId="1643"/>
    <cellStyle name="Normal 4 2 2 2 4 2 2 3" xfId="1235"/>
    <cellStyle name="Normal 4 2 2 2 4 2 3" xfId="623"/>
    <cellStyle name="Normal 4 2 2 2 4 2 3 2" xfId="1439"/>
    <cellStyle name="Normal 4 2 2 2 4 2 4" xfId="1031"/>
    <cellStyle name="Normal 4 2 2 2 4 3" xfId="147"/>
    <cellStyle name="Normal 4 2 2 2 4 3 2" xfId="351"/>
    <cellStyle name="Normal 4 2 2 2 4 3 2 2" xfId="759"/>
    <cellStyle name="Normal 4 2 2 2 4 3 2 2 2" xfId="1575"/>
    <cellStyle name="Normal 4 2 2 2 4 3 2 3" xfId="1167"/>
    <cellStyle name="Normal 4 2 2 2 4 3 3" xfId="555"/>
    <cellStyle name="Normal 4 2 2 2 4 3 3 2" xfId="1371"/>
    <cellStyle name="Normal 4 2 2 2 4 3 4" xfId="963"/>
    <cellStyle name="Normal 4 2 2 2 4 4" xfId="283"/>
    <cellStyle name="Normal 4 2 2 2 4 4 2" xfId="691"/>
    <cellStyle name="Normal 4 2 2 2 4 4 2 2" xfId="1507"/>
    <cellStyle name="Normal 4 2 2 2 4 4 3" xfId="1099"/>
    <cellStyle name="Normal 4 2 2 2 4 5" xfId="487"/>
    <cellStyle name="Normal 4 2 2 2 4 5 2" xfId="1303"/>
    <cellStyle name="Normal 4 2 2 2 4 6" xfId="895"/>
    <cellStyle name="Normal 4 2 2 2 5" xfId="45"/>
    <cellStyle name="Normal 4 2 2 2 5 2" xfId="181"/>
    <cellStyle name="Normal 4 2 2 2 5 2 2" xfId="385"/>
    <cellStyle name="Normal 4 2 2 2 5 2 2 2" xfId="793"/>
    <cellStyle name="Normal 4 2 2 2 5 2 2 2 2" xfId="1609"/>
    <cellStyle name="Normal 4 2 2 2 5 2 2 3" xfId="1201"/>
    <cellStyle name="Normal 4 2 2 2 5 2 3" xfId="589"/>
    <cellStyle name="Normal 4 2 2 2 5 2 3 2" xfId="1405"/>
    <cellStyle name="Normal 4 2 2 2 5 2 4" xfId="997"/>
    <cellStyle name="Normal 4 2 2 2 5 3" xfId="113"/>
    <cellStyle name="Normal 4 2 2 2 5 3 2" xfId="317"/>
    <cellStyle name="Normal 4 2 2 2 5 3 2 2" xfId="725"/>
    <cellStyle name="Normal 4 2 2 2 5 3 2 2 2" xfId="1541"/>
    <cellStyle name="Normal 4 2 2 2 5 3 2 3" xfId="1133"/>
    <cellStyle name="Normal 4 2 2 2 5 3 3" xfId="521"/>
    <cellStyle name="Normal 4 2 2 2 5 3 3 2" xfId="1337"/>
    <cellStyle name="Normal 4 2 2 2 5 3 4" xfId="929"/>
    <cellStyle name="Normal 4 2 2 2 5 4" xfId="249"/>
    <cellStyle name="Normal 4 2 2 2 5 4 2" xfId="657"/>
    <cellStyle name="Normal 4 2 2 2 5 4 2 2" xfId="1473"/>
    <cellStyle name="Normal 4 2 2 2 5 4 3" xfId="1065"/>
    <cellStyle name="Normal 4 2 2 2 5 5" xfId="453"/>
    <cellStyle name="Normal 4 2 2 2 5 5 2" xfId="1269"/>
    <cellStyle name="Normal 4 2 2 2 5 6" xfId="861"/>
    <cellStyle name="Normal 4 2 2 2 6" xfId="159"/>
    <cellStyle name="Normal 4 2 2 2 6 2" xfId="363"/>
    <cellStyle name="Normal 4 2 2 2 6 2 2" xfId="771"/>
    <cellStyle name="Normal 4 2 2 2 6 2 2 2" xfId="1587"/>
    <cellStyle name="Normal 4 2 2 2 6 2 3" xfId="1179"/>
    <cellStyle name="Normal 4 2 2 2 6 3" xfId="567"/>
    <cellStyle name="Normal 4 2 2 2 6 3 2" xfId="1383"/>
    <cellStyle name="Normal 4 2 2 2 6 4" xfId="975"/>
    <cellStyle name="Normal 4 2 2 2 7" xfId="91"/>
    <cellStyle name="Normal 4 2 2 2 7 2" xfId="295"/>
    <cellStyle name="Normal 4 2 2 2 7 2 2" xfId="703"/>
    <cellStyle name="Normal 4 2 2 2 7 2 2 2" xfId="1519"/>
    <cellStyle name="Normal 4 2 2 2 7 2 3" xfId="1111"/>
    <cellStyle name="Normal 4 2 2 2 7 3" xfId="499"/>
    <cellStyle name="Normal 4 2 2 2 7 3 2" xfId="1315"/>
    <cellStyle name="Normal 4 2 2 2 7 4" xfId="907"/>
    <cellStyle name="Normal 4 2 2 2 8" xfId="227"/>
    <cellStyle name="Normal 4 2 2 2 8 2" xfId="635"/>
    <cellStyle name="Normal 4 2 2 2 8 2 2" xfId="1451"/>
    <cellStyle name="Normal 4 2 2 2 8 3" xfId="1043"/>
    <cellStyle name="Normal 4 2 2 2 9" xfId="431"/>
    <cellStyle name="Normal 4 2 2 2 9 2" xfId="1247"/>
    <cellStyle name="Normal 4 2 2 3" xfId="31"/>
    <cellStyle name="Normal 4 2 2 3 2" xfId="53"/>
    <cellStyle name="Normal 4 2 2 3 2 2" xfId="189"/>
    <cellStyle name="Normal 4 2 2 3 2 2 2" xfId="393"/>
    <cellStyle name="Normal 4 2 2 3 2 2 2 2" xfId="801"/>
    <cellStyle name="Normal 4 2 2 3 2 2 2 2 2" xfId="1617"/>
    <cellStyle name="Normal 4 2 2 3 2 2 2 3" xfId="1209"/>
    <cellStyle name="Normal 4 2 2 3 2 2 3" xfId="597"/>
    <cellStyle name="Normal 4 2 2 3 2 2 3 2" xfId="1413"/>
    <cellStyle name="Normal 4 2 2 3 2 2 4" xfId="1005"/>
    <cellStyle name="Normal 4 2 2 3 2 3" xfId="121"/>
    <cellStyle name="Normal 4 2 2 3 2 3 2" xfId="325"/>
    <cellStyle name="Normal 4 2 2 3 2 3 2 2" xfId="733"/>
    <cellStyle name="Normal 4 2 2 3 2 3 2 2 2" xfId="1549"/>
    <cellStyle name="Normal 4 2 2 3 2 3 2 3" xfId="1141"/>
    <cellStyle name="Normal 4 2 2 3 2 3 3" xfId="529"/>
    <cellStyle name="Normal 4 2 2 3 2 3 3 2" xfId="1345"/>
    <cellStyle name="Normal 4 2 2 3 2 3 4" xfId="937"/>
    <cellStyle name="Normal 4 2 2 3 2 4" xfId="257"/>
    <cellStyle name="Normal 4 2 2 3 2 4 2" xfId="665"/>
    <cellStyle name="Normal 4 2 2 3 2 4 2 2" xfId="1481"/>
    <cellStyle name="Normal 4 2 2 3 2 4 3" xfId="1073"/>
    <cellStyle name="Normal 4 2 2 3 2 5" xfId="461"/>
    <cellStyle name="Normal 4 2 2 3 2 5 2" xfId="1277"/>
    <cellStyle name="Normal 4 2 2 3 2 6" xfId="869"/>
    <cellStyle name="Normal 4 2 2 3 3" xfId="167"/>
    <cellStyle name="Normal 4 2 2 3 3 2" xfId="371"/>
    <cellStyle name="Normal 4 2 2 3 3 2 2" xfId="779"/>
    <cellStyle name="Normal 4 2 2 3 3 2 2 2" xfId="1595"/>
    <cellStyle name="Normal 4 2 2 3 3 2 3" xfId="1187"/>
    <cellStyle name="Normal 4 2 2 3 3 3" xfId="575"/>
    <cellStyle name="Normal 4 2 2 3 3 3 2" xfId="1391"/>
    <cellStyle name="Normal 4 2 2 3 3 4" xfId="983"/>
    <cellStyle name="Normal 4 2 2 3 4" xfId="99"/>
    <cellStyle name="Normal 4 2 2 3 4 2" xfId="303"/>
    <cellStyle name="Normal 4 2 2 3 4 2 2" xfId="711"/>
    <cellStyle name="Normal 4 2 2 3 4 2 2 2" xfId="1527"/>
    <cellStyle name="Normal 4 2 2 3 4 2 3" xfId="1119"/>
    <cellStyle name="Normal 4 2 2 3 4 3" xfId="507"/>
    <cellStyle name="Normal 4 2 2 3 4 3 2" xfId="1323"/>
    <cellStyle name="Normal 4 2 2 3 4 4" xfId="915"/>
    <cellStyle name="Normal 4 2 2 3 5" xfId="235"/>
    <cellStyle name="Normal 4 2 2 3 5 2" xfId="643"/>
    <cellStyle name="Normal 4 2 2 3 5 2 2" xfId="1459"/>
    <cellStyle name="Normal 4 2 2 3 5 3" xfId="1051"/>
    <cellStyle name="Normal 4 2 2 3 6" xfId="439"/>
    <cellStyle name="Normal 4 2 2 3 6 2" xfId="1255"/>
    <cellStyle name="Normal 4 2 2 3 7" xfId="847"/>
    <cellStyle name="Normal 4 2 2 4" xfId="63"/>
    <cellStyle name="Normal 4 2 2 4 2" xfId="199"/>
    <cellStyle name="Normal 4 2 2 4 2 2" xfId="403"/>
    <cellStyle name="Normal 4 2 2 4 2 2 2" xfId="811"/>
    <cellStyle name="Normal 4 2 2 4 2 2 2 2" xfId="1627"/>
    <cellStyle name="Normal 4 2 2 4 2 2 3" xfId="1219"/>
    <cellStyle name="Normal 4 2 2 4 2 3" xfId="607"/>
    <cellStyle name="Normal 4 2 2 4 2 3 2" xfId="1423"/>
    <cellStyle name="Normal 4 2 2 4 2 4" xfId="1015"/>
    <cellStyle name="Normal 4 2 2 4 3" xfId="131"/>
    <cellStyle name="Normal 4 2 2 4 3 2" xfId="335"/>
    <cellStyle name="Normal 4 2 2 4 3 2 2" xfId="743"/>
    <cellStyle name="Normal 4 2 2 4 3 2 2 2" xfId="1559"/>
    <cellStyle name="Normal 4 2 2 4 3 2 3" xfId="1151"/>
    <cellStyle name="Normal 4 2 2 4 3 3" xfId="539"/>
    <cellStyle name="Normal 4 2 2 4 3 3 2" xfId="1355"/>
    <cellStyle name="Normal 4 2 2 4 3 4" xfId="947"/>
    <cellStyle name="Normal 4 2 2 4 4" xfId="267"/>
    <cellStyle name="Normal 4 2 2 4 4 2" xfId="675"/>
    <cellStyle name="Normal 4 2 2 4 4 2 2" xfId="1491"/>
    <cellStyle name="Normal 4 2 2 4 4 3" xfId="1083"/>
    <cellStyle name="Normal 4 2 2 4 5" xfId="471"/>
    <cellStyle name="Normal 4 2 2 4 5 2" xfId="1287"/>
    <cellStyle name="Normal 4 2 2 4 6" xfId="879"/>
    <cellStyle name="Normal 4 2 2 5" xfId="75"/>
    <cellStyle name="Normal 4 2 2 5 2" xfId="211"/>
    <cellStyle name="Normal 4 2 2 5 2 2" xfId="415"/>
    <cellStyle name="Normal 4 2 2 5 2 2 2" xfId="823"/>
    <cellStyle name="Normal 4 2 2 5 2 2 2 2" xfId="1639"/>
    <cellStyle name="Normal 4 2 2 5 2 2 3" xfId="1231"/>
    <cellStyle name="Normal 4 2 2 5 2 3" xfId="619"/>
    <cellStyle name="Normal 4 2 2 5 2 3 2" xfId="1435"/>
    <cellStyle name="Normal 4 2 2 5 2 4" xfId="1027"/>
    <cellStyle name="Normal 4 2 2 5 3" xfId="143"/>
    <cellStyle name="Normal 4 2 2 5 3 2" xfId="347"/>
    <cellStyle name="Normal 4 2 2 5 3 2 2" xfId="755"/>
    <cellStyle name="Normal 4 2 2 5 3 2 2 2" xfId="1571"/>
    <cellStyle name="Normal 4 2 2 5 3 2 3" xfId="1163"/>
    <cellStyle name="Normal 4 2 2 5 3 3" xfId="551"/>
    <cellStyle name="Normal 4 2 2 5 3 3 2" xfId="1367"/>
    <cellStyle name="Normal 4 2 2 5 3 4" xfId="959"/>
    <cellStyle name="Normal 4 2 2 5 4" xfId="279"/>
    <cellStyle name="Normal 4 2 2 5 4 2" xfId="687"/>
    <cellStyle name="Normal 4 2 2 5 4 2 2" xfId="1503"/>
    <cellStyle name="Normal 4 2 2 5 4 3" xfId="1095"/>
    <cellStyle name="Normal 4 2 2 5 5" xfId="483"/>
    <cellStyle name="Normal 4 2 2 5 5 2" xfId="1299"/>
    <cellStyle name="Normal 4 2 2 5 6" xfId="891"/>
    <cellStyle name="Normal 4 2 2 6" xfId="41"/>
    <cellStyle name="Normal 4 2 2 6 2" xfId="177"/>
    <cellStyle name="Normal 4 2 2 6 2 2" xfId="381"/>
    <cellStyle name="Normal 4 2 2 6 2 2 2" xfId="789"/>
    <cellStyle name="Normal 4 2 2 6 2 2 2 2" xfId="1605"/>
    <cellStyle name="Normal 4 2 2 6 2 2 3" xfId="1197"/>
    <cellStyle name="Normal 4 2 2 6 2 3" xfId="585"/>
    <cellStyle name="Normal 4 2 2 6 2 3 2" xfId="1401"/>
    <cellStyle name="Normal 4 2 2 6 2 4" xfId="993"/>
    <cellStyle name="Normal 4 2 2 6 3" xfId="109"/>
    <cellStyle name="Normal 4 2 2 6 3 2" xfId="313"/>
    <cellStyle name="Normal 4 2 2 6 3 2 2" xfId="721"/>
    <cellStyle name="Normal 4 2 2 6 3 2 2 2" xfId="1537"/>
    <cellStyle name="Normal 4 2 2 6 3 2 3" xfId="1129"/>
    <cellStyle name="Normal 4 2 2 6 3 3" xfId="517"/>
    <cellStyle name="Normal 4 2 2 6 3 3 2" xfId="1333"/>
    <cellStyle name="Normal 4 2 2 6 3 4" xfId="925"/>
    <cellStyle name="Normal 4 2 2 6 4" xfId="245"/>
    <cellStyle name="Normal 4 2 2 6 4 2" xfId="653"/>
    <cellStyle name="Normal 4 2 2 6 4 2 2" xfId="1469"/>
    <cellStyle name="Normal 4 2 2 6 4 3" xfId="1061"/>
    <cellStyle name="Normal 4 2 2 6 5" xfId="449"/>
    <cellStyle name="Normal 4 2 2 6 5 2" xfId="1265"/>
    <cellStyle name="Normal 4 2 2 6 6" xfId="857"/>
    <cellStyle name="Normal 4 2 2 7" xfId="155"/>
    <cellStyle name="Normal 4 2 2 7 2" xfId="359"/>
    <cellStyle name="Normal 4 2 2 7 2 2" xfId="767"/>
    <cellStyle name="Normal 4 2 2 7 2 2 2" xfId="1583"/>
    <cellStyle name="Normal 4 2 2 7 2 3" xfId="1175"/>
    <cellStyle name="Normal 4 2 2 7 3" xfId="563"/>
    <cellStyle name="Normal 4 2 2 7 3 2" xfId="1379"/>
    <cellStyle name="Normal 4 2 2 7 4" xfId="971"/>
    <cellStyle name="Normal 4 2 2 8" xfId="87"/>
    <cellStyle name="Normal 4 2 2 8 2" xfId="291"/>
    <cellStyle name="Normal 4 2 2 8 2 2" xfId="699"/>
    <cellStyle name="Normal 4 2 2 8 2 2 2" xfId="1515"/>
    <cellStyle name="Normal 4 2 2 8 2 3" xfId="1107"/>
    <cellStyle name="Normal 4 2 2 8 3" xfId="495"/>
    <cellStyle name="Normal 4 2 2 8 3 2" xfId="1311"/>
    <cellStyle name="Normal 4 2 2 8 4" xfId="903"/>
    <cellStyle name="Normal 4 2 2 9" xfId="223"/>
    <cellStyle name="Normal 4 2 2 9 2" xfId="631"/>
    <cellStyle name="Normal 4 2 2 9 2 2" xfId="1447"/>
    <cellStyle name="Normal 4 2 2 9 3" xfId="1039"/>
    <cellStyle name="Normal 4 2 3" xfId="17"/>
    <cellStyle name="Normal 4 2 3 10" xfId="833"/>
    <cellStyle name="Normal 4 2 3 2" xfId="29"/>
    <cellStyle name="Normal 4 2 3 2 2" xfId="51"/>
    <cellStyle name="Normal 4 2 3 2 2 2" xfId="187"/>
    <cellStyle name="Normal 4 2 3 2 2 2 2" xfId="391"/>
    <cellStyle name="Normal 4 2 3 2 2 2 2 2" xfId="799"/>
    <cellStyle name="Normal 4 2 3 2 2 2 2 2 2" xfId="1615"/>
    <cellStyle name="Normal 4 2 3 2 2 2 2 3" xfId="1207"/>
    <cellStyle name="Normal 4 2 3 2 2 2 3" xfId="595"/>
    <cellStyle name="Normal 4 2 3 2 2 2 3 2" xfId="1411"/>
    <cellStyle name="Normal 4 2 3 2 2 2 4" xfId="1003"/>
    <cellStyle name="Normal 4 2 3 2 2 3" xfId="119"/>
    <cellStyle name="Normal 4 2 3 2 2 3 2" xfId="323"/>
    <cellStyle name="Normal 4 2 3 2 2 3 2 2" xfId="731"/>
    <cellStyle name="Normal 4 2 3 2 2 3 2 2 2" xfId="1547"/>
    <cellStyle name="Normal 4 2 3 2 2 3 2 3" xfId="1139"/>
    <cellStyle name="Normal 4 2 3 2 2 3 3" xfId="527"/>
    <cellStyle name="Normal 4 2 3 2 2 3 3 2" xfId="1343"/>
    <cellStyle name="Normal 4 2 3 2 2 3 4" xfId="935"/>
    <cellStyle name="Normal 4 2 3 2 2 4" xfId="255"/>
    <cellStyle name="Normal 4 2 3 2 2 4 2" xfId="663"/>
    <cellStyle name="Normal 4 2 3 2 2 4 2 2" xfId="1479"/>
    <cellStyle name="Normal 4 2 3 2 2 4 3" xfId="1071"/>
    <cellStyle name="Normal 4 2 3 2 2 5" xfId="459"/>
    <cellStyle name="Normal 4 2 3 2 2 5 2" xfId="1275"/>
    <cellStyle name="Normal 4 2 3 2 2 6" xfId="867"/>
    <cellStyle name="Normal 4 2 3 2 3" xfId="165"/>
    <cellStyle name="Normal 4 2 3 2 3 2" xfId="369"/>
    <cellStyle name="Normal 4 2 3 2 3 2 2" xfId="777"/>
    <cellStyle name="Normal 4 2 3 2 3 2 2 2" xfId="1593"/>
    <cellStyle name="Normal 4 2 3 2 3 2 3" xfId="1185"/>
    <cellStyle name="Normal 4 2 3 2 3 3" xfId="573"/>
    <cellStyle name="Normal 4 2 3 2 3 3 2" xfId="1389"/>
    <cellStyle name="Normal 4 2 3 2 3 4" xfId="981"/>
    <cellStyle name="Normal 4 2 3 2 4" xfId="97"/>
    <cellStyle name="Normal 4 2 3 2 4 2" xfId="301"/>
    <cellStyle name="Normal 4 2 3 2 4 2 2" xfId="709"/>
    <cellStyle name="Normal 4 2 3 2 4 2 2 2" xfId="1525"/>
    <cellStyle name="Normal 4 2 3 2 4 2 3" xfId="1117"/>
    <cellStyle name="Normal 4 2 3 2 4 3" xfId="505"/>
    <cellStyle name="Normal 4 2 3 2 4 3 2" xfId="1321"/>
    <cellStyle name="Normal 4 2 3 2 4 4" xfId="913"/>
    <cellStyle name="Normal 4 2 3 2 5" xfId="233"/>
    <cellStyle name="Normal 4 2 3 2 5 2" xfId="641"/>
    <cellStyle name="Normal 4 2 3 2 5 2 2" xfId="1457"/>
    <cellStyle name="Normal 4 2 3 2 5 3" xfId="1049"/>
    <cellStyle name="Normal 4 2 3 2 6" xfId="437"/>
    <cellStyle name="Normal 4 2 3 2 6 2" xfId="1253"/>
    <cellStyle name="Normal 4 2 3 2 7" xfId="845"/>
    <cellStyle name="Normal 4 2 3 3" xfId="61"/>
    <cellStyle name="Normal 4 2 3 3 2" xfId="197"/>
    <cellStyle name="Normal 4 2 3 3 2 2" xfId="401"/>
    <cellStyle name="Normal 4 2 3 3 2 2 2" xfId="809"/>
    <cellStyle name="Normal 4 2 3 3 2 2 2 2" xfId="1625"/>
    <cellStyle name="Normal 4 2 3 3 2 2 3" xfId="1217"/>
    <cellStyle name="Normal 4 2 3 3 2 3" xfId="605"/>
    <cellStyle name="Normal 4 2 3 3 2 3 2" xfId="1421"/>
    <cellStyle name="Normal 4 2 3 3 2 4" xfId="1013"/>
    <cellStyle name="Normal 4 2 3 3 3" xfId="129"/>
    <cellStyle name="Normal 4 2 3 3 3 2" xfId="333"/>
    <cellStyle name="Normal 4 2 3 3 3 2 2" xfId="741"/>
    <cellStyle name="Normal 4 2 3 3 3 2 2 2" xfId="1557"/>
    <cellStyle name="Normal 4 2 3 3 3 2 3" xfId="1149"/>
    <cellStyle name="Normal 4 2 3 3 3 3" xfId="537"/>
    <cellStyle name="Normal 4 2 3 3 3 3 2" xfId="1353"/>
    <cellStyle name="Normal 4 2 3 3 3 4" xfId="945"/>
    <cellStyle name="Normal 4 2 3 3 4" xfId="265"/>
    <cellStyle name="Normal 4 2 3 3 4 2" xfId="673"/>
    <cellStyle name="Normal 4 2 3 3 4 2 2" xfId="1489"/>
    <cellStyle name="Normal 4 2 3 3 4 3" xfId="1081"/>
    <cellStyle name="Normal 4 2 3 3 5" xfId="469"/>
    <cellStyle name="Normal 4 2 3 3 5 2" xfId="1285"/>
    <cellStyle name="Normal 4 2 3 3 6" xfId="877"/>
    <cellStyle name="Normal 4 2 3 4" xfId="73"/>
    <cellStyle name="Normal 4 2 3 4 2" xfId="209"/>
    <cellStyle name="Normal 4 2 3 4 2 2" xfId="413"/>
    <cellStyle name="Normal 4 2 3 4 2 2 2" xfId="821"/>
    <cellStyle name="Normal 4 2 3 4 2 2 2 2" xfId="1637"/>
    <cellStyle name="Normal 4 2 3 4 2 2 3" xfId="1229"/>
    <cellStyle name="Normal 4 2 3 4 2 3" xfId="617"/>
    <cellStyle name="Normal 4 2 3 4 2 3 2" xfId="1433"/>
    <cellStyle name="Normal 4 2 3 4 2 4" xfId="1025"/>
    <cellStyle name="Normal 4 2 3 4 3" xfId="141"/>
    <cellStyle name="Normal 4 2 3 4 3 2" xfId="345"/>
    <cellStyle name="Normal 4 2 3 4 3 2 2" xfId="753"/>
    <cellStyle name="Normal 4 2 3 4 3 2 2 2" xfId="1569"/>
    <cellStyle name="Normal 4 2 3 4 3 2 3" xfId="1161"/>
    <cellStyle name="Normal 4 2 3 4 3 3" xfId="549"/>
    <cellStyle name="Normal 4 2 3 4 3 3 2" xfId="1365"/>
    <cellStyle name="Normal 4 2 3 4 3 4" xfId="957"/>
    <cellStyle name="Normal 4 2 3 4 4" xfId="277"/>
    <cellStyle name="Normal 4 2 3 4 4 2" xfId="685"/>
    <cellStyle name="Normal 4 2 3 4 4 2 2" xfId="1501"/>
    <cellStyle name="Normal 4 2 3 4 4 3" xfId="1093"/>
    <cellStyle name="Normal 4 2 3 4 5" xfId="481"/>
    <cellStyle name="Normal 4 2 3 4 5 2" xfId="1297"/>
    <cellStyle name="Normal 4 2 3 4 6" xfId="889"/>
    <cellStyle name="Normal 4 2 3 5" xfId="39"/>
    <cellStyle name="Normal 4 2 3 5 2" xfId="175"/>
    <cellStyle name="Normal 4 2 3 5 2 2" xfId="379"/>
    <cellStyle name="Normal 4 2 3 5 2 2 2" xfId="787"/>
    <cellStyle name="Normal 4 2 3 5 2 2 2 2" xfId="1603"/>
    <cellStyle name="Normal 4 2 3 5 2 2 3" xfId="1195"/>
    <cellStyle name="Normal 4 2 3 5 2 3" xfId="583"/>
    <cellStyle name="Normal 4 2 3 5 2 3 2" xfId="1399"/>
    <cellStyle name="Normal 4 2 3 5 2 4" xfId="991"/>
    <cellStyle name="Normal 4 2 3 5 3" xfId="107"/>
    <cellStyle name="Normal 4 2 3 5 3 2" xfId="311"/>
    <cellStyle name="Normal 4 2 3 5 3 2 2" xfId="719"/>
    <cellStyle name="Normal 4 2 3 5 3 2 2 2" xfId="1535"/>
    <cellStyle name="Normal 4 2 3 5 3 2 3" xfId="1127"/>
    <cellStyle name="Normal 4 2 3 5 3 3" xfId="515"/>
    <cellStyle name="Normal 4 2 3 5 3 3 2" xfId="1331"/>
    <cellStyle name="Normal 4 2 3 5 3 4" xfId="923"/>
    <cellStyle name="Normal 4 2 3 5 4" xfId="243"/>
    <cellStyle name="Normal 4 2 3 5 4 2" xfId="651"/>
    <cellStyle name="Normal 4 2 3 5 4 2 2" xfId="1467"/>
    <cellStyle name="Normal 4 2 3 5 4 3" xfId="1059"/>
    <cellStyle name="Normal 4 2 3 5 5" xfId="447"/>
    <cellStyle name="Normal 4 2 3 5 5 2" xfId="1263"/>
    <cellStyle name="Normal 4 2 3 5 6" xfId="855"/>
    <cellStyle name="Normal 4 2 3 6" xfId="153"/>
    <cellStyle name="Normal 4 2 3 6 2" xfId="357"/>
    <cellStyle name="Normal 4 2 3 6 2 2" xfId="765"/>
    <cellStyle name="Normal 4 2 3 6 2 2 2" xfId="1581"/>
    <cellStyle name="Normal 4 2 3 6 2 3" xfId="1173"/>
    <cellStyle name="Normal 4 2 3 6 3" xfId="561"/>
    <cellStyle name="Normal 4 2 3 6 3 2" xfId="1377"/>
    <cellStyle name="Normal 4 2 3 6 4" xfId="969"/>
    <cellStyle name="Normal 4 2 3 7" xfId="85"/>
    <cellStyle name="Normal 4 2 3 7 2" xfId="289"/>
    <cellStyle name="Normal 4 2 3 7 2 2" xfId="697"/>
    <cellStyle name="Normal 4 2 3 7 2 2 2" xfId="1513"/>
    <cellStyle name="Normal 4 2 3 7 2 3" xfId="1105"/>
    <cellStyle name="Normal 4 2 3 7 3" xfId="493"/>
    <cellStyle name="Normal 4 2 3 7 3 2" xfId="1309"/>
    <cellStyle name="Normal 4 2 3 7 4" xfId="901"/>
    <cellStyle name="Normal 4 2 3 8" xfId="221"/>
    <cellStyle name="Normal 4 2 3 8 2" xfId="629"/>
    <cellStyle name="Normal 4 2 3 8 2 2" xfId="1445"/>
    <cellStyle name="Normal 4 2 3 8 3" xfId="1037"/>
    <cellStyle name="Normal 4 2 3 9" xfId="425"/>
    <cellStyle name="Normal 4 2 3 9 2" xfId="1241"/>
    <cellStyle name="Normal 4 2 4" xfId="21"/>
    <cellStyle name="Normal 4 2 4 10" xfId="837"/>
    <cellStyle name="Normal 4 2 4 2" xfId="33"/>
    <cellStyle name="Normal 4 2 4 2 2" xfId="55"/>
    <cellStyle name="Normal 4 2 4 2 2 2" xfId="191"/>
    <cellStyle name="Normal 4 2 4 2 2 2 2" xfId="395"/>
    <cellStyle name="Normal 4 2 4 2 2 2 2 2" xfId="803"/>
    <cellStyle name="Normal 4 2 4 2 2 2 2 2 2" xfId="1619"/>
    <cellStyle name="Normal 4 2 4 2 2 2 2 3" xfId="1211"/>
    <cellStyle name="Normal 4 2 4 2 2 2 3" xfId="599"/>
    <cellStyle name="Normal 4 2 4 2 2 2 3 2" xfId="1415"/>
    <cellStyle name="Normal 4 2 4 2 2 2 4" xfId="1007"/>
    <cellStyle name="Normal 4 2 4 2 2 3" xfId="123"/>
    <cellStyle name="Normal 4 2 4 2 2 3 2" xfId="327"/>
    <cellStyle name="Normal 4 2 4 2 2 3 2 2" xfId="735"/>
    <cellStyle name="Normal 4 2 4 2 2 3 2 2 2" xfId="1551"/>
    <cellStyle name="Normal 4 2 4 2 2 3 2 3" xfId="1143"/>
    <cellStyle name="Normal 4 2 4 2 2 3 3" xfId="531"/>
    <cellStyle name="Normal 4 2 4 2 2 3 3 2" xfId="1347"/>
    <cellStyle name="Normal 4 2 4 2 2 3 4" xfId="939"/>
    <cellStyle name="Normal 4 2 4 2 2 4" xfId="259"/>
    <cellStyle name="Normal 4 2 4 2 2 4 2" xfId="667"/>
    <cellStyle name="Normal 4 2 4 2 2 4 2 2" xfId="1483"/>
    <cellStyle name="Normal 4 2 4 2 2 4 3" xfId="1075"/>
    <cellStyle name="Normal 4 2 4 2 2 5" xfId="463"/>
    <cellStyle name="Normal 4 2 4 2 2 5 2" xfId="1279"/>
    <cellStyle name="Normal 4 2 4 2 2 6" xfId="871"/>
    <cellStyle name="Normal 4 2 4 2 3" xfId="169"/>
    <cellStyle name="Normal 4 2 4 2 3 2" xfId="373"/>
    <cellStyle name="Normal 4 2 4 2 3 2 2" xfId="781"/>
    <cellStyle name="Normal 4 2 4 2 3 2 2 2" xfId="1597"/>
    <cellStyle name="Normal 4 2 4 2 3 2 3" xfId="1189"/>
    <cellStyle name="Normal 4 2 4 2 3 3" xfId="577"/>
    <cellStyle name="Normal 4 2 4 2 3 3 2" xfId="1393"/>
    <cellStyle name="Normal 4 2 4 2 3 4" xfId="985"/>
    <cellStyle name="Normal 4 2 4 2 4" xfId="101"/>
    <cellStyle name="Normal 4 2 4 2 4 2" xfId="305"/>
    <cellStyle name="Normal 4 2 4 2 4 2 2" xfId="713"/>
    <cellStyle name="Normal 4 2 4 2 4 2 2 2" xfId="1529"/>
    <cellStyle name="Normal 4 2 4 2 4 2 3" xfId="1121"/>
    <cellStyle name="Normal 4 2 4 2 4 3" xfId="509"/>
    <cellStyle name="Normal 4 2 4 2 4 3 2" xfId="1325"/>
    <cellStyle name="Normal 4 2 4 2 4 4" xfId="917"/>
    <cellStyle name="Normal 4 2 4 2 5" xfId="237"/>
    <cellStyle name="Normal 4 2 4 2 5 2" xfId="645"/>
    <cellStyle name="Normal 4 2 4 2 5 2 2" xfId="1461"/>
    <cellStyle name="Normal 4 2 4 2 5 3" xfId="1053"/>
    <cellStyle name="Normal 4 2 4 2 6" xfId="441"/>
    <cellStyle name="Normal 4 2 4 2 6 2" xfId="1257"/>
    <cellStyle name="Normal 4 2 4 2 7" xfId="849"/>
    <cellStyle name="Normal 4 2 4 3" xfId="65"/>
    <cellStyle name="Normal 4 2 4 3 2" xfId="201"/>
    <cellStyle name="Normal 4 2 4 3 2 2" xfId="405"/>
    <cellStyle name="Normal 4 2 4 3 2 2 2" xfId="813"/>
    <cellStyle name="Normal 4 2 4 3 2 2 2 2" xfId="1629"/>
    <cellStyle name="Normal 4 2 4 3 2 2 3" xfId="1221"/>
    <cellStyle name="Normal 4 2 4 3 2 3" xfId="609"/>
    <cellStyle name="Normal 4 2 4 3 2 3 2" xfId="1425"/>
    <cellStyle name="Normal 4 2 4 3 2 4" xfId="1017"/>
    <cellStyle name="Normal 4 2 4 3 3" xfId="133"/>
    <cellStyle name="Normal 4 2 4 3 3 2" xfId="337"/>
    <cellStyle name="Normal 4 2 4 3 3 2 2" xfId="745"/>
    <cellStyle name="Normal 4 2 4 3 3 2 2 2" xfId="1561"/>
    <cellStyle name="Normal 4 2 4 3 3 2 3" xfId="1153"/>
    <cellStyle name="Normal 4 2 4 3 3 3" xfId="541"/>
    <cellStyle name="Normal 4 2 4 3 3 3 2" xfId="1357"/>
    <cellStyle name="Normal 4 2 4 3 3 4" xfId="949"/>
    <cellStyle name="Normal 4 2 4 3 4" xfId="269"/>
    <cellStyle name="Normal 4 2 4 3 4 2" xfId="677"/>
    <cellStyle name="Normal 4 2 4 3 4 2 2" xfId="1493"/>
    <cellStyle name="Normal 4 2 4 3 4 3" xfId="1085"/>
    <cellStyle name="Normal 4 2 4 3 5" xfId="473"/>
    <cellStyle name="Normal 4 2 4 3 5 2" xfId="1289"/>
    <cellStyle name="Normal 4 2 4 3 6" xfId="881"/>
    <cellStyle name="Normal 4 2 4 4" xfId="77"/>
    <cellStyle name="Normal 4 2 4 4 2" xfId="213"/>
    <cellStyle name="Normal 4 2 4 4 2 2" xfId="417"/>
    <cellStyle name="Normal 4 2 4 4 2 2 2" xfId="825"/>
    <cellStyle name="Normal 4 2 4 4 2 2 2 2" xfId="1641"/>
    <cellStyle name="Normal 4 2 4 4 2 2 3" xfId="1233"/>
    <cellStyle name="Normal 4 2 4 4 2 3" xfId="621"/>
    <cellStyle name="Normal 4 2 4 4 2 3 2" xfId="1437"/>
    <cellStyle name="Normal 4 2 4 4 2 4" xfId="1029"/>
    <cellStyle name="Normal 4 2 4 4 3" xfId="145"/>
    <cellStyle name="Normal 4 2 4 4 3 2" xfId="349"/>
    <cellStyle name="Normal 4 2 4 4 3 2 2" xfId="757"/>
    <cellStyle name="Normal 4 2 4 4 3 2 2 2" xfId="1573"/>
    <cellStyle name="Normal 4 2 4 4 3 2 3" xfId="1165"/>
    <cellStyle name="Normal 4 2 4 4 3 3" xfId="553"/>
    <cellStyle name="Normal 4 2 4 4 3 3 2" xfId="1369"/>
    <cellStyle name="Normal 4 2 4 4 3 4" xfId="961"/>
    <cellStyle name="Normal 4 2 4 4 4" xfId="281"/>
    <cellStyle name="Normal 4 2 4 4 4 2" xfId="689"/>
    <cellStyle name="Normal 4 2 4 4 4 2 2" xfId="1505"/>
    <cellStyle name="Normal 4 2 4 4 4 3" xfId="1097"/>
    <cellStyle name="Normal 4 2 4 4 5" xfId="485"/>
    <cellStyle name="Normal 4 2 4 4 5 2" xfId="1301"/>
    <cellStyle name="Normal 4 2 4 4 6" xfId="893"/>
    <cellStyle name="Normal 4 2 4 5" xfId="43"/>
    <cellStyle name="Normal 4 2 4 5 2" xfId="179"/>
    <cellStyle name="Normal 4 2 4 5 2 2" xfId="383"/>
    <cellStyle name="Normal 4 2 4 5 2 2 2" xfId="791"/>
    <cellStyle name="Normal 4 2 4 5 2 2 2 2" xfId="1607"/>
    <cellStyle name="Normal 4 2 4 5 2 2 3" xfId="1199"/>
    <cellStyle name="Normal 4 2 4 5 2 3" xfId="587"/>
    <cellStyle name="Normal 4 2 4 5 2 3 2" xfId="1403"/>
    <cellStyle name="Normal 4 2 4 5 2 4" xfId="995"/>
    <cellStyle name="Normal 4 2 4 5 3" xfId="111"/>
    <cellStyle name="Normal 4 2 4 5 3 2" xfId="315"/>
    <cellStyle name="Normal 4 2 4 5 3 2 2" xfId="723"/>
    <cellStyle name="Normal 4 2 4 5 3 2 2 2" xfId="1539"/>
    <cellStyle name="Normal 4 2 4 5 3 2 3" xfId="1131"/>
    <cellStyle name="Normal 4 2 4 5 3 3" xfId="519"/>
    <cellStyle name="Normal 4 2 4 5 3 3 2" xfId="1335"/>
    <cellStyle name="Normal 4 2 4 5 3 4" xfId="927"/>
    <cellStyle name="Normal 4 2 4 5 4" xfId="247"/>
    <cellStyle name="Normal 4 2 4 5 4 2" xfId="655"/>
    <cellStyle name="Normal 4 2 4 5 4 2 2" xfId="1471"/>
    <cellStyle name="Normal 4 2 4 5 4 3" xfId="1063"/>
    <cellStyle name="Normal 4 2 4 5 5" xfId="451"/>
    <cellStyle name="Normal 4 2 4 5 5 2" xfId="1267"/>
    <cellStyle name="Normal 4 2 4 5 6" xfId="859"/>
    <cellStyle name="Normal 4 2 4 6" xfId="157"/>
    <cellStyle name="Normal 4 2 4 6 2" xfId="361"/>
    <cellStyle name="Normal 4 2 4 6 2 2" xfId="769"/>
    <cellStyle name="Normal 4 2 4 6 2 2 2" xfId="1585"/>
    <cellStyle name="Normal 4 2 4 6 2 3" xfId="1177"/>
    <cellStyle name="Normal 4 2 4 6 3" xfId="565"/>
    <cellStyle name="Normal 4 2 4 6 3 2" xfId="1381"/>
    <cellStyle name="Normal 4 2 4 6 4" xfId="973"/>
    <cellStyle name="Normal 4 2 4 7" xfId="89"/>
    <cellStyle name="Normal 4 2 4 7 2" xfId="293"/>
    <cellStyle name="Normal 4 2 4 7 2 2" xfId="701"/>
    <cellStyle name="Normal 4 2 4 7 2 2 2" xfId="1517"/>
    <cellStyle name="Normal 4 2 4 7 2 3" xfId="1109"/>
    <cellStyle name="Normal 4 2 4 7 3" xfId="497"/>
    <cellStyle name="Normal 4 2 4 7 3 2" xfId="1313"/>
    <cellStyle name="Normal 4 2 4 7 4" xfId="905"/>
    <cellStyle name="Normal 4 2 4 8" xfId="225"/>
    <cellStyle name="Normal 4 2 4 8 2" xfId="633"/>
    <cellStyle name="Normal 4 2 4 8 2 2" xfId="1449"/>
    <cellStyle name="Normal 4 2 4 8 3" xfId="1041"/>
    <cellStyle name="Normal 4 2 4 9" xfId="429"/>
    <cellStyle name="Normal 4 2 4 9 2" xfId="1245"/>
    <cellStyle name="Normal 4 2 5" xfId="25"/>
    <cellStyle name="Normal 4 2 5 2" xfId="69"/>
    <cellStyle name="Normal 4 2 5 2 2" xfId="205"/>
    <cellStyle name="Normal 4 2 5 2 2 2" xfId="409"/>
    <cellStyle name="Normal 4 2 5 2 2 2 2" xfId="817"/>
    <cellStyle name="Normal 4 2 5 2 2 2 2 2" xfId="1633"/>
    <cellStyle name="Normal 4 2 5 2 2 2 3" xfId="1225"/>
    <cellStyle name="Normal 4 2 5 2 2 3" xfId="613"/>
    <cellStyle name="Normal 4 2 5 2 2 3 2" xfId="1429"/>
    <cellStyle name="Normal 4 2 5 2 2 4" xfId="1021"/>
    <cellStyle name="Normal 4 2 5 2 3" xfId="137"/>
    <cellStyle name="Normal 4 2 5 2 3 2" xfId="341"/>
    <cellStyle name="Normal 4 2 5 2 3 2 2" xfId="749"/>
    <cellStyle name="Normal 4 2 5 2 3 2 2 2" xfId="1565"/>
    <cellStyle name="Normal 4 2 5 2 3 2 3" xfId="1157"/>
    <cellStyle name="Normal 4 2 5 2 3 3" xfId="545"/>
    <cellStyle name="Normal 4 2 5 2 3 3 2" xfId="1361"/>
    <cellStyle name="Normal 4 2 5 2 3 4" xfId="953"/>
    <cellStyle name="Normal 4 2 5 2 4" xfId="273"/>
    <cellStyle name="Normal 4 2 5 2 4 2" xfId="681"/>
    <cellStyle name="Normal 4 2 5 2 4 2 2" xfId="1497"/>
    <cellStyle name="Normal 4 2 5 2 4 3" xfId="1089"/>
    <cellStyle name="Normal 4 2 5 2 5" xfId="477"/>
    <cellStyle name="Normal 4 2 5 2 5 2" xfId="1293"/>
    <cellStyle name="Normal 4 2 5 2 6" xfId="885"/>
    <cellStyle name="Normal 4 2 5 3" xfId="81"/>
    <cellStyle name="Normal 4 2 5 3 2" xfId="217"/>
    <cellStyle name="Normal 4 2 5 3 2 2" xfId="421"/>
    <cellStyle name="Normal 4 2 5 3 2 2 2" xfId="829"/>
    <cellStyle name="Normal 4 2 5 3 2 2 2 2" xfId="1645"/>
    <cellStyle name="Normal 4 2 5 3 2 2 3" xfId="1237"/>
    <cellStyle name="Normal 4 2 5 3 2 3" xfId="625"/>
    <cellStyle name="Normal 4 2 5 3 2 3 2" xfId="1441"/>
    <cellStyle name="Normal 4 2 5 3 2 4" xfId="1033"/>
    <cellStyle name="Normal 4 2 5 3 3" xfId="149"/>
    <cellStyle name="Normal 4 2 5 3 3 2" xfId="353"/>
    <cellStyle name="Normal 4 2 5 3 3 2 2" xfId="761"/>
    <cellStyle name="Normal 4 2 5 3 3 2 2 2" xfId="1577"/>
    <cellStyle name="Normal 4 2 5 3 3 2 3" xfId="1169"/>
    <cellStyle name="Normal 4 2 5 3 3 3" xfId="557"/>
    <cellStyle name="Normal 4 2 5 3 3 3 2" xfId="1373"/>
    <cellStyle name="Normal 4 2 5 3 3 4" xfId="965"/>
    <cellStyle name="Normal 4 2 5 3 4" xfId="285"/>
    <cellStyle name="Normal 4 2 5 3 4 2" xfId="693"/>
    <cellStyle name="Normal 4 2 5 3 4 2 2" xfId="1509"/>
    <cellStyle name="Normal 4 2 5 3 4 3" xfId="1101"/>
    <cellStyle name="Normal 4 2 5 3 5" xfId="489"/>
    <cellStyle name="Normal 4 2 5 3 5 2" xfId="1305"/>
    <cellStyle name="Normal 4 2 5 3 6" xfId="897"/>
    <cellStyle name="Normal 4 2 5 4" xfId="47"/>
    <cellStyle name="Normal 4 2 5 4 2" xfId="183"/>
    <cellStyle name="Normal 4 2 5 4 2 2" xfId="387"/>
    <cellStyle name="Normal 4 2 5 4 2 2 2" xfId="795"/>
    <cellStyle name="Normal 4 2 5 4 2 2 2 2" xfId="1611"/>
    <cellStyle name="Normal 4 2 5 4 2 2 3" xfId="1203"/>
    <cellStyle name="Normal 4 2 5 4 2 3" xfId="591"/>
    <cellStyle name="Normal 4 2 5 4 2 3 2" xfId="1407"/>
    <cellStyle name="Normal 4 2 5 4 2 4" xfId="999"/>
    <cellStyle name="Normal 4 2 5 4 3" xfId="115"/>
    <cellStyle name="Normal 4 2 5 4 3 2" xfId="319"/>
    <cellStyle name="Normal 4 2 5 4 3 2 2" xfId="727"/>
    <cellStyle name="Normal 4 2 5 4 3 2 2 2" xfId="1543"/>
    <cellStyle name="Normal 4 2 5 4 3 2 3" xfId="1135"/>
    <cellStyle name="Normal 4 2 5 4 3 3" xfId="523"/>
    <cellStyle name="Normal 4 2 5 4 3 3 2" xfId="1339"/>
    <cellStyle name="Normal 4 2 5 4 3 4" xfId="931"/>
    <cellStyle name="Normal 4 2 5 4 4" xfId="251"/>
    <cellStyle name="Normal 4 2 5 4 4 2" xfId="659"/>
    <cellStyle name="Normal 4 2 5 4 4 2 2" xfId="1475"/>
    <cellStyle name="Normal 4 2 5 4 4 3" xfId="1067"/>
    <cellStyle name="Normal 4 2 5 4 5" xfId="455"/>
    <cellStyle name="Normal 4 2 5 4 5 2" xfId="1271"/>
    <cellStyle name="Normal 4 2 5 4 6" xfId="863"/>
    <cellStyle name="Normal 4 2 5 5" xfId="161"/>
    <cellStyle name="Normal 4 2 5 5 2" xfId="365"/>
    <cellStyle name="Normal 4 2 5 5 2 2" xfId="773"/>
    <cellStyle name="Normal 4 2 5 5 2 2 2" xfId="1589"/>
    <cellStyle name="Normal 4 2 5 5 2 3" xfId="1181"/>
    <cellStyle name="Normal 4 2 5 5 3" xfId="569"/>
    <cellStyle name="Normal 4 2 5 5 3 2" xfId="1385"/>
    <cellStyle name="Normal 4 2 5 5 4" xfId="977"/>
    <cellStyle name="Normal 4 2 5 6" xfId="93"/>
    <cellStyle name="Normal 4 2 5 6 2" xfId="297"/>
    <cellStyle name="Normal 4 2 5 6 2 2" xfId="705"/>
    <cellStyle name="Normal 4 2 5 6 2 2 2" xfId="1521"/>
    <cellStyle name="Normal 4 2 5 6 2 3" xfId="1113"/>
    <cellStyle name="Normal 4 2 5 6 3" xfId="501"/>
    <cellStyle name="Normal 4 2 5 6 3 2" xfId="1317"/>
    <cellStyle name="Normal 4 2 5 6 4" xfId="909"/>
    <cellStyle name="Normal 4 2 5 7" xfId="229"/>
    <cellStyle name="Normal 4 2 5 7 2" xfId="637"/>
    <cellStyle name="Normal 4 2 5 7 2 2" xfId="1453"/>
    <cellStyle name="Normal 4 2 5 7 3" xfId="1045"/>
    <cellStyle name="Normal 4 2 5 8" xfId="433"/>
    <cellStyle name="Normal 4 2 5 8 2" xfId="1249"/>
    <cellStyle name="Normal 4 2 5 9" xfId="841"/>
    <cellStyle name="Normal 4 2 6" xfId="27"/>
    <cellStyle name="Normal 4 2 6 2" xfId="49"/>
    <cellStyle name="Normal 4 2 6 2 2" xfId="185"/>
    <cellStyle name="Normal 4 2 6 2 2 2" xfId="389"/>
    <cellStyle name="Normal 4 2 6 2 2 2 2" xfId="797"/>
    <cellStyle name="Normal 4 2 6 2 2 2 2 2" xfId="1613"/>
    <cellStyle name="Normal 4 2 6 2 2 2 3" xfId="1205"/>
    <cellStyle name="Normal 4 2 6 2 2 3" xfId="593"/>
    <cellStyle name="Normal 4 2 6 2 2 3 2" xfId="1409"/>
    <cellStyle name="Normal 4 2 6 2 2 4" xfId="1001"/>
    <cellStyle name="Normal 4 2 6 2 3" xfId="117"/>
    <cellStyle name="Normal 4 2 6 2 3 2" xfId="321"/>
    <cellStyle name="Normal 4 2 6 2 3 2 2" xfId="729"/>
    <cellStyle name="Normal 4 2 6 2 3 2 2 2" xfId="1545"/>
    <cellStyle name="Normal 4 2 6 2 3 2 3" xfId="1137"/>
    <cellStyle name="Normal 4 2 6 2 3 3" xfId="525"/>
    <cellStyle name="Normal 4 2 6 2 3 3 2" xfId="1341"/>
    <cellStyle name="Normal 4 2 6 2 3 4" xfId="933"/>
    <cellStyle name="Normal 4 2 6 2 4" xfId="253"/>
    <cellStyle name="Normal 4 2 6 2 4 2" xfId="661"/>
    <cellStyle name="Normal 4 2 6 2 4 2 2" xfId="1477"/>
    <cellStyle name="Normal 4 2 6 2 4 3" xfId="1069"/>
    <cellStyle name="Normal 4 2 6 2 5" xfId="457"/>
    <cellStyle name="Normal 4 2 6 2 5 2" xfId="1273"/>
    <cellStyle name="Normal 4 2 6 2 6" xfId="865"/>
    <cellStyle name="Normal 4 2 6 3" xfId="163"/>
    <cellStyle name="Normal 4 2 6 3 2" xfId="367"/>
    <cellStyle name="Normal 4 2 6 3 2 2" xfId="775"/>
    <cellStyle name="Normal 4 2 6 3 2 2 2" xfId="1591"/>
    <cellStyle name="Normal 4 2 6 3 2 3" xfId="1183"/>
    <cellStyle name="Normal 4 2 6 3 3" xfId="571"/>
    <cellStyle name="Normal 4 2 6 3 3 2" xfId="1387"/>
    <cellStyle name="Normal 4 2 6 3 4" xfId="979"/>
    <cellStyle name="Normal 4 2 6 4" xfId="95"/>
    <cellStyle name="Normal 4 2 6 4 2" xfId="299"/>
    <cellStyle name="Normal 4 2 6 4 2 2" xfId="707"/>
    <cellStyle name="Normal 4 2 6 4 2 2 2" xfId="1523"/>
    <cellStyle name="Normal 4 2 6 4 2 3" xfId="1115"/>
    <cellStyle name="Normal 4 2 6 4 3" xfId="503"/>
    <cellStyle name="Normal 4 2 6 4 3 2" xfId="1319"/>
    <cellStyle name="Normal 4 2 6 4 4" xfId="911"/>
    <cellStyle name="Normal 4 2 6 5" xfId="231"/>
    <cellStyle name="Normal 4 2 6 5 2" xfId="639"/>
    <cellStyle name="Normal 4 2 6 5 2 2" xfId="1455"/>
    <cellStyle name="Normal 4 2 6 5 3" xfId="1047"/>
    <cellStyle name="Normal 4 2 6 6" xfId="435"/>
    <cellStyle name="Normal 4 2 6 6 2" xfId="1251"/>
    <cellStyle name="Normal 4 2 6 7" xfId="843"/>
    <cellStyle name="Normal 4 2 7" xfId="59"/>
    <cellStyle name="Normal 4 2 7 2" xfId="195"/>
    <cellStyle name="Normal 4 2 7 2 2" xfId="399"/>
    <cellStyle name="Normal 4 2 7 2 2 2" xfId="807"/>
    <cellStyle name="Normal 4 2 7 2 2 2 2" xfId="1623"/>
    <cellStyle name="Normal 4 2 7 2 2 3" xfId="1215"/>
    <cellStyle name="Normal 4 2 7 2 3" xfId="603"/>
    <cellStyle name="Normal 4 2 7 2 3 2" xfId="1419"/>
    <cellStyle name="Normal 4 2 7 2 4" xfId="1011"/>
    <cellStyle name="Normal 4 2 7 3" xfId="127"/>
    <cellStyle name="Normal 4 2 7 3 2" xfId="331"/>
    <cellStyle name="Normal 4 2 7 3 2 2" xfId="739"/>
    <cellStyle name="Normal 4 2 7 3 2 2 2" xfId="1555"/>
    <cellStyle name="Normal 4 2 7 3 2 3" xfId="1147"/>
    <cellStyle name="Normal 4 2 7 3 3" xfId="535"/>
    <cellStyle name="Normal 4 2 7 3 3 2" xfId="1351"/>
    <cellStyle name="Normal 4 2 7 3 4" xfId="943"/>
    <cellStyle name="Normal 4 2 7 4" xfId="263"/>
    <cellStyle name="Normal 4 2 7 4 2" xfId="671"/>
    <cellStyle name="Normal 4 2 7 4 2 2" xfId="1487"/>
    <cellStyle name="Normal 4 2 7 4 3" xfId="1079"/>
    <cellStyle name="Normal 4 2 7 5" xfId="467"/>
    <cellStyle name="Normal 4 2 7 5 2" xfId="1283"/>
    <cellStyle name="Normal 4 2 7 6" xfId="875"/>
    <cellStyle name="Normal 4 2 8" xfId="71"/>
    <cellStyle name="Normal 4 2 8 2" xfId="207"/>
    <cellStyle name="Normal 4 2 8 2 2" xfId="411"/>
    <cellStyle name="Normal 4 2 8 2 2 2" xfId="819"/>
    <cellStyle name="Normal 4 2 8 2 2 2 2" xfId="1635"/>
    <cellStyle name="Normal 4 2 8 2 2 3" xfId="1227"/>
    <cellStyle name="Normal 4 2 8 2 3" xfId="615"/>
    <cellStyle name="Normal 4 2 8 2 3 2" xfId="1431"/>
    <cellStyle name="Normal 4 2 8 2 4" xfId="1023"/>
    <cellStyle name="Normal 4 2 8 3" xfId="139"/>
    <cellStyle name="Normal 4 2 8 3 2" xfId="343"/>
    <cellStyle name="Normal 4 2 8 3 2 2" xfId="751"/>
    <cellStyle name="Normal 4 2 8 3 2 2 2" xfId="1567"/>
    <cellStyle name="Normal 4 2 8 3 2 3" xfId="1159"/>
    <cellStyle name="Normal 4 2 8 3 3" xfId="547"/>
    <cellStyle name="Normal 4 2 8 3 3 2" xfId="1363"/>
    <cellStyle name="Normal 4 2 8 3 4" xfId="955"/>
    <cellStyle name="Normal 4 2 8 4" xfId="275"/>
    <cellStyle name="Normal 4 2 8 4 2" xfId="683"/>
    <cellStyle name="Normal 4 2 8 4 2 2" xfId="1499"/>
    <cellStyle name="Normal 4 2 8 4 3" xfId="1091"/>
    <cellStyle name="Normal 4 2 8 5" xfId="479"/>
    <cellStyle name="Normal 4 2 8 5 2" xfId="1295"/>
    <cellStyle name="Normal 4 2 8 6" xfId="887"/>
    <cellStyle name="Normal 4 2 9" xfId="37"/>
    <cellStyle name="Normal 4 2 9 2" xfId="173"/>
    <cellStyle name="Normal 4 2 9 2 2" xfId="377"/>
    <cellStyle name="Normal 4 2 9 2 2 2" xfId="785"/>
    <cellStyle name="Normal 4 2 9 2 2 2 2" xfId="1601"/>
    <cellStyle name="Normal 4 2 9 2 2 3" xfId="1193"/>
    <cellStyle name="Normal 4 2 9 2 3" xfId="581"/>
    <cellStyle name="Normal 4 2 9 2 3 2" xfId="1397"/>
    <cellStyle name="Normal 4 2 9 2 4" xfId="989"/>
    <cellStyle name="Normal 4 2 9 3" xfId="105"/>
    <cellStyle name="Normal 4 2 9 3 2" xfId="309"/>
    <cellStyle name="Normal 4 2 9 3 2 2" xfId="717"/>
    <cellStyle name="Normal 4 2 9 3 2 2 2" xfId="1533"/>
    <cellStyle name="Normal 4 2 9 3 2 3" xfId="1125"/>
    <cellStyle name="Normal 4 2 9 3 3" xfId="513"/>
    <cellStyle name="Normal 4 2 9 3 3 2" xfId="1329"/>
    <cellStyle name="Normal 4 2 9 3 4" xfId="921"/>
    <cellStyle name="Normal 4 2 9 4" xfId="241"/>
    <cellStyle name="Normal 4 2 9 4 2" xfId="649"/>
    <cellStyle name="Normal 4 2 9 4 2 2" xfId="1465"/>
    <cellStyle name="Normal 4 2 9 4 3" xfId="1057"/>
    <cellStyle name="Normal 4 2 9 5" xfId="445"/>
    <cellStyle name="Normal 4 2 9 5 2" xfId="1261"/>
    <cellStyle name="Normal 4 2 9 6" xfId="853"/>
    <cellStyle name="Normal 4 3" xfId="18"/>
    <cellStyle name="Normal 4 3 10" xfId="426"/>
    <cellStyle name="Normal 4 3 10 2" xfId="1242"/>
    <cellStyle name="Normal 4 3 11" xfId="834"/>
    <cellStyle name="Normal 4 3 2" xfId="22"/>
    <cellStyle name="Normal 4 3 2 10" xfId="838"/>
    <cellStyle name="Normal 4 3 2 2" xfId="34"/>
    <cellStyle name="Normal 4 3 2 2 2" xfId="56"/>
    <cellStyle name="Normal 4 3 2 2 2 2" xfId="192"/>
    <cellStyle name="Normal 4 3 2 2 2 2 2" xfId="396"/>
    <cellStyle name="Normal 4 3 2 2 2 2 2 2" xfId="804"/>
    <cellStyle name="Normal 4 3 2 2 2 2 2 2 2" xfId="1620"/>
    <cellStyle name="Normal 4 3 2 2 2 2 2 3" xfId="1212"/>
    <cellStyle name="Normal 4 3 2 2 2 2 3" xfId="600"/>
    <cellStyle name="Normal 4 3 2 2 2 2 3 2" xfId="1416"/>
    <cellStyle name="Normal 4 3 2 2 2 2 4" xfId="1008"/>
    <cellStyle name="Normal 4 3 2 2 2 3" xfId="124"/>
    <cellStyle name="Normal 4 3 2 2 2 3 2" xfId="328"/>
    <cellStyle name="Normal 4 3 2 2 2 3 2 2" xfId="736"/>
    <cellStyle name="Normal 4 3 2 2 2 3 2 2 2" xfId="1552"/>
    <cellStyle name="Normal 4 3 2 2 2 3 2 3" xfId="1144"/>
    <cellStyle name="Normal 4 3 2 2 2 3 3" xfId="532"/>
    <cellStyle name="Normal 4 3 2 2 2 3 3 2" xfId="1348"/>
    <cellStyle name="Normal 4 3 2 2 2 3 4" xfId="940"/>
    <cellStyle name="Normal 4 3 2 2 2 4" xfId="260"/>
    <cellStyle name="Normal 4 3 2 2 2 4 2" xfId="668"/>
    <cellStyle name="Normal 4 3 2 2 2 4 2 2" xfId="1484"/>
    <cellStyle name="Normal 4 3 2 2 2 4 3" xfId="1076"/>
    <cellStyle name="Normal 4 3 2 2 2 5" xfId="464"/>
    <cellStyle name="Normal 4 3 2 2 2 5 2" xfId="1280"/>
    <cellStyle name="Normal 4 3 2 2 2 6" xfId="872"/>
    <cellStyle name="Normal 4 3 2 2 3" xfId="170"/>
    <cellStyle name="Normal 4 3 2 2 3 2" xfId="374"/>
    <cellStyle name="Normal 4 3 2 2 3 2 2" xfId="782"/>
    <cellStyle name="Normal 4 3 2 2 3 2 2 2" xfId="1598"/>
    <cellStyle name="Normal 4 3 2 2 3 2 3" xfId="1190"/>
    <cellStyle name="Normal 4 3 2 2 3 3" xfId="578"/>
    <cellStyle name="Normal 4 3 2 2 3 3 2" xfId="1394"/>
    <cellStyle name="Normal 4 3 2 2 3 4" xfId="986"/>
    <cellStyle name="Normal 4 3 2 2 4" xfId="102"/>
    <cellStyle name="Normal 4 3 2 2 4 2" xfId="306"/>
    <cellStyle name="Normal 4 3 2 2 4 2 2" xfId="714"/>
    <cellStyle name="Normal 4 3 2 2 4 2 2 2" xfId="1530"/>
    <cellStyle name="Normal 4 3 2 2 4 2 3" xfId="1122"/>
    <cellStyle name="Normal 4 3 2 2 4 3" xfId="510"/>
    <cellStyle name="Normal 4 3 2 2 4 3 2" xfId="1326"/>
    <cellStyle name="Normal 4 3 2 2 4 4" xfId="918"/>
    <cellStyle name="Normal 4 3 2 2 5" xfId="238"/>
    <cellStyle name="Normal 4 3 2 2 5 2" xfId="646"/>
    <cellStyle name="Normal 4 3 2 2 5 2 2" xfId="1462"/>
    <cellStyle name="Normal 4 3 2 2 5 3" xfId="1054"/>
    <cellStyle name="Normal 4 3 2 2 6" xfId="442"/>
    <cellStyle name="Normal 4 3 2 2 6 2" xfId="1258"/>
    <cellStyle name="Normal 4 3 2 2 7" xfId="850"/>
    <cellStyle name="Normal 4 3 2 3" xfId="66"/>
    <cellStyle name="Normal 4 3 2 3 2" xfId="202"/>
    <cellStyle name="Normal 4 3 2 3 2 2" xfId="406"/>
    <cellStyle name="Normal 4 3 2 3 2 2 2" xfId="814"/>
    <cellStyle name="Normal 4 3 2 3 2 2 2 2" xfId="1630"/>
    <cellStyle name="Normal 4 3 2 3 2 2 3" xfId="1222"/>
    <cellStyle name="Normal 4 3 2 3 2 3" xfId="610"/>
    <cellStyle name="Normal 4 3 2 3 2 3 2" xfId="1426"/>
    <cellStyle name="Normal 4 3 2 3 2 4" xfId="1018"/>
    <cellStyle name="Normal 4 3 2 3 3" xfId="134"/>
    <cellStyle name="Normal 4 3 2 3 3 2" xfId="338"/>
    <cellStyle name="Normal 4 3 2 3 3 2 2" xfId="746"/>
    <cellStyle name="Normal 4 3 2 3 3 2 2 2" xfId="1562"/>
    <cellStyle name="Normal 4 3 2 3 3 2 3" xfId="1154"/>
    <cellStyle name="Normal 4 3 2 3 3 3" xfId="542"/>
    <cellStyle name="Normal 4 3 2 3 3 3 2" xfId="1358"/>
    <cellStyle name="Normal 4 3 2 3 3 4" xfId="950"/>
    <cellStyle name="Normal 4 3 2 3 4" xfId="270"/>
    <cellStyle name="Normal 4 3 2 3 4 2" xfId="678"/>
    <cellStyle name="Normal 4 3 2 3 4 2 2" xfId="1494"/>
    <cellStyle name="Normal 4 3 2 3 4 3" xfId="1086"/>
    <cellStyle name="Normal 4 3 2 3 5" xfId="474"/>
    <cellStyle name="Normal 4 3 2 3 5 2" xfId="1290"/>
    <cellStyle name="Normal 4 3 2 3 6" xfId="882"/>
    <cellStyle name="Normal 4 3 2 4" xfId="78"/>
    <cellStyle name="Normal 4 3 2 4 2" xfId="214"/>
    <cellStyle name="Normal 4 3 2 4 2 2" xfId="418"/>
    <cellStyle name="Normal 4 3 2 4 2 2 2" xfId="826"/>
    <cellStyle name="Normal 4 3 2 4 2 2 2 2" xfId="1642"/>
    <cellStyle name="Normal 4 3 2 4 2 2 3" xfId="1234"/>
    <cellStyle name="Normal 4 3 2 4 2 3" xfId="622"/>
    <cellStyle name="Normal 4 3 2 4 2 3 2" xfId="1438"/>
    <cellStyle name="Normal 4 3 2 4 2 4" xfId="1030"/>
    <cellStyle name="Normal 4 3 2 4 3" xfId="146"/>
    <cellStyle name="Normal 4 3 2 4 3 2" xfId="350"/>
    <cellStyle name="Normal 4 3 2 4 3 2 2" xfId="758"/>
    <cellStyle name="Normal 4 3 2 4 3 2 2 2" xfId="1574"/>
    <cellStyle name="Normal 4 3 2 4 3 2 3" xfId="1166"/>
    <cellStyle name="Normal 4 3 2 4 3 3" xfId="554"/>
    <cellStyle name="Normal 4 3 2 4 3 3 2" xfId="1370"/>
    <cellStyle name="Normal 4 3 2 4 3 4" xfId="962"/>
    <cellStyle name="Normal 4 3 2 4 4" xfId="282"/>
    <cellStyle name="Normal 4 3 2 4 4 2" xfId="690"/>
    <cellStyle name="Normal 4 3 2 4 4 2 2" xfId="1506"/>
    <cellStyle name="Normal 4 3 2 4 4 3" xfId="1098"/>
    <cellStyle name="Normal 4 3 2 4 5" xfId="486"/>
    <cellStyle name="Normal 4 3 2 4 5 2" xfId="1302"/>
    <cellStyle name="Normal 4 3 2 4 6" xfId="894"/>
    <cellStyle name="Normal 4 3 2 5" xfId="44"/>
    <cellStyle name="Normal 4 3 2 5 2" xfId="180"/>
    <cellStyle name="Normal 4 3 2 5 2 2" xfId="384"/>
    <cellStyle name="Normal 4 3 2 5 2 2 2" xfId="792"/>
    <cellStyle name="Normal 4 3 2 5 2 2 2 2" xfId="1608"/>
    <cellStyle name="Normal 4 3 2 5 2 2 3" xfId="1200"/>
    <cellStyle name="Normal 4 3 2 5 2 3" xfId="588"/>
    <cellStyle name="Normal 4 3 2 5 2 3 2" xfId="1404"/>
    <cellStyle name="Normal 4 3 2 5 2 4" xfId="996"/>
    <cellStyle name="Normal 4 3 2 5 3" xfId="112"/>
    <cellStyle name="Normal 4 3 2 5 3 2" xfId="316"/>
    <cellStyle name="Normal 4 3 2 5 3 2 2" xfId="724"/>
    <cellStyle name="Normal 4 3 2 5 3 2 2 2" xfId="1540"/>
    <cellStyle name="Normal 4 3 2 5 3 2 3" xfId="1132"/>
    <cellStyle name="Normal 4 3 2 5 3 3" xfId="520"/>
    <cellStyle name="Normal 4 3 2 5 3 3 2" xfId="1336"/>
    <cellStyle name="Normal 4 3 2 5 3 4" xfId="928"/>
    <cellStyle name="Normal 4 3 2 5 4" xfId="248"/>
    <cellStyle name="Normal 4 3 2 5 4 2" xfId="656"/>
    <cellStyle name="Normal 4 3 2 5 4 2 2" xfId="1472"/>
    <cellStyle name="Normal 4 3 2 5 4 3" xfId="1064"/>
    <cellStyle name="Normal 4 3 2 5 5" xfId="452"/>
    <cellStyle name="Normal 4 3 2 5 5 2" xfId="1268"/>
    <cellStyle name="Normal 4 3 2 5 6" xfId="860"/>
    <cellStyle name="Normal 4 3 2 6" xfId="158"/>
    <cellStyle name="Normal 4 3 2 6 2" xfId="362"/>
    <cellStyle name="Normal 4 3 2 6 2 2" xfId="770"/>
    <cellStyle name="Normal 4 3 2 6 2 2 2" xfId="1586"/>
    <cellStyle name="Normal 4 3 2 6 2 3" xfId="1178"/>
    <cellStyle name="Normal 4 3 2 6 3" xfId="566"/>
    <cellStyle name="Normal 4 3 2 6 3 2" xfId="1382"/>
    <cellStyle name="Normal 4 3 2 6 4" xfId="974"/>
    <cellStyle name="Normal 4 3 2 7" xfId="90"/>
    <cellStyle name="Normal 4 3 2 7 2" xfId="294"/>
    <cellStyle name="Normal 4 3 2 7 2 2" xfId="702"/>
    <cellStyle name="Normal 4 3 2 7 2 2 2" xfId="1518"/>
    <cellStyle name="Normal 4 3 2 7 2 3" xfId="1110"/>
    <cellStyle name="Normal 4 3 2 7 3" xfId="498"/>
    <cellStyle name="Normal 4 3 2 7 3 2" xfId="1314"/>
    <cellStyle name="Normal 4 3 2 7 4" xfId="906"/>
    <cellStyle name="Normal 4 3 2 8" xfId="226"/>
    <cellStyle name="Normal 4 3 2 8 2" xfId="634"/>
    <cellStyle name="Normal 4 3 2 8 2 2" xfId="1450"/>
    <cellStyle name="Normal 4 3 2 8 3" xfId="1042"/>
    <cellStyle name="Normal 4 3 2 9" xfId="430"/>
    <cellStyle name="Normal 4 3 2 9 2" xfId="1246"/>
    <cellStyle name="Normal 4 3 3" xfId="30"/>
    <cellStyle name="Normal 4 3 3 2" xfId="52"/>
    <cellStyle name="Normal 4 3 3 2 2" xfId="188"/>
    <cellStyle name="Normal 4 3 3 2 2 2" xfId="392"/>
    <cellStyle name="Normal 4 3 3 2 2 2 2" xfId="800"/>
    <cellStyle name="Normal 4 3 3 2 2 2 2 2" xfId="1616"/>
    <cellStyle name="Normal 4 3 3 2 2 2 3" xfId="1208"/>
    <cellStyle name="Normal 4 3 3 2 2 3" xfId="596"/>
    <cellStyle name="Normal 4 3 3 2 2 3 2" xfId="1412"/>
    <cellStyle name="Normal 4 3 3 2 2 4" xfId="1004"/>
    <cellStyle name="Normal 4 3 3 2 3" xfId="120"/>
    <cellStyle name="Normal 4 3 3 2 3 2" xfId="324"/>
    <cellStyle name="Normal 4 3 3 2 3 2 2" xfId="732"/>
    <cellStyle name="Normal 4 3 3 2 3 2 2 2" xfId="1548"/>
    <cellStyle name="Normal 4 3 3 2 3 2 3" xfId="1140"/>
    <cellStyle name="Normal 4 3 3 2 3 3" xfId="528"/>
    <cellStyle name="Normal 4 3 3 2 3 3 2" xfId="1344"/>
    <cellStyle name="Normal 4 3 3 2 3 4" xfId="936"/>
    <cellStyle name="Normal 4 3 3 2 4" xfId="256"/>
    <cellStyle name="Normal 4 3 3 2 4 2" xfId="664"/>
    <cellStyle name="Normal 4 3 3 2 4 2 2" xfId="1480"/>
    <cellStyle name="Normal 4 3 3 2 4 3" xfId="1072"/>
    <cellStyle name="Normal 4 3 3 2 5" xfId="460"/>
    <cellStyle name="Normal 4 3 3 2 5 2" xfId="1276"/>
    <cellStyle name="Normal 4 3 3 2 6" xfId="868"/>
    <cellStyle name="Normal 4 3 3 3" xfId="166"/>
    <cellStyle name="Normal 4 3 3 3 2" xfId="370"/>
    <cellStyle name="Normal 4 3 3 3 2 2" xfId="778"/>
    <cellStyle name="Normal 4 3 3 3 2 2 2" xfId="1594"/>
    <cellStyle name="Normal 4 3 3 3 2 3" xfId="1186"/>
    <cellStyle name="Normal 4 3 3 3 3" xfId="574"/>
    <cellStyle name="Normal 4 3 3 3 3 2" xfId="1390"/>
    <cellStyle name="Normal 4 3 3 3 4" xfId="982"/>
    <cellStyle name="Normal 4 3 3 4" xfId="98"/>
    <cellStyle name="Normal 4 3 3 4 2" xfId="302"/>
    <cellStyle name="Normal 4 3 3 4 2 2" xfId="710"/>
    <cellStyle name="Normal 4 3 3 4 2 2 2" xfId="1526"/>
    <cellStyle name="Normal 4 3 3 4 2 3" xfId="1118"/>
    <cellStyle name="Normal 4 3 3 4 3" xfId="506"/>
    <cellStyle name="Normal 4 3 3 4 3 2" xfId="1322"/>
    <cellStyle name="Normal 4 3 3 4 4" xfId="914"/>
    <cellStyle name="Normal 4 3 3 5" xfId="234"/>
    <cellStyle name="Normal 4 3 3 5 2" xfId="642"/>
    <cellStyle name="Normal 4 3 3 5 2 2" xfId="1458"/>
    <cellStyle name="Normal 4 3 3 5 3" xfId="1050"/>
    <cellStyle name="Normal 4 3 3 6" xfId="438"/>
    <cellStyle name="Normal 4 3 3 6 2" xfId="1254"/>
    <cellStyle name="Normal 4 3 3 7" xfId="846"/>
    <cellStyle name="Normal 4 3 4" xfId="62"/>
    <cellStyle name="Normal 4 3 4 2" xfId="198"/>
    <cellStyle name="Normal 4 3 4 2 2" xfId="402"/>
    <cellStyle name="Normal 4 3 4 2 2 2" xfId="810"/>
    <cellStyle name="Normal 4 3 4 2 2 2 2" xfId="1626"/>
    <cellStyle name="Normal 4 3 4 2 2 3" xfId="1218"/>
    <cellStyle name="Normal 4 3 4 2 3" xfId="606"/>
    <cellStyle name="Normal 4 3 4 2 3 2" xfId="1422"/>
    <cellStyle name="Normal 4 3 4 2 4" xfId="1014"/>
    <cellStyle name="Normal 4 3 4 3" xfId="130"/>
    <cellStyle name="Normal 4 3 4 3 2" xfId="334"/>
    <cellStyle name="Normal 4 3 4 3 2 2" xfId="742"/>
    <cellStyle name="Normal 4 3 4 3 2 2 2" xfId="1558"/>
    <cellStyle name="Normal 4 3 4 3 2 3" xfId="1150"/>
    <cellStyle name="Normal 4 3 4 3 3" xfId="538"/>
    <cellStyle name="Normal 4 3 4 3 3 2" xfId="1354"/>
    <cellStyle name="Normal 4 3 4 3 4" xfId="946"/>
    <cellStyle name="Normal 4 3 4 4" xfId="266"/>
    <cellStyle name="Normal 4 3 4 4 2" xfId="674"/>
    <cellStyle name="Normal 4 3 4 4 2 2" xfId="1490"/>
    <cellStyle name="Normal 4 3 4 4 3" xfId="1082"/>
    <cellStyle name="Normal 4 3 4 5" xfId="470"/>
    <cellStyle name="Normal 4 3 4 5 2" xfId="1286"/>
    <cellStyle name="Normal 4 3 4 6" xfId="878"/>
    <cellStyle name="Normal 4 3 5" xfId="74"/>
    <cellStyle name="Normal 4 3 5 2" xfId="210"/>
    <cellStyle name="Normal 4 3 5 2 2" xfId="414"/>
    <cellStyle name="Normal 4 3 5 2 2 2" xfId="822"/>
    <cellStyle name="Normal 4 3 5 2 2 2 2" xfId="1638"/>
    <cellStyle name="Normal 4 3 5 2 2 3" xfId="1230"/>
    <cellStyle name="Normal 4 3 5 2 3" xfId="618"/>
    <cellStyle name="Normal 4 3 5 2 3 2" xfId="1434"/>
    <cellStyle name="Normal 4 3 5 2 4" xfId="1026"/>
    <cellStyle name="Normal 4 3 5 3" xfId="142"/>
    <cellStyle name="Normal 4 3 5 3 2" xfId="346"/>
    <cellStyle name="Normal 4 3 5 3 2 2" xfId="754"/>
    <cellStyle name="Normal 4 3 5 3 2 2 2" xfId="1570"/>
    <cellStyle name="Normal 4 3 5 3 2 3" xfId="1162"/>
    <cellStyle name="Normal 4 3 5 3 3" xfId="550"/>
    <cellStyle name="Normal 4 3 5 3 3 2" xfId="1366"/>
    <cellStyle name="Normal 4 3 5 3 4" xfId="958"/>
    <cellStyle name="Normal 4 3 5 4" xfId="278"/>
    <cellStyle name="Normal 4 3 5 4 2" xfId="686"/>
    <cellStyle name="Normal 4 3 5 4 2 2" xfId="1502"/>
    <cellStyle name="Normal 4 3 5 4 3" xfId="1094"/>
    <cellStyle name="Normal 4 3 5 5" xfId="482"/>
    <cellStyle name="Normal 4 3 5 5 2" xfId="1298"/>
    <cellStyle name="Normal 4 3 5 6" xfId="890"/>
    <cellStyle name="Normal 4 3 6" xfId="40"/>
    <cellStyle name="Normal 4 3 6 2" xfId="176"/>
    <cellStyle name="Normal 4 3 6 2 2" xfId="380"/>
    <cellStyle name="Normal 4 3 6 2 2 2" xfId="788"/>
    <cellStyle name="Normal 4 3 6 2 2 2 2" xfId="1604"/>
    <cellStyle name="Normal 4 3 6 2 2 3" xfId="1196"/>
    <cellStyle name="Normal 4 3 6 2 3" xfId="584"/>
    <cellStyle name="Normal 4 3 6 2 3 2" xfId="1400"/>
    <cellStyle name="Normal 4 3 6 2 4" xfId="992"/>
    <cellStyle name="Normal 4 3 6 3" xfId="108"/>
    <cellStyle name="Normal 4 3 6 3 2" xfId="312"/>
    <cellStyle name="Normal 4 3 6 3 2 2" xfId="720"/>
    <cellStyle name="Normal 4 3 6 3 2 2 2" xfId="1536"/>
    <cellStyle name="Normal 4 3 6 3 2 3" xfId="1128"/>
    <cellStyle name="Normal 4 3 6 3 3" xfId="516"/>
    <cellStyle name="Normal 4 3 6 3 3 2" xfId="1332"/>
    <cellStyle name="Normal 4 3 6 3 4" xfId="924"/>
    <cellStyle name="Normal 4 3 6 4" xfId="244"/>
    <cellStyle name="Normal 4 3 6 4 2" xfId="652"/>
    <cellStyle name="Normal 4 3 6 4 2 2" xfId="1468"/>
    <cellStyle name="Normal 4 3 6 4 3" xfId="1060"/>
    <cellStyle name="Normal 4 3 6 5" xfId="448"/>
    <cellStyle name="Normal 4 3 6 5 2" xfId="1264"/>
    <cellStyle name="Normal 4 3 6 6" xfId="856"/>
    <cellStyle name="Normal 4 3 7" xfId="154"/>
    <cellStyle name="Normal 4 3 7 2" xfId="358"/>
    <cellStyle name="Normal 4 3 7 2 2" xfId="766"/>
    <cellStyle name="Normal 4 3 7 2 2 2" xfId="1582"/>
    <cellStyle name="Normal 4 3 7 2 3" xfId="1174"/>
    <cellStyle name="Normal 4 3 7 3" xfId="562"/>
    <cellStyle name="Normal 4 3 7 3 2" xfId="1378"/>
    <cellStyle name="Normal 4 3 7 4" xfId="970"/>
    <cellStyle name="Normal 4 3 8" xfId="86"/>
    <cellStyle name="Normal 4 3 8 2" xfId="290"/>
    <cellStyle name="Normal 4 3 8 2 2" xfId="698"/>
    <cellStyle name="Normal 4 3 8 2 2 2" xfId="1514"/>
    <cellStyle name="Normal 4 3 8 2 3" xfId="1106"/>
    <cellStyle name="Normal 4 3 8 3" xfId="494"/>
    <cellStyle name="Normal 4 3 8 3 2" xfId="1310"/>
    <cellStyle name="Normal 4 3 8 4" xfId="902"/>
    <cellStyle name="Normal 4 3 9" xfId="222"/>
    <cellStyle name="Normal 4 3 9 2" xfId="630"/>
    <cellStyle name="Normal 4 3 9 2 2" xfId="1446"/>
    <cellStyle name="Normal 4 3 9 3" xfId="1038"/>
    <cellStyle name="Normal 4 4" xfId="16"/>
    <cellStyle name="Normal 4 4 10" xfId="832"/>
    <cellStyle name="Normal 4 4 2" xfId="28"/>
    <cellStyle name="Normal 4 4 2 2" xfId="50"/>
    <cellStyle name="Normal 4 4 2 2 2" xfId="186"/>
    <cellStyle name="Normal 4 4 2 2 2 2" xfId="390"/>
    <cellStyle name="Normal 4 4 2 2 2 2 2" xfId="798"/>
    <cellStyle name="Normal 4 4 2 2 2 2 2 2" xfId="1614"/>
    <cellStyle name="Normal 4 4 2 2 2 2 3" xfId="1206"/>
    <cellStyle name="Normal 4 4 2 2 2 3" xfId="594"/>
    <cellStyle name="Normal 4 4 2 2 2 3 2" xfId="1410"/>
    <cellStyle name="Normal 4 4 2 2 2 4" xfId="1002"/>
    <cellStyle name="Normal 4 4 2 2 3" xfId="118"/>
    <cellStyle name="Normal 4 4 2 2 3 2" xfId="322"/>
    <cellStyle name="Normal 4 4 2 2 3 2 2" xfId="730"/>
    <cellStyle name="Normal 4 4 2 2 3 2 2 2" xfId="1546"/>
    <cellStyle name="Normal 4 4 2 2 3 2 3" xfId="1138"/>
    <cellStyle name="Normal 4 4 2 2 3 3" xfId="526"/>
    <cellStyle name="Normal 4 4 2 2 3 3 2" xfId="1342"/>
    <cellStyle name="Normal 4 4 2 2 3 4" xfId="934"/>
    <cellStyle name="Normal 4 4 2 2 4" xfId="254"/>
    <cellStyle name="Normal 4 4 2 2 4 2" xfId="662"/>
    <cellStyle name="Normal 4 4 2 2 4 2 2" xfId="1478"/>
    <cellStyle name="Normal 4 4 2 2 4 3" xfId="1070"/>
    <cellStyle name="Normal 4 4 2 2 5" xfId="458"/>
    <cellStyle name="Normal 4 4 2 2 5 2" xfId="1274"/>
    <cellStyle name="Normal 4 4 2 2 6" xfId="866"/>
    <cellStyle name="Normal 4 4 2 3" xfId="164"/>
    <cellStyle name="Normal 4 4 2 3 2" xfId="368"/>
    <cellStyle name="Normal 4 4 2 3 2 2" xfId="776"/>
    <cellStyle name="Normal 4 4 2 3 2 2 2" xfId="1592"/>
    <cellStyle name="Normal 4 4 2 3 2 3" xfId="1184"/>
    <cellStyle name="Normal 4 4 2 3 3" xfId="572"/>
    <cellStyle name="Normal 4 4 2 3 3 2" xfId="1388"/>
    <cellStyle name="Normal 4 4 2 3 4" xfId="980"/>
    <cellStyle name="Normal 4 4 2 4" xfId="96"/>
    <cellStyle name="Normal 4 4 2 4 2" xfId="300"/>
    <cellStyle name="Normal 4 4 2 4 2 2" xfId="708"/>
    <cellStyle name="Normal 4 4 2 4 2 2 2" xfId="1524"/>
    <cellStyle name="Normal 4 4 2 4 2 3" xfId="1116"/>
    <cellStyle name="Normal 4 4 2 4 3" xfId="504"/>
    <cellStyle name="Normal 4 4 2 4 3 2" xfId="1320"/>
    <cellStyle name="Normal 4 4 2 4 4" xfId="912"/>
    <cellStyle name="Normal 4 4 2 5" xfId="232"/>
    <cellStyle name="Normal 4 4 2 5 2" xfId="640"/>
    <cellStyle name="Normal 4 4 2 5 2 2" xfId="1456"/>
    <cellStyle name="Normal 4 4 2 5 3" xfId="1048"/>
    <cellStyle name="Normal 4 4 2 6" xfId="436"/>
    <cellStyle name="Normal 4 4 2 6 2" xfId="1252"/>
    <cellStyle name="Normal 4 4 2 7" xfId="844"/>
    <cellStyle name="Normal 4 4 3" xfId="60"/>
    <cellStyle name="Normal 4 4 3 2" xfId="196"/>
    <cellStyle name="Normal 4 4 3 2 2" xfId="400"/>
    <cellStyle name="Normal 4 4 3 2 2 2" xfId="808"/>
    <cellStyle name="Normal 4 4 3 2 2 2 2" xfId="1624"/>
    <cellStyle name="Normal 4 4 3 2 2 3" xfId="1216"/>
    <cellStyle name="Normal 4 4 3 2 3" xfId="604"/>
    <cellStyle name="Normal 4 4 3 2 3 2" xfId="1420"/>
    <cellStyle name="Normal 4 4 3 2 4" xfId="1012"/>
    <cellStyle name="Normal 4 4 3 3" xfId="128"/>
    <cellStyle name="Normal 4 4 3 3 2" xfId="332"/>
    <cellStyle name="Normal 4 4 3 3 2 2" xfId="740"/>
    <cellStyle name="Normal 4 4 3 3 2 2 2" xfId="1556"/>
    <cellStyle name="Normal 4 4 3 3 2 3" xfId="1148"/>
    <cellStyle name="Normal 4 4 3 3 3" xfId="536"/>
    <cellStyle name="Normal 4 4 3 3 3 2" xfId="1352"/>
    <cellStyle name="Normal 4 4 3 3 4" xfId="944"/>
    <cellStyle name="Normal 4 4 3 4" xfId="264"/>
    <cellStyle name="Normal 4 4 3 4 2" xfId="672"/>
    <cellStyle name="Normal 4 4 3 4 2 2" xfId="1488"/>
    <cellStyle name="Normal 4 4 3 4 3" xfId="1080"/>
    <cellStyle name="Normal 4 4 3 5" xfId="468"/>
    <cellStyle name="Normal 4 4 3 5 2" xfId="1284"/>
    <cellStyle name="Normal 4 4 3 6" xfId="876"/>
    <cellStyle name="Normal 4 4 4" xfId="72"/>
    <cellStyle name="Normal 4 4 4 2" xfId="208"/>
    <cellStyle name="Normal 4 4 4 2 2" xfId="412"/>
    <cellStyle name="Normal 4 4 4 2 2 2" xfId="820"/>
    <cellStyle name="Normal 4 4 4 2 2 2 2" xfId="1636"/>
    <cellStyle name="Normal 4 4 4 2 2 3" xfId="1228"/>
    <cellStyle name="Normal 4 4 4 2 3" xfId="616"/>
    <cellStyle name="Normal 4 4 4 2 3 2" xfId="1432"/>
    <cellStyle name="Normal 4 4 4 2 4" xfId="1024"/>
    <cellStyle name="Normal 4 4 4 3" xfId="140"/>
    <cellStyle name="Normal 4 4 4 3 2" xfId="344"/>
    <cellStyle name="Normal 4 4 4 3 2 2" xfId="752"/>
    <cellStyle name="Normal 4 4 4 3 2 2 2" xfId="1568"/>
    <cellStyle name="Normal 4 4 4 3 2 3" xfId="1160"/>
    <cellStyle name="Normal 4 4 4 3 3" xfId="548"/>
    <cellStyle name="Normal 4 4 4 3 3 2" xfId="1364"/>
    <cellStyle name="Normal 4 4 4 3 4" xfId="956"/>
    <cellStyle name="Normal 4 4 4 4" xfId="276"/>
    <cellStyle name="Normal 4 4 4 4 2" xfId="684"/>
    <cellStyle name="Normal 4 4 4 4 2 2" xfId="1500"/>
    <cellStyle name="Normal 4 4 4 4 3" xfId="1092"/>
    <cellStyle name="Normal 4 4 4 5" xfId="480"/>
    <cellStyle name="Normal 4 4 4 5 2" xfId="1296"/>
    <cellStyle name="Normal 4 4 4 6" xfId="888"/>
    <cellStyle name="Normal 4 4 5" xfId="38"/>
    <cellStyle name="Normal 4 4 5 2" xfId="174"/>
    <cellStyle name="Normal 4 4 5 2 2" xfId="378"/>
    <cellStyle name="Normal 4 4 5 2 2 2" xfId="786"/>
    <cellStyle name="Normal 4 4 5 2 2 2 2" xfId="1602"/>
    <cellStyle name="Normal 4 4 5 2 2 3" xfId="1194"/>
    <cellStyle name="Normal 4 4 5 2 3" xfId="582"/>
    <cellStyle name="Normal 4 4 5 2 3 2" xfId="1398"/>
    <cellStyle name="Normal 4 4 5 2 4" xfId="990"/>
    <cellStyle name="Normal 4 4 5 3" xfId="106"/>
    <cellStyle name="Normal 4 4 5 3 2" xfId="310"/>
    <cellStyle name="Normal 4 4 5 3 2 2" xfId="718"/>
    <cellStyle name="Normal 4 4 5 3 2 2 2" xfId="1534"/>
    <cellStyle name="Normal 4 4 5 3 2 3" xfId="1126"/>
    <cellStyle name="Normal 4 4 5 3 3" xfId="514"/>
    <cellStyle name="Normal 4 4 5 3 3 2" xfId="1330"/>
    <cellStyle name="Normal 4 4 5 3 4" xfId="922"/>
    <cellStyle name="Normal 4 4 5 4" xfId="242"/>
    <cellStyle name="Normal 4 4 5 4 2" xfId="650"/>
    <cellStyle name="Normal 4 4 5 4 2 2" xfId="1466"/>
    <cellStyle name="Normal 4 4 5 4 3" xfId="1058"/>
    <cellStyle name="Normal 4 4 5 5" xfId="446"/>
    <cellStyle name="Normal 4 4 5 5 2" xfId="1262"/>
    <cellStyle name="Normal 4 4 5 6" xfId="854"/>
    <cellStyle name="Normal 4 4 6" xfId="152"/>
    <cellStyle name="Normal 4 4 6 2" xfId="356"/>
    <cellStyle name="Normal 4 4 6 2 2" xfId="764"/>
    <cellStyle name="Normal 4 4 6 2 2 2" xfId="1580"/>
    <cellStyle name="Normal 4 4 6 2 3" xfId="1172"/>
    <cellStyle name="Normal 4 4 6 3" xfId="560"/>
    <cellStyle name="Normal 4 4 6 3 2" xfId="1376"/>
    <cellStyle name="Normal 4 4 6 4" xfId="968"/>
    <cellStyle name="Normal 4 4 7" xfId="84"/>
    <cellStyle name="Normal 4 4 7 2" xfId="288"/>
    <cellStyle name="Normal 4 4 7 2 2" xfId="696"/>
    <cellStyle name="Normal 4 4 7 2 2 2" xfId="1512"/>
    <cellStyle name="Normal 4 4 7 2 3" xfId="1104"/>
    <cellStyle name="Normal 4 4 7 3" xfId="492"/>
    <cellStyle name="Normal 4 4 7 3 2" xfId="1308"/>
    <cellStyle name="Normal 4 4 7 4" xfId="900"/>
    <cellStyle name="Normal 4 4 8" xfId="220"/>
    <cellStyle name="Normal 4 4 8 2" xfId="628"/>
    <cellStyle name="Normal 4 4 8 2 2" xfId="1444"/>
    <cellStyle name="Normal 4 4 8 3" xfId="1036"/>
    <cellStyle name="Normal 4 4 9" xfId="424"/>
    <cellStyle name="Normal 4 4 9 2" xfId="1240"/>
    <cellStyle name="Normal 4 5" xfId="20"/>
    <cellStyle name="Normal 4 5 10" xfId="836"/>
    <cellStyle name="Normal 4 5 2" xfId="32"/>
    <cellStyle name="Normal 4 5 2 2" xfId="54"/>
    <cellStyle name="Normal 4 5 2 2 2" xfId="190"/>
    <cellStyle name="Normal 4 5 2 2 2 2" xfId="394"/>
    <cellStyle name="Normal 4 5 2 2 2 2 2" xfId="802"/>
    <cellStyle name="Normal 4 5 2 2 2 2 2 2" xfId="1618"/>
    <cellStyle name="Normal 4 5 2 2 2 2 3" xfId="1210"/>
    <cellStyle name="Normal 4 5 2 2 2 3" xfId="598"/>
    <cellStyle name="Normal 4 5 2 2 2 3 2" xfId="1414"/>
    <cellStyle name="Normal 4 5 2 2 2 4" xfId="1006"/>
    <cellStyle name="Normal 4 5 2 2 3" xfId="122"/>
    <cellStyle name="Normal 4 5 2 2 3 2" xfId="326"/>
    <cellStyle name="Normal 4 5 2 2 3 2 2" xfId="734"/>
    <cellStyle name="Normal 4 5 2 2 3 2 2 2" xfId="1550"/>
    <cellStyle name="Normal 4 5 2 2 3 2 3" xfId="1142"/>
    <cellStyle name="Normal 4 5 2 2 3 3" xfId="530"/>
    <cellStyle name="Normal 4 5 2 2 3 3 2" xfId="1346"/>
    <cellStyle name="Normal 4 5 2 2 3 4" xfId="938"/>
    <cellStyle name="Normal 4 5 2 2 4" xfId="258"/>
    <cellStyle name="Normal 4 5 2 2 4 2" xfId="666"/>
    <cellStyle name="Normal 4 5 2 2 4 2 2" xfId="1482"/>
    <cellStyle name="Normal 4 5 2 2 4 3" xfId="1074"/>
    <cellStyle name="Normal 4 5 2 2 5" xfId="462"/>
    <cellStyle name="Normal 4 5 2 2 5 2" xfId="1278"/>
    <cellStyle name="Normal 4 5 2 2 6" xfId="870"/>
    <cellStyle name="Normal 4 5 2 3" xfId="168"/>
    <cellStyle name="Normal 4 5 2 3 2" xfId="372"/>
    <cellStyle name="Normal 4 5 2 3 2 2" xfId="780"/>
    <cellStyle name="Normal 4 5 2 3 2 2 2" xfId="1596"/>
    <cellStyle name="Normal 4 5 2 3 2 3" xfId="1188"/>
    <cellStyle name="Normal 4 5 2 3 3" xfId="576"/>
    <cellStyle name="Normal 4 5 2 3 3 2" xfId="1392"/>
    <cellStyle name="Normal 4 5 2 3 4" xfId="984"/>
    <cellStyle name="Normal 4 5 2 4" xfId="100"/>
    <cellStyle name="Normal 4 5 2 4 2" xfId="304"/>
    <cellStyle name="Normal 4 5 2 4 2 2" xfId="712"/>
    <cellStyle name="Normal 4 5 2 4 2 2 2" xfId="1528"/>
    <cellStyle name="Normal 4 5 2 4 2 3" xfId="1120"/>
    <cellStyle name="Normal 4 5 2 4 3" xfId="508"/>
    <cellStyle name="Normal 4 5 2 4 3 2" xfId="1324"/>
    <cellStyle name="Normal 4 5 2 4 4" xfId="916"/>
    <cellStyle name="Normal 4 5 2 5" xfId="236"/>
    <cellStyle name="Normal 4 5 2 5 2" xfId="644"/>
    <cellStyle name="Normal 4 5 2 5 2 2" xfId="1460"/>
    <cellStyle name="Normal 4 5 2 5 3" xfId="1052"/>
    <cellStyle name="Normal 4 5 2 6" xfId="440"/>
    <cellStyle name="Normal 4 5 2 6 2" xfId="1256"/>
    <cellStyle name="Normal 4 5 2 7" xfId="848"/>
    <cellStyle name="Normal 4 5 3" xfId="64"/>
    <cellStyle name="Normal 4 5 3 2" xfId="200"/>
    <cellStyle name="Normal 4 5 3 2 2" xfId="404"/>
    <cellStyle name="Normal 4 5 3 2 2 2" xfId="812"/>
    <cellStyle name="Normal 4 5 3 2 2 2 2" xfId="1628"/>
    <cellStyle name="Normal 4 5 3 2 2 3" xfId="1220"/>
    <cellStyle name="Normal 4 5 3 2 3" xfId="608"/>
    <cellStyle name="Normal 4 5 3 2 3 2" xfId="1424"/>
    <cellStyle name="Normal 4 5 3 2 4" xfId="1016"/>
    <cellStyle name="Normal 4 5 3 3" xfId="132"/>
    <cellStyle name="Normal 4 5 3 3 2" xfId="336"/>
    <cellStyle name="Normal 4 5 3 3 2 2" xfId="744"/>
    <cellStyle name="Normal 4 5 3 3 2 2 2" xfId="1560"/>
    <cellStyle name="Normal 4 5 3 3 2 3" xfId="1152"/>
    <cellStyle name="Normal 4 5 3 3 3" xfId="540"/>
    <cellStyle name="Normal 4 5 3 3 3 2" xfId="1356"/>
    <cellStyle name="Normal 4 5 3 3 4" xfId="948"/>
    <cellStyle name="Normal 4 5 3 4" xfId="268"/>
    <cellStyle name="Normal 4 5 3 4 2" xfId="676"/>
    <cellStyle name="Normal 4 5 3 4 2 2" xfId="1492"/>
    <cellStyle name="Normal 4 5 3 4 3" xfId="1084"/>
    <cellStyle name="Normal 4 5 3 5" xfId="472"/>
    <cellStyle name="Normal 4 5 3 5 2" xfId="1288"/>
    <cellStyle name="Normal 4 5 3 6" xfId="880"/>
    <cellStyle name="Normal 4 5 4" xfId="76"/>
    <cellStyle name="Normal 4 5 4 2" xfId="212"/>
    <cellStyle name="Normal 4 5 4 2 2" xfId="416"/>
    <cellStyle name="Normal 4 5 4 2 2 2" xfId="824"/>
    <cellStyle name="Normal 4 5 4 2 2 2 2" xfId="1640"/>
    <cellStyle name="Normal 4 5 4 2 2 3" xfId="1232"/>
    <cellStyle name="Normal 4 5 4 2 3" xfId="620"/>
    <cellStyle name="Normal 4 5 4 2 3 2" xfId="1436"/>
    <cellStyle name="Normal 4 5 4 2 4" xfId="1028"/>
    <cellStyle name="Normal 4 5 4 3" xfId="144"/>
    <cellStyle name="Normal 4 5 4 3 2" xfId="348"/>
    <cellStyle name="Normal 4 5 4 3 2 2" xfId="756"/>
    <cellStyle name="Normal 4 5 4 3 2 2 2" xfId="1572"/>
    <cellStyle name="Normal 4 5 4 3 2 3" xfId="1164"/>
    <cellStyle name="Normal 4 5 4 3 3" xfId="552"/>
    <cellStyle name="Normal 4 5 4 3 3 2" xfId="1368"/>
    <cellStyle name="Normal 4 5 4 3 4" xfId="960"/>
    <cellStyle name="Normal 4 5 4 4" xfId="280"/>
    <cellStyle name="Normal 4 5 4 4 2" xfId="688"/>
    <cellStyle name="Normal 4 5 4 4 2 2" xfId="1504"/>
    <cellStyle name="Normal 4 5 4 4 3" xfId="1096"/>
    <cellStyle name="Normal 4 5 4 5" xfId="484"/>
    <cellStyle name="Normal 4 5 4 5 2" xfId="1300"/>
    <cellStyle name="Normal 4 5 4 6" xfId="892"/>
    <cellStyle name="Normal 4 5 5" xfId="42"/>
    <cellStyle name="Normal 4 5 5 2" xfId="178"/>
    <cellStyle name="Normal 4 5 5 2 2" xfId="382"/>
    <cellStyle name="Normal 4 5 5 2 2 2" xfId="790"/>
    <cellStyle name="Normal 4 5 5 2 2 2 2" xfId="1606"/>
    <cellStyle name="Normal 4 5 5 2 2 3" xfId="1198"/>
    <cellStyle name="Normal 4 5 5 2 3" xfId="586"/>
    <cellStyle name="Normal 4 5 5 2 3 2" xfId="1402"/>
    <cellStyle name="Normal 4 5 5 2 4" xfId="994"/>
    <cellStyle name="Normal 4 5 5 3" xfId="110"/>
    <cellStyle name="Normal 4 5 5 3 2" xfId="314"/>
    <cellStyle name="Normal 4 5 5 3 2 2" xfId="722"/>
    <cellStyle name="Normal 4 5 5 3 2 2 2" xfId="1538"/>
    <cellStyle name="Normal 4 5 5 3 2 3" xfId="1130"/>
    <cellStyle name="Normal 4 5 5 3 3" xfId="518"/>
    <cellStyle name="Normal 4 5 5 3 3 2" xfId="1334"/>
    <cellStyle name="Normal 4 5 5 3 4" xfId="926"/>
    <cellStyle name="Normal 4 5 5 4" xfId="246"/>
    <cellStyle name="Normal 4 5 5 4 2" xfId="654"/>
    <cellStyle name="Normal 4 5 5 4 2 2" xfId="1470"/>
    <cellStyle name="Normal 4 5 5 4 3" xfId="1062"/>
    <cellStyle name="Normal 4 5 5 5" xfId="450"/>
    <cellStyle name="Normal 4 5 5 5 2" xfId="1266"/>
    <cellStyle name="Normal 4 5 5 6" xfId="858"/>
    <cellStyle name="Normal 4 5 6" xfId="156"/>
    <cellStyle name="Normal 4 5 6 2" xfId="360"/>
    <cellStyle name="Normal 4 5 6 2 2" xfId="768"/>
    <cellStyle name="Normal 4 5 6 2 2 2" xfId="1584"/>
    <cellStyle name="Normal 4 5 6 2 3" xfId="1176"/>
    <cellStyle name="Normal 4 5 6 3" xfId="564"/>
    <cellStyle name="Normal 4 5 6 3 2" xfId="1380"/>
    <cellStyle name="Normal 4 5 6 4" xfId="972"/>
    <cellStyle name="Normal 4 5 7" xfId="88"/>
    <cellStyle name="Normal 4 5 7 2" xfId="292"/>
    <cellStyle name="Normal 4 5 7 2 2" xfId="700"/>
    <cellStyle name="Normal 4 5 7 2 2 2" xfId="1516"/>
    <cellStyle name="Normal 4 5 7 2 3" xfId="1108"/>
    <cellStyle name="Normal 4 5 7 3" xfId="496"/>
    <cellStyle name="Normal 4 5 7 3 2" xfId="1312"/>
    <cellStyle name="Normal 4 5 7 4" xfId="904"/>
    <cellStyle name="Normal 4 5 8" xfId="224"/>
    <cellStyle name="Normal 4 5 8 2" xfId="632"/>
    <cellStyle name="Normal 4 5 8 2 2" xfId="1448"/>
    <cellStyle name="Normal 4 5 8 3" xfId="1040"/>
    <cellStyle name="Normal 4 5 9" xfId="428"/>
    <cellStyle name="Normal 4 5 9 2" xfId="1244"/>
    <cellStyle name="Normal 4 6" xfId="24"/>
    <cellStyle name="Normal 4 6 2" xfId="68"/>
    <cellStyle name="Normal 4 6 2 2" xfId="204"/>
    <cellStyle name="Normal 4 6 2 2 2" xfId="408"/>
    <cellStyle name="Normal 4 6 2 2 2 2" xfId="816"/>
    <cellStyle name="Normal 4 6 2 2 2 2 2" xfId="1632"/>
    <cellStyle name="Normal 4 6 2 2 2 3" xfId="1224"/>
    <cellStyle name="Normal 4 6 2 2 3" xfId="612"/>
    <cellStyle name="Normal 4 6 2 2 3 2" xfId="1428"/>
    <cellStyle name="Normal 4 6 2 2 4" xfId="1020"/>
    <cellStyle name="Normal 4 6 2 3" xfId="136"/>
    <cellStyle name="Normal 4 6 2 3 2" xfId="340"/>
    <cellStyle name="Normal 4 6 2 3 2 2" xfId="748"/>
    <cellStyle name="Normal 4 6 2 3 2 2 2" xfId="1564"/>
    <cellStyle name="Normal 4 6 2 3 2 3" xfId="1156"/>
    <cellStyle name="Normal 4 6 2 3 3" xfId="544"/>
    <cellStyle name="Normal 4 6 2 3 3 2" xfId="1360"/>
    <cellStyle name="Normal 4 6 2 3 4" xfId="952"/>
    <cellStyle name="Normal 4 6 2 4" xfId="272"/>
    <cellStyle name="Normal 4 6 2 4 2" xfId="680"/>
    <cellStyle name="Normal 4 6 2 4 2 2" xfId="1496"/>
    <cellStyle name="Normal 4 6 2 4 3" xfId="1088"/>
    <cellStyle name="Normal 4 6 2 5" xfId="476"/>
    <cellStyle name="Normal 4 6 2 5 2" xfId="1292"/>
    <cellStyle name="Normal 4 6 2 6" xfId="884"/>
    <cellStyle name="Normal 4 6 3" xfId="80"/>
    <cellStyle name="Normal 4 6 3 2" xfId="216"/>
    <cellStyle name="Normal 4 6 3 2 2" xfId="420"/>
    <cellStyle name="Normal 4 6 3 2 2 2" xfId="828"/>
    <cellStyle name="Normal 4 6 3 2 2 2 2" xfId="1644"/>
    <cellStyle name="Normal 4 6 3 2 2 3" xfId="1236"/>
    <cellStyle name="Normal 4 6 3 2 3" xfId="624"/>
    <cellStyle name="Normal 4 6 3 2 3 2" xfId="1440"/>
    <cellStyle name="Normal 4 6 3 2 4" xfId="1032"/>
    <cellStyle name="Normal 4 6 3 3" xfId="148"/>
    <cellStyle name="Normal 4 6 3 3 2" xfId="352"/>
    <cellStyle name="Normal 4 6 3 3 2 2" xfId="760"/>
    <cellStyle name="Normal 4 6 3 3 2 2 2" xfId="1576"/>
    <cellStyle name="Normal 4 6 3 3 2 3" xfId="1168"/>
    <cellStyle name="Normal 4 6 3 3 3" xfId="556"/>
    <cellStyle name="Normal 4 6 3 3 3 2" xfId="1372"/>
    <cellStyle name="Normal 4 6 3 3 4" xfId="964"/>
    <cellStyle name="Normal 4 6 3 4" xfId="284"/>
    <cellStyle name="Normal 4 6 3 4 2" xfId="692"/>
    <cellStyle name="Normal 4 6 3 4 2 2" xfId="1508"/>
    <cellStyle name="Normal 4 6 3 4 3" xfId="1100"/>
    <cellStyle name="Normal 4 6 3 5" xfId="488"/>
    <cellStyle name="Normal 4 6 3 5 2" xfId="1304"/>
    <cellStyle name="Normal 4 6 3 6" xfId="896"/>
    <cellStyle name="Normal 4 6 4" xfId="46"/>
    <cellStyle name="Normal 4 6 4 2" xfId="182"/>
    <cellStyle name="Normal 4 6 4 2 2" xfId="386"/>
    <cellStyle name="Normal 4 6 4 2 2 2" xfId="794"/>
    <cellStyle name="Normal 4 6 4 2 2 2 2" xfId="1610"/>
    <cellStyle name="Normal 4 6 4 2 2 3" xfId="1202"/>
    <cellStyle name="Normal 4 6 4 2 3" xfId="590"/>
    <cellStyle name="Normal 4 6 4 2 3 2" xfId="1406"/>
    <cellStyle name="Normal 4 6 4 2 4" xfId="998"/>
    <cellStyle name="Normal 4 6 4 3" xfId="114"/>
    <cellStyle name="Normal 4 6 4 3 2" xfId="318"/>
    <cellStyle name="Normal 4 6 4 3 2 2" xfId="726"/>
    <cellStyle name="Normal 4 6 4 3 2 2 2" xfId="1542"/>
    <cellStyle name="Normal 4 6 4 3 2 3" xfId="1134"/>
    <cellStyle name="Normal 4 6 4 3 3" xfId="522"/>
    <cellStyle name="Normal 4 6 4 3 3 2" xfId="1338"/>
    <cellStyle name="Normal 4 6 4 3 4" xfId="930"/>
    <cellStyle name="Normal 4 6 4 4" xfId="250"/>
    <cellStyle name="Normal 4 6 4 4 2" xfId="658"/>
    <cellStyle name="Normal 4 6 4 4 2 2" xfId="1474"/>
    <cellStyle name="Normal 4 6 4 4 3" xfId="1066"/>
    <cellStyle name="Normal 4 6 4 5" xfId="454"/>
    <cellStyle name="Normal 4 6 4 5 2" xfId="1270"/>
    <cellStyle name="Normal 4 6 4 6" xfId="862"/>
    <cellStyle name="Normal 4 6 5" xfId="160"/>
    <cellStyle name="Normal 4 6 5 2" xfId="364"/>
    <cellStyle name="Normal 4 6 5 2 2" xfId="772"/>
    <cellStyle name="Normal 4 6 5 2 2 2" xfId="1588"/>
    <cellStyle name="Normal 4 6 5 2 3" xfId="1180"/>
    <cellStyle name="Normal 4 6 5 3" xfId="568"/>
    <cellStyle name="Normal 4 6 5 3 2" xfId="1384"/>
    <cellStyle name="Normal 4 6 5 4" xfId="976"/>
    <cellStyle name="Normal 4 6 6" xfId="92"/>
    <cellStyle name="Normal 4 6 6 2" xfId="296"/>
    <cellStyle name="Normal 4 6 6 2 2" xfId="704"/>
    <cellStyle name="Normal 4 6 6 2 2 2" xfId="1520"/>
    <cellStyle name="Normal 4 6 6 2 3" xfId="1112"/>
    <cellStyle name="Normal 4 6 6 3" xfId="500"/>
    <cellStyle name="Normal 4 6 6 3 2" xfId="1316"/>
    <cellStyle name="Normal 4 6 6 4" xfId="908"/>
    <cellStyle name="Normal 4 6 7" xfId="228"/>
    <cellStyle name="Normal 4 6 7 2" xfId="636"/>
    <cellStyle name="Normal 4 6 7 2 2" xfId="1452"/>
    <cellStyle name="Normal 4 6 7 3" xfId="1044"/>
    <cellStyle name="Normal 4 6 8" xfId="432"/>
    <cellStyle name="Normal 4 6 8 2" xfId="1248"/>
    <cellStyle name="Normal 4 6 9" xfId="840"/>
    <cellStyle name="Normal 4 7" xfId="26"/>
    <cellStyle name="Normal 4 7 2" xfId="48"/>
    <cellStyle name="Normal 4 7 2 2" xfId="184"/>
    <cellStyle name="Normal 4 7 2 2 2" xfId="388"/>
    <cellStyle name="Normal 4 7 2 2 2 2" xfId="796"/>
    <cellStyle name="Normal 4 7 2 2 2 2 2" xfId="1612"/>
    <cellStyle name="Normal 4 7 2 2 2 3" xfId="1204"/>
    <cellStyle name="Normal 4 7 2 2 3" xfId="592"/>
    <cellStyle name="Normal 4 7 2 2 3 2" xfId="1408"/>
    <cellStyle name="Normal 4 7 2 2 4" xfId="1000"/>
    <cellStyle name="Normal 4 7 2 3" xfId="116"/>
    <cellStyle name="Normal 4 7 2 3 2" xfId="320"/>
    <cellStyle name="Normal 4 7 2 3 2 2" xfId="728"/>
    <cellStyle name="Normal 4 7 2 3 2 2 2" xfId="1544"/>
    <cellStyle name="Normal 4 7 2 3 2 3" xfId="1136"/>
    <cellStyle name="Normal 4 7 2 3 3" xfId="524"/>
    <cellStyle name="Normal 4 7 2 3 3 2" xfId="1340"/>
    <cellStyle name="Normal 4 7 2 3 4" xfId="932"/>
    <cellStyle name="Normal 4 7 2 4" xfId="252"/>
    <cellStyle name="Normal 4 7 2 4 2" xfId="660"/>
    <cellStyle name="Normal 4 7 2 4 2 2" xfId="1476"/>
    <cellStyle name="Normal 4 7 2 4 3" xfId="1068"/>
    <cellStyle name="Normal 4 7 2 5" xfId="456"/>
    <cellStyle name="Normal 4 7 2 5 2" xfId="1272"/>
    <cellStyle name="Normal 4 7 2 6" xfId="864"/>
    <cellStyle name="Normal 4 7 3" xfId="162"/>
    <cellStyle name="Normal 4 7 3 2" xfId="366"/>
    <cellStyle name="Normal 4 7 3 2 2" xfId="774"/>
    <cellStyle name="Normal 4 7 3 2 2 2" xfId="1590"/>
    <cellStyle name="Normal 4 7 3 2 3" xfId="1182"/>
    <cellStyle name="Normal 4 7 3 3" xfId="570"/>
    <cellStyle name="Normal 4 7 3 3 2" xfId="1386"/>
    <cellStyle name="Normal 4 7 3 4" xfId="978"/>
    <cellStyle name="Normal 4 7 4" xfId="94"/>
    <cellStyle name="Normal 4 7 4 2" xfId="298"/>
    <cellStyle name="Normal 4 7 4 2 2" xfId="706"/>
    <cellStyle name="Normal 4 7 4 2 2 2" xfId="1522"/>
    <cellStyle name="Normal 4 7 4 2 3" xfId="1114"/>
    <cellStyle name="Normal 4 7 4 3" xfId="502"/>
    <cellStyle name="Normal 4 7 4 3 2" xfId="1318"/>
    <cellStyle name="Normal 4 7 4 4" xfId="910"/>
    <cellStyle name="Normal 4 7 5" xfId="230"/>
    <cellStyle name="Normal 4 7 5 2" xfId="638"/>
    <cellStyle name="Normal 4 7 5 2 2" xfId="1454"/>
    <cellStyle name="Normal 4 7 5 3" xfId="1046"/>
    <cellStyle name="Normal 4 7 6" xfId="434"/>
    <cellStyle name="Normal 4 7 6 2" xfId="1250"/>
    <cellStyle name="Normal 4 7 7" xfId="842"/>
    <cellStyle name="Normal 4 8" xfId="58"/>
    <cellStyle name="Normal 4 8 2" xfId="194"/>
    <cellStyle name="Normal 4 8 2 2" xfId="398"/>
    <cellStyle name="Normal 4 8 2 2 2" xfId="806"/>
    <cellStyle name="Normal 4 8 2 2 2 2" xfId="1622"/>
    <cellStyle name="Normal 4 8 2 2 3" xfId="1214"/>
    <cellStyle name="Normal 4 8 2 3" xfId="602"/>
    <cellStyle name="Normal 4 8 2 3 2" xfId="1418"/>
    <cellStyle name="Normal 4 8 2 4" xfId="1010"/>
    <cellStyle name="Normal 4 8 3" xfId="126"/>
    <cellStyle name="Normal 4 8 3 2" xfId="330"/>
    <cellStyle name="Normal 4 8 3 2 2" xfId="738"/>
    <cellStyle name="Normal 4 8 3 2 2 2" xfId="1554"/>
    <cellStyle name="Normal 4 8 3 2 3" xfId="1146"/>
    <cellStyle name="Normal 4 8 3 3" xfId="534"/>
    <cellStyle name="Normal 4 8 3 3 2" xfId="1350"/>
    <cellStyle name="Normal 4 8 3 4" xfId="942"/>
    <cellStyle name="Normal 4 8 4" xfId="262"/>
    <cellStyle name="Normal 4 8 4 2" xfId="670"/>
    <cellStyle name="Normal 4 8 4 2 2" xfId="1486"/>
    <cellStyle name="Normal 4 8 4 3" xfId="1078"/>
    <cellStyle name="Normal 4 8 5" xfId="466"/>
    <cellStyle name="Normal 4 8 5 2" xfId="1282"/>
    <cellStyle name="Normal 4 8 6" xfId="874"/>
    <cellStyle name="Normal 4 9" xfId="70"/>
    <cellStyle name="Normal 4 9 2" xfId="206"/>
    <cellStyle name="Normal 4 9 2 2" xfId="410"/>
    <cellStyle name="Normal 4 9 2 2 2" xfId="818"/>
    <cellStyle name="Normal 4 9 2 2 2 2" xfId="1634"/>
    <cellStyle name="Normal 4 9 2 2 3" xfId="1226"/>
    <cellStyle name="Normal 4 9 2 3" xfId="614"/>
    <cellStyle name="Normal 4 9 2 3 2" xfId="1430"/>
    <cellStyle name="Normal 4 9 2 4" xfId="1022"/>
    <cellStyle name="Normal 4 9 3" xfId="138"/>
    <cellStyle name="Normal 4 9 3 2" xfId="342"/>
    <cellStyle name="Normal 4 9 3 2 2" xfId="750"/>
    <cellStyle name="Normal 4 9 3 2 2 2" xfId="1566"/>
    <cellStyle name="Normal 4 9 3 2 3" xfId="1158"/>
    <cellStyle name="Normal 4 9 3 3" xfId="546"/>
    <cellStyle name="Normal 4 9 3 3 2" xfId="1362"/>
    <cellStyle name="Normal 4 9 3 4" xfId="954"/>
    <cellStyle name="Normal 4 9 4" xfId="274"/>
    <cellStyle name="Normal 4 9 4 2" xfId="682"/>
    <cellStyle name="Normal 4 9 4 2 2" xfId="1498"/>
    <cellStyle name="Normal 4 9 4 3" xfId="1090"/>
    <cellStyle name="Normal 4 9 5" xfId="478"/>
    <cellStyle name="Normal 4 9 5 2" xfId="1294"/>
    <cellStyle name="Normal 4 9 6" xfId="886"/>
    <cellStyle name="Normal 5" xfId="14"/>
    <cellStyle name="Percent 2" xfId="13"/>
    <cellStyle name="Percent 3" xfId="5"/>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0</xdr:rowOff>
        </xdr:from>
        <xdr:to>
          <xdr:col>4</xdr:col>
          <xdr:colOff>9525</xdr:colOff>
          <xdr:row>4</xdr:row>
          <xdr:rowOff>171450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71"/>
  <sheetViews>
    <sheetView tabSelected="1" workbookViewId="0">
      <selection activeCell="C2" sqref="C2"/>
    </sheetView>
  </sheetViews>
  <sheetFormatPr defaultColWidth="8.7109375" defaultRowHeight="12.75" x14ac:dyDescent="0.2"/>
  <cols>
    <col min="1" max="1" width="8.85546875" style="503" customWidth="1"/>
    <col min="2" max="2" width="8.85546875" style="24" customWidth="1"/>
    <col min="3" max="3" width="137" style="503" customWidth="1"/>
    <col min="4" max="16384" width="8.7109375" style="503"/>
  </cols>
  <sheetData>
    <row r="1" spans="2:4" ht="32.450000000000003" customHeight="1" x14ac:dyDescent="0.2">
      <c r="B1" s="697" t="s">
        <v>221</v>
      </c>
      <c r="C1" s="24"/>
    </row>
    <row r="2" spans="2:4" ht="69.95" customHeight="1" x14ac:dyDescent="0.2">
      <c r="B2" s="503"/>
      <c r="C2" s="20" t="s">
        <v>222</v>
      </c>
    </row>
    <row r="3" spans="2:4" ht="30.6" customHeight="1" x14ac:dyDescent="0.2">
      <c r="C3" s="24"/>
    </row>
    <row r="4" spans="2:4" ht="178.5" x14ac:dyDescent="0.2">
      <c r="B4" s="503"/>
      <c r="C4" s="20" t="s">
        <v>110</v>
      </c>
    </row>
    <row r="5" spans="2:4" x14ac:dyDescent="0.2">
      <c r="B5" s="11" t="s">
        <v>56</v>
      </c>
      <c r="C5" s="23" t="s">
        <v>111</v>
      </c>
    </row>
    <row r="6" spans="2:4" x14ac:dyDescent="0.2">
      <c r="B6" s="12" t="s">
        <v>67</v>
      </c>
      <c r="C6" s="107" t="s">
        <v>112</v>
      </c>
    </row>
    <row r="7" spans="2:4" x14ac:dyDescent="0.2">
      <c r="B7" s="13" t="s">
        <v>55</v>
      </c>
      <c r="C7" s="107" t="s">
        <v>113</v>
      </c>
    </row>
    <row r="9" spans="2:4" ht="25.5" x14ac:dyDescent="0.2">
      <c r="B9" s="14" t="s">
        <v>63</v>
      </c>
      <c r="C9" s="505" t="s">
        <v>114</v>
      </c>
    </row>
    <row r="10" spans="2:4" x14ac:dyDescent="0.2">
      <c r="B10" s="15"/>
      <c r="C10" s="22"/>
    </row>
    <row r="11" spans="2:4" x14ac:dyDescent="0.2">
      <c r="B11" s="507" t="s">
        <v>115</v>
      </c>
      <c r="C11" s="505"/>
    </row>
    <row r="12" spans="2:4" ht="140.25" x14ac:dyDescent="0.2">
      <c r="B12" s="503"/>
      <c r="C12" s="20" t="s">
        <v>116</v>
      </c>
      <c r="D12" s="20"/>
    </row>
    <row r="13" spans="2:4" x14ac:dyDescent="0.2">
      <c r="B13" s="15"/>
      <c r="C13" s="505"/>
    </row>
    <row r="14" spans="2:4" x14ac:dyDescent="0.2">
      <c r="B14" s="16" t="s">
        <v>66</v>
      </c>
      <c r="C14" s="505"/>
    </row>
    <row r="15" spans="2:4" ht="78.95" customHeight="1" x14ac:dyDescent="0.2">
      <c r="B15" s="16"/>
      <c r="C15" s="20" t="s">
        <v>117</v>
      </c>
      <c r="D15" s="20"/>
    </row>
    <row r="16" spans="2:4" x14ac:dyDescent="0.2">
      <c r="B16" s="15"/>
      <c r="C16" s="505"/>
    </row>
    <row r="17" spans="2:3" x14ac:dyDescent="0.2">
      <c r="B17" s="16" t="s">
        <v>65</v>
      </c>
      <c r="C17" s="505"/>
    </row>
    <row r="18" spans="2:3" ht="178.5" x14ac:dyDescent="0.2">
      <c r="B18" s="16"/>
      <c r="C18" s="505" t="s">
        <v>118</v>
      </c>
    </row>
    <row r="19" spans="2:3" x14ac:dyDescent="0.2">
      <c r="B19" s="15"/>
      <c r="C19" s="505"/>
    </row>
    <row r="20" spans="2:3" x14ac:dyDescent="0.2">
      <c r="B20" s="507" t="s">
        <v>71</v>
      </c>
      <c r="C20" s="507"/>
    </row>
    <row r="21" spans="2:3" x14ac:dyDescent="0.2">
      <c r="B21" s="507"/>
      <c r="C21" s="507"/>
    </row>
    <row r="22" spans="2:3" x14ac:dyDescent="0.2">
      <c r="B22" s="80" t="s">
        <v>119</v>
      </c>
    </row>
    <row r="23" spans="2:3" x14ac:dyDescent="0.2">
      <c r="B23" s="80"/>
    </row>
    <row r="24" spans="2:3" x14ac:dyDescent="0.2">
      <c r="B24" s="507"/>
      <c r="C24" s="508" t="s">
        <v>120</v>
      </c>
    </row>
    <row r="25" spans="2:3" x14ac:dyDescent="0.2">
      <c r="B25" s="507"/>
      <c r="C25" s="508" t="s">
        <v>121</v>
      </c>
    </row>
    <row r="26" spans="2:3" x14ac:dyDescent="0.2">
      <c r="B26" s="507"/>
      <c r="C26" s="508" t="s">
        <v>122</v>
      </c>
    </row>
    <row r="27" spans="2:3" x14ac:dyDescent="0.2">
      <c r="B27" s="507"/>
      <c r="C27" s="508" t="s">
        <v>123</v>
      </c>
    </row>
    <row r="28" spans="2:3" x14ac:dyDescent="0.2">
      <c r="B28" s="507"/>
      <c r="C28" s="508" t="s">
        <v>198</v>
      </c>
    </row>
    <row r="29" spans="2:3" x14ac:dyDescent="0.2">
      <c r="B29" s="507"/>
      <c r="C29" s="508" t="s">
        <v>199</v>
      </c>
    </row>
    <row r="30" spans="2:3" x14ac:dyDescent="0.2">
      <c r="B30" s="507"/>
      <c r="C30" s="508" t="s">
        <v>200</v>
      </c>
    </row>
    <row r="32" spans="2:3" x14ac:dyDescent="0.2">
      <c r="B32" s="108" t="s">
        <v>205</v>
      </c>
    </row>
    <row r="34" spans="2:3" ht="12.6" customHeight="1" x14ac:dyDescent="0.25">
      <c r="B34" s="504" t="s">
        <v>206</v>
      </c>
      <c r="C34" s="9"/>
    </row>
    <row r="35" spans="2:3" ht="12.6" customHeight="1" x14ac:dyDescent="0.25">
      <c r="B35" s="9"/>
      <c r="C35" s="9"/>
    </row>
    <row r="36" spans="2:3" ht="71.099999999999994" customHeight="1" x14ac:dyDescent="0.2">
      <c r="B36" s="503"/>
      <c r="C36" s="19" t="s">
        <v>124</v>
      </c>
    </row>
    <row r="37" spans="2:3" ht="12.6" customHeight="1" x14ac:dyDescent="0.2">
      <c r="B37" s="18"/>
      <c r="C37" s="18"/>
    </row>
    <row r="38" spans="2:3" ht="15.75" x14ac:dyDescent="0.25">
      <c r="B38" s="504" t="s">
        <v>207</v>
      </c>
      <c r="C38" s="10"/>
    </row>
    <row r="39" spans="2:3" ht="15.75" x14ac:dyDescent="0.25">
      <c r="B39" s="9"/>
      <c r="C39" s="10"/>
    </row>
    <row r="40" spans="2:3" ht="52.5" customHeight="1" x14ac:dyDescent="0.2">
      <c r="B40" s="503"/>
      <c r="C40" s="19" t="s">
        <v>125</v>
      </c>
    </row>
    <row r="41" spans="2:3" x14ac:dyDescent="0.2">
      <c r="B41" s="20"/>
      <c r="C41" s="20"/>
    </row>
    <row r="42" spans="2:3" ht="15.75" x14ac:dyDescent="0.25">
      <c r="B42" s="504" t="s">
        <v>208</v>
      </c>
    </row>
    <row r="43" spans="2:3" ht="15.75" x14ac:dyDescent="0.25">
      <c r="B43" s="9"/>
    </row>
    <row r="44" spans="2:3" ht="42.6" customHeight="1" x14ac:dyDescent="0.2">
      <c r="B44" s="503"/>
      <c r="C44" s="19" t="s">
        <v>126</v>
      </c>
    </row>
    <row r="45" spans="2:3" ht="12.6" customHeight="1" x14ac:dyDescent="0.2">
      <c r="B45" s="506"/>
      <c r="C45" s="506"/>
    </row>
    <row r="46" spans="2:3" ht="15.75" x14ac:dyDescent="0.25">
      <c r="B46" s="504" t="s">
        <v>209</v>
      </c>
      <c r="C46" s="24"/>
    </row>
    <row r="47" spans="2:3" x14ac:dyDescent="0.2">
      <c r="C47" s="24"/>
    </row>
    <row r="48" spans="2:3" ht="27" customHeight="1" x14ac:dyDescent="0.2">
      <c r="B48" s="503"/>
      <c r="C48" s="19" t="s">
        <v>127</v>
      </c>
    </row>
    <row r="49" spans="2:3" ht="14.45" customHeight="1" x14ac:dyDescent="0.2">
      <c r="B49" s="19"/>
      <c r="C49" s="19"/>
    </row>
    <row r="50" spans="2:3" x14ac:dyDescent="0.2">
      <c r="C50" s="24"/>
    </row>
    <row r="51" spans="2:3" ht="15.75" x14ac:dyDescent="0.25">
      <c r="B51" s="504" t="s">
        <v>62</v>
      </c>
      <c r="C51" s="24"/>
    </row>
    <row r="52" spans="2:3" x14ac:dyDescent="0.2">
      <c r="C52" s="24"/>
    </row>
    <row r="53" spans="2:3" ht="50.1" customHeight="1" x14ac:dyDescent="0.2">
      <c r="B53" s="503"/>
      <c r="C53" s="505" t="s">
        <v>128</v>
      </c>
    </row>
    <row r="54" spans="2:3" x14ac:dyDescent="0.2">
      <c r="B54" s="505"/>
      <c r="C54" s="505"/>
    </row>
    <row r="55" spans="2:3" ht="15.75" x14ac:dyDescent="0.25">
      <c r="B55" s="504" t="s">
        <v>194</v>
      </c>
      <c r="C55" s="505"/>
    </row>
    <row r="56" spans="2:3" ht="12.6" customHeight="1" x14ac:dyDescent="0.2">
      <c r="B56" s="503"/>
      <c r="C56" s="505" t="s">
        <v>195</v>
      </c>
    </row>
    <row r="57" spans="2:3" ht="15" x14ac:dyDescent="0.2">
      <c r="B57" s="506"/>
      <c r="C57" s="505" t="s">
        <v>196</v>
      </c>
    </row>
    <row r="58" spans="2:3" x14ac:dyDescent="0.2">
      <c r="B58" s="503"/>
      <c r="C58" s="505" t="s">
        <v>197</v>
      </c>
    </row>
    <row r="59" spans="2:3" x14ac:dyDescent="0.2">
      <c r="C59" s="10"/>
    </row>
    <row r="60" spans="2:3" x14ac:dyDescent="0.2">
      <c r="C60" s="10"/>
    </row>
    <row r="61" spans="2:3" x14ac:dyDescent="0.2">
      <c r="C61" s="10"/>
    </row>
    <row r="62" spans="2:3" x14ac:dyDescent="0.2">
      <c r="C62" s="10"/>
    </row>
    <row r="63" spans="2:3" ht="14.45" customHeight="1" x14ac:dyDescent="0.2"/>
    <row r="67" spans="2:2" x14ac:dyDescent="0.2">
      <c r="B67" s="503"/>
    </row>
    <row r="68" spans="2:2" x14ac:dyDescent="0.2">
      <c r="B68" s="503"/>
    </row>
    <row r="69" spans="2:2" x14ac:dyDescent="0.2">
      <c r="B69" s="503"/>
    </row>
    <row r="71" spans="2:2" ht="12.6" customHeight="1" x14ac:dyDescent="0.2"/>
  </sheetData>
  <sheetProtection password="CD94"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249977111117893"/>
    <pageSetUpPr fitToPage="1"/>
  </sheetPr>
  <dimension ref="A1:AB98"/>
  <sheetViews>
    <sheetView showZeros="0" topLeftCell="A4" zoomScaleNormal="100" workbookViewId="0">
      <selection activeCell="E20" sqref="E20"/>
    </sheetView>
  </sheetViews>
  <sheetFormatPr defaultColWidth="8.7109375" defaultRowHeight="12.75" x14ac:dyDescent="0.2"/>
  <cols>
    <col min="1" max="1" width="8.7109375" style="51"/>
    <col min="2" max="2" width="42.85546875" style="51" customWidth="1"/>
    <col min="3" max="3" width="4.28515625" style="193" customWidth="1"/>
    <col min="4" max="6" width="15.140625" style="51" customWidth="1"/>
    <col min="7" max="7" width="21.42578125" style="51" customWidth="1"/>
    <col min="8" max="28" width="15.140625" style="51" customWidth="1"/>
    <col min="29" max="16384" width="8.7109375" style="51"/>
  </cols>
  <sheetData>
    <row r="1" spans="1:28" s="75" customFormat="1" ht="27.95" customHeight="1" x14ac:dyDescent="0.2">
      <c r="A1" s="89"/>
      <c r="B1" s="89"/>
      <c r="C1" s="89"/>
    </row>
    <row r="2" spans="1:28" x14ac:dyDescent="0.2">
      <c r="E2" s="183" t="s">
        <v>58</v>
      </c>
      <c r="F2" s="459"/>
      <c r="G2" s="462" t="s">
        <v>59</v>
      </c>
      <c r="H2" s="460"/>
    </row>
    <row r="3" spans="1:28" ht="15.75" x14ac:dyDescent="0.25">
      <c r="B3" s="240" t="s">
        <v>17</v>
      </c>
      <c r="D3" s="178"/>
      <c r="E3" s="183" t="s">
        <v>60</v>
      </c>
      <c r="F3" s="461"/>
      <c r="G3" s="462" t="s">
        <v>61</v>
      </c>
      <c r="H3" s="460"/>
    </row>
    <row r="4" spans="1:28" x14ac:dyDescent="0.2">
      <c r="D4" s="178"/>
      <c r="E4" s="178"/>
      <c r="F4" s="178"/>
      <c r="G4" s="178"/>
      <c r="H4" s="178"/>
    </row>
    <row r="5" spans="1:28" s="185" customFormat="1" ht="15.75" x14ac:dyDescent="0.25">
      <c r="B5" s="184" t="s">
        <v>142</v>
      </c>
      <c r="C5" s="238"/>
      <c r="D5" s="240"/>
      <c r="E5" s="240"/>
      <c r="F5" s="240"/>
      <c r="G5" s="240"/>
      <c r="H5" s="240"/>
    </row>
    <row r="6" spans="1:28" s="240" customFormat="1" ht="15.75" x14ac:dyDescent="0.25">
      <c r="B6" s="184" t="s">
        <v>143</v>
      </c>
      <c r="C6" s="241"/>
    </row>
    <row r="7" spans="1:28" s="240" customFormat="1" ht="15.75" x14ac:dyDescent="0.25">
      <c r="B7" s="184" t="s">
        <v>144</v>
      </c>
      <c r="C7" s="241"/>
    </row>
    <row r="8" spans="1:28" x14ac:dyDescent="0.2">
      <c r="D8" s="178"/>
      <c r="E8" s="178"/>
      <c r="F8" s="178"/>
      <c r="G8" s="178"/>
      <c r="H8" s="178"/>
    </row>
    <row r="9" spans="1:28" ht="13.5" thickBot="1" x14ac:dyDescent="0.25">
      <c r="B9" s="179" t="s">
        <v>15</v>
      </c>
      <c r="C9" s="194"/>
    </row>
    <row r="10" spans="1:28" x14ac:dyDescent="0.2">
      <c r="B10" s="242"/>
      <c r="C10" s="195"/>
      <c r="D10" s="180" t="s">
        <v>0</v>
      </c>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2"/>
    </row>
    <row r="11" spans="1:28" ht="13.5" thickBot="1" x14ac:dyDescent="0.25">
      <c r="B11" s="196"/>
      <c r="C11" s="197"/>
      <c r="D11" s="206">
        <f>'DY Def'!B$5</f>
        <v>1</v>
      </c>
      <c r="E11" s="207">
        <f>'DY Def'!C$5</f>
        <v>2</v>
      </c>
      <c r="F11" s="207">
        <f>'DY Def'!D$5</f>
        <v>3</v>
      </c>
      <c r="G11" s="207">
        <f>'DY Def'!E$5</f>
        <v>4</v>
      </c>
      <c r="H11" s="207">
        <f>'DY Def'!F$5</f>
        <v>5</v>
      </c>
      <c r="I11" s="207">
        <f>'DY Def'!G$5</f>
        <v>6</v>
      </c>
      <c r="J11" s="207">
        <f>'DY Def'!H$5</f>
        <v>7</v>
      </c>
      <c r="K11" s="207">
        <f>'DY Def'!I$5</f>
        <v>8</v>
      </c>
      <c r="L11" s="207">
        <f>'DY Def'!J$5</f>
        <v>9</v>
      </c>
      <c r="M11" s="207">
        <f>'DY Def'!K$5</f>
        <v>10</v>
      </c>
      <c r="N11" s="207">
        <f>'DY Def'!L$5</f>
        <v>11</v>
      </c>
      <c r="O11" s="207">
        <f>'DY Def'!M$5</f>
        <v>12</v>
      </c>
      <c r="P11" s="207">
        <f>'DY Def'!N$5</f>
        <v>13</v>
      </c>
      <c r="Q11" s="207">
        <f>'DY Def'!O$5</f>
        <v>14</v>
      </c>
      <c r="R11" s="207">
        <f>'DY Def'!P$5</f>
        <v>15</v>
      </c>
      <c r="S11" s="207">
        <f>'DY Def'!Q$5</f>
        <v>16</v>
      </c>
      <c r="T11" s="207">
        <f>'DY Def'!R$5</f>
        <v>17</v>
      </c>
      <c r="U11" s="207">
        <f>'DY Def'!S$5</f>
        <v>18</v>
      </c>
      <c r="V11" s="207">
        <f>'DY Def'!T$5</f>
        <v>19</v>
      </c>
      <c r="W11" s="207">
        <f>'DY Def'!U$5</f>
        <v>20</v>
      </c>
      <c r="X11" s="207">
        <f>'DY Def'!V$5</f>
        <v>21</v>
      </c>
      <c r="Y11" s="207">
        <f>'DY Def'!W$5</f>
        <v>22</v>
      </c>
      <c r="Z11" s="207">
        <f>'DY Def'!X$5</f>
        <v>23</v>
      </c>
      <c r="AA11" s="207">
        <f>'DY Def'!Y$5</f>
        <v>24</v>
      </c>
      <c r="AB11" s="208">
        <f>'DY Def'!Z$5</f>
        <v>25</v>
      </c>
    </row>
    <row r="12" spans="1:28" x14ac:dyDescent="0.2">
      <c r="B12" s="196"/>
      <c r="C12" s="197"/>
      <c r="D12" s="316"/>
      <c r="E12" s="317"/>
      <c r="F12" s="317"/>
      <c r="G12" s="317"/>
      <c r="H12" s="317"/>
      <c r="I12" s="318"/>
      <c r="J12" s="318"/>
      <c r="K12" s="318"/>
      <c r="L12" s="318"/>
      <c r="M12" s="318"/>
      <c r="N12" s="318"/>
      <c r="O12" s="318"/>
      <c r="P12" s="318"/>
      <c r="Q12" s="318"/>
      <c r="R12" s="318"/>
      <c r="S12" s="318"/>
      <c r="T12" s="318"/>
      <c r="U12" s="318"/>
      <c r="V12" s="318"/>
      <c r="W12" s="318"/>
      <c r="X12" s="318"/>
      <c r="Y12" s="318"/>
      <c r="Z12" s="318"/>
      <c r="AA12" s="318"/>
      <c r="AB12" s="319"/>
    </row>
    <row r="13" spans="1:28" x14ac:dyDescent="0.2">
      <c r="B13" s="198" t="s">
        <v>83</v>
      </c>
      <c r="C13" s="197"/>
      <c r="D13" s="320"/>
      <c r="E13" s="313"/>
      <c r="F13" s="313"/>
      <c r="G13" s="313"/>
      <c r="H13" s="313"/>
      <c r="I13" s="695"/>
      <c r="J13" s="695"/>
      <c r="K13" s="695"/>
      <c r="L13" s="695"/>
      <c r="M13" s="695"/>
      <c r="N13" s="695"/>
      <c r="O13" s="695"/>
      <c r="P13" s="695"/>
      <c r="Q13" s="695"/>
      <c r="R13" s="695"/>
      <c r="S13" s="695"/>
      <c r="T13" s="695"/>
      <c r="U13" s="695"/>
      <c r="V13" s="695"/>
      <c r="W13" s="695"/>
      <c r="X13" s="695"/>
      <c r="Y13" s="695"/>
      <c r="Z13" s="695"/>
      <c r="AA13" s="695"/>
      <c r="AB13" s="696"/>
    </row>
    <row r="14" spans="1:28" x14ac:dyDescent="0.2">
      <c r="B14" s="63" t="str">
        <f>IFERROR(VLOOKUP(C14,'MEG Def'!$A$7:$B$12,2),"")</f>
        <v/>
      </c>
      <c r="C14" s="197"/>
      <c r="D14" s="320"/>
      <c r="E14" s="468"/>
      <c r="F14" s="468"/>
      <c r="G14" s="468"/>
      <c r="H14" s="468"/>
      <c r="I14" s="313"/>
      <c r="J14" s="313"/>
      <c r="K14" s="313"/>
      <c r="L14" s="313"/>
      <c r="M14" s="313"/>
      <c r="N14" s="313"/>
      <c r="O14" s="313"/>
      <c r="P14" s="313"/>
      <c r="Q14" s="313"/>
      <c r="R14" s="313"/>
      <c r="S14" s="313"/>
      <c r="T14" s="313"/>
      <c r="U14" s="313"/>
      <c r="V14" s="313"/>
      <c r="W14" s="313"/>
      <c r="X14" s="313"/>
      <c r="Y14" s="313"/>
      <c r="Z14" s="313"/>
      <c r="AA14" s="313"/>
      <c r="AB14" s="321"/>
    </row>
    <row r="15" spans="1:28" x14ac:dyDescent="0.2">
      <c r="B15" s="63" t="str">
        <f>IFERROR(VLOOKUP(C15,'MEG Def'!$A$7:$B$12,2),"")</f>
        <v/>
      </c>
      <c r="C15" s="197"/>
      <c r="D15" s="320"/>
      <c r="E15" s="468"/>
      <c r="F15" s="468"/>
      <c r="G15" s="468"/>
      <c r="H15" s="468"/>
      <c r="I15" s="313"/>
      <c r="J15" s="313"/>
      <c r="K15" s="313"/>
      <c r="L15" s="313"/>
      <c r="M15" s="313"/>
      <c r="N15" s="313"/>
      <c r="O15" s="313"/>
      <c r="P15" s="313"/>
      <c r="Q15" s="313"/>
      <c r="R15" s="313"/>
      <c r="S15" s="313"/>
      <c r="T15" s="313"/>
      <c r="U15" s="313"/>
      <c r="V15" s="313"/>
      <c r="W15" s="313"/>
      <c r="X15" s="313"/>
      <c r="Y15" s="313"/>
      <c r="Z15" s="313"/>
      <c r="AA15" s="313"/>
      <c r="AB15" s="321"/>
    </row>
    <row r="16" spans="1:28" x14ac:dyDescent="0.2">
      <c r="B16" s="63" t="str">
        <f>IFERROR(VLOOKUP(C16,'MEG Def'!$A$7:$B$12,2),"")</f>
        <v/>
      </c>
      <c r="C16" s="197"/>
      <c r="D16" s="320"/>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21"/>
    </row>
    <row r="17" spans="2:28" x14ac:dyDescent="0.2">
      <c r="B17" s="63" t="str">
        <f>IFERROR(VLOOKUP(C17,'MEG Def'!$A$7:$B$12,2),"")</f>
        <v/>
      </c>
      <c r="C17" s="197"/>
      <c r="D17" s="320"/>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21"/>
    </row>
    <row r="18" spans="2:28" x14ac:dyDescent="0.2">
      <c r="B18" s="63" t="str">
        <f>IFERROR(VLOOKUP(C18,'MEG Def'!$A$7:$B$12,2),"")</f>
        <v/>
      </c>
      <c r="C18" s="197"/>
      <c r="D18" s="320"/>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21"/>
    </row>
    <row r="19" spans="2:28" x14ac:dyDescent="0.2">
      <c r="B19" s="199"/>
      <c r="C19" s="197"/>
      <c r="D19" s="320"/>
      <c r="E19" s="313"/>
      <c r="F19" s="313"/>
      <c r="G19" s="313"/>
      <c r="H19" s="313"/>
      <c r="I19" s="695"/>
      <c r="J19" s="695"/>
      <c r="K19" s="695"/>
      <c r="L19" s="695"/>
      <c r="M19" s="695"/>
      <c r="N19" s="695"/>
      <c r="O19" s="695"/>
      <c r="P19" s="695"/>
      <c r="Q19" s="695"/>
      <c r="R19" s="695"/>
      <c r="S19" s="695"/>
      <c r="T19" s="695"/>
      <c r="U19" s="695"/>
      <c r="V19" s="695"/>
      <c r="W19" s="695"/>
      <c r="X19" s="695"/>
      <c r="Y19" s="695"/>
      <c r="Z19" s="695"/>
      <c r="AA19" s="695"/>
      <c r="AB19" s="696"/>
    </row>
    <row r="20" spans="2:28" x14ac:dyDescent="0.2">
      <c r="B20" s="200" t="s">
        <v>85</v>
      </c>
      <c r="C20" s="197"/>
      <c r="D20" s="322"/>
      <c r="E20" s="314"/>
      <c r="F20" s="314"/>
      <c r="G20" s="314"/>
      <c r="H20" s="314"/>
      <c r="I20" s="695"/>
      <c r="J20" s="695"/>
      <c r="K20" s="695"/>
      <c r="L20" s="695"/>
      <c r="M20" s="695"/>
      <c r="N20" s="695"/>
      <c r="O20" s="695"/>
      <c r="P20" s="695"/>
      <c r="Q20" s="695"/>
      <c r="R20" s="695"/>
      <c r="S20" s="695"/>
      <c r="T20" s="695"/>
      <c r="U20" s="695"/>
      <c r="V20" s="695"/>
      <c r="W20" s="695"/>
      <c r="X20" s="695"/>
      <c r="Y20" s="695"/>
      <c r="Z20" s="695"/>
      <c r="AA20" s="695"/>
      <c r="AB20" s="696"/>
    </row>
    <row r="21" spans="2:28" x14ac:dyDescent="0.2">
      <c r="B21" s="63" t="str">
        <f>IFERROR(VLOOKUP(C21,'MEG Def'!$A$21:$B$26,2),"")</f>
        <v/>
      </c>
      <c r="C21" s="197"/>
      <c r="D21" s="320"/>
      <c r="E21" s="468"/>
      <c r="F21" s="469"/>
      <c r="G21" s="469"/>
      <c r="H21" s="469"/>
      <c r="I21" s="313"/>
      <c r="J21" s="313"/>
      <c r="K21" s="313"/>
      <c r="L21" s="313"/>
      <c r="M21" s="313"/>
      <c r="N21" s="313"/>
      <c r="O21" s="313"/>
      <c r="P21" s="313"/>
      <c r="Q21" s="313"/>
      <c r="R21" s="313"/>
      <c r="S21" s="313"/>
      <c r="T21" s="313"/>
      <c r="U21" s="313"/>
      <c r="V21" s="313"/>
      <c r="W21" s="313"/>
      <c r="X21" s="313"/>
      <c r="Y21" s="313"/>
      <c r="Z21" s="313"/>
      <c r="AA21" s="313"/>
      <c r="AB21" s="321"/>
    </row>
    <row r="22" spans="2:28" x14ac:dyDescent="0.2">
      <c r="B22" s="63" t="str">
        <f>IFERROR(VLOOKUP(C22,'MEG Def'!$A$21:$B$26,2),"")</f>
        <v/>
      </c>
      <c r="C22" s="197"/>
      <c r="D22" s="320"/>
      <c r="E22" s="469"/>
      <c r="F22" s="469"/>
      <c r="G22" s="469"/>
      <c r="H22" s="469"/>
      <c r="I22" s="313"/>
      <c r="J22" s="313"/>
      <c r="K22" s="313"/>
      <c r="L22" s="313"/>
      <c r="M22" s="313"/>
      <c r="N22" s="313"/>
      <c r="O22" s="313"/>
      <c r="P22" s="313"/>
      <c r="Q22" s="313"/>
      <c r="R22" s="313"/>
      <c r="S22" s="313"/>
      <c r="T22" s="313"/>
      <c r="U22" s="313"/>
      <c r="V22" s="313"/>
      <c r="W22" s="313"/>
      <c r="X22" s="313"/>
      <c r="Y22" s="313"/>
      <c r="Z22" s="313"/>
      <c r="AA22" s="313"/>
      <c r="AB22" s="321"/>
    </row>
    <row r="23" spans="2:28" x14ac:dyDescent="0.2">
      <c r="B23" s="63" t="str">
        <f>IFERROR(VLOOKUP(C23,'MEG Def'!$A$21:$B$26,2),"")</f>
        <v/>
      </c>
      <c r="C23" s="197"/>
      <c r="D23" s="320"/>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21"/>
    </row>
    <row r="24" spans="2:28" x14ac:dyDescent="0.2">
      <c r="B24" s="63" t="str">
        <f>IFERROR(VLOOKUP(C24,'MEG Def'!$A$21:$B$26,2),"")</f>
        <v/>
      </c>
      <c r="C24" s="197"/>
      <c r="D24" s="320"/>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21"/>
    </row>
    <row r="25" spans="2:28" x14ac:dyDescent="0.2">
      <c r="B25" s="63" t="str">
        <f>IFERROR(VLOOKUP(C25,'MEG Def'!$A$21:$B$26,2),"")</f>
        <v/>
      </c>
      <c r="C25" s="197"/>
      <c r="D25" s="320"/>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21"/>
    </row>
    <row r="26" spans="2:28" x14ac:dyDescent="0.2">
      <c r="B26" s="199"/>
      <c r="C26" s="201"/>
      <c r="D26" s="322"/>
      <c r="E26" s="314"/>
      <c r="F26" s="314"/>
      <c r="G26" s="314"/>
      <c r="H26" s="314"/>
      <c r="I26" s="695"/>
      <c r="J26" s="695"/>
      <c r="K26" s="695"/>
      <c r="L26" s="695"/>
      <c r="M26" s="695"/>
      <c r="N26" s="695"/>
      <c r="O26" s="695"/>
      <c r="P26" s="695"/>
      <c r="Q26" s="695"/>
      <c r="R26" s="695"/>
      <c r="S26" s="695"/>
      <c r="T26" s="695"/>
      <c r="U26" s="695"/>
      <c r="V26" s="695"/>
      <c r="W26" s="695"/>
      <c r="X26" s="695"/>
      <c r="Y26" s="695"/>
      <c r="Z26" s="695"/>
      <c r="AA26" s="695"/>
      <c r="AB26" s="696"/>
    </row>
    <row r="27" spans="2:28" x14ac:dyDescent="0.2">
      <c r="B27" s="200" t="s">
        <v>43</v>
      </c>
      <c r="C27" s="197"/>
      <c r="D27" s="322"/>
      <c r="E27" s="314"/>
      <c r="F27" s="314"/>
      <c r="G27" s="314"/>
      <c r="H27" s="314"/>
      <c r="I27" s="695"/>
      <c r="J27" s="695"/>
      <c r="K27" s="695"/>
      <c r="L27" s="695"/>
      <c r="M27" s="695"/>
      <c r="N27" s="695"/>
      <c r="O27" s="695"/>
      <c r="P27" s="695"/>
      <c r="Q27" s="695"/>
      <c r="R27" s="695"/>
      <c r="S27" s="695"/>
      <c r="T27" s="695"/>
      <c r="U27" s="695"/>
      <c r="V27" s="695"/>
      <c r="W27" s="695"/>
      <c r="X27" s="695"/>
      <c r="Y27" s="695"/>
      <c r="Z27" s="695"/>
      <c r="AA27" s="695"/>
      <c r="AB27" s="696"/>
    </row>
    <row r="28" spans="2:28" x14ac:dyDescent="0.2">
      <c r="B28" s="63" t="str">
        <f>IFERROR(VLOOKUP(C28,'MEG Def'!$A$35:$B$40,2),"")</f>
        <v/>
      </c>
      <c r="C28" s="201"/>
      <c r="D28" s="320"/>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21"/>
    </row>
    <row r="29" spans="2:28" x14ac:dyDescent="0.2">
      <c r="B29" s="63" t="str">
        <f>IFERROR(VLOOKUP(C29,'MEG Def'!$A$35:$B$40,2),"")</f>
        <v/>
      </c>
      <c r="C29" s="201"/>
      <c r="D29" s="320"/>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21"/>
    </row>
    <row r="30" spans="2:28" x14ac:dyDescent="0.2">
      <c r="B30" s="63" t="str">
        <f>IFERROR(VLOOKUP(C30,'MEG Def'!$A$35:$B$40,2),"")</f>
        <v/>
      </c>
      <c r="C30" s="201"/>
      <c r="D30" s="320"/>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21"/>
    </row>
    <row r="31" spans="2:28" x14ac:dyDescent="0.2">
      <c r="B31" s="63" t="str">
        <f>IFERROR(VLOOKUP(C31,'MEG Def'!$A$35:$B$40,2),"")</f>
        <v/>
      </c>
      <c r="C31" s="201"/>
      <c r="D31" s="320"/>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21"/>
    </row>
    <row r="32" spans="2:28" x14ac:dyDescent="0.2">
      <c r="B32" s="63" t="str">
        <f>IFERROR(VLOOKUP(C32,'MEG Def'!$A$35:$B$40,2),"")</f>
        <v/>
      </c>
      <c r="C32" s="201"/>
      <c r="D32" s="320"/>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21"/>
    </row>
    <row r="33" spans="2:28" x14ac:dyDescent="0.2">
      <c r="B33" s="199"/>
      <c r="C33" s="197"/>
      <c r="D33" s="322"/>
      <c r="E33" s="314"/>
      <c r="F33" s="314"/>
      <c r="G33" s="314"/>
      <c r="H33" s="314"/>
      <c r="I33" s="695"/>
      <c r="J33" s="695"/>
      <c r="K33" s="695"/>
      <c r="L33" s="695"/>
      <c r="M33" s="695"/>
      <c r="N33" s="695"/>
      <c r="O33" s="695"/>
      <c r="P33" s="695"/>
      <c r="Q33" s="695"/>
      <c r="R33" s="695"/>
      <c r="S33" s="695"/>
      <c r="T33" s="695"/>
      <c r="U33" s="695"/>
      <c r="V33" s="695"/>
      <c r="W33" s="695"/>
      <c r="X33" s="695"/>
      <c r="Y33" s="695"/>
      <c r="Z33" s="695"/>
      <c r="AA33" s="695"/>
      <c r="AB33" s="696"/>
    </row>
    <row r="34" spans="2:28" x14ac:dyDescent="0.2">
      <c r="B34" s="202" t="s">
        <v>42</v>
      </c>
      <c r="C34" s="197"/>
      <c r="D34" s="322"/>
      <c r="E34" s="314"/>
      <c r="F34" s="314"/>
      <c r="G34" s="314"/>
      <c r="H34" s="314"/>
      <c r="I34" s="695"/>
      <c r="J34" s="695"/>
      <c r="K34" s="695"/>
      <c r="L34" s="695"/>
      <c r="M34" s="695"/>
      <c r="N34" s="695"/>
      <c r="O34" s="695"/>
      <c r="P34" s="695"/>
      <c r="Q34" s="695"/>
      <c r="R34" s="695"/>
      <c r="S34" s="695"/>
      <c r="T34" s="695"/>
      <c r="U34" s="695"/>
      <c r="V34" s="695"/>
      <c r="W34" s="695"/>
      <c r="X34" s="695"/>
      <c r="Y34" s="695"/>
      <c r="Z34" s="695"/>
      <c r="AA34" s="695"/>
      <c r="AB34" s="696"/>
    </row>
    <row r="35" spans="2:28" x14ac:dyDescent="0.2">
      <c r="B35" s="63" t="str">
        <f>IFERROR(VLOOKUP(C35,'MEG Def'!$A$42:$B$45,2),"")</f>
        <v/>
      </c>
      <c r="C35" s="197"/>
      <c r="D35" s="320"/>
      <c r="E35" s="468"/>
      <c r="F35" s="469"/>
      <c r="G35" s="469"/>
      <c r="H35" s="469"/>
      <c r="I35" s="313"/>
      <c r="J35" s="313"/>
      <c r="K35" s="313"/>
      <c r="L35" s="313"/>
      <c r="M35" s="313"/>
      <c r="N35" s="313"/>
      <c r="O35" s="313"/>
      <c r="P35" s="313"/>
      <c r="Q35" s="313"/>
      <c r="R35" s="313"/>
      <c r="S35" s="313"/>
      <c r="T35" s="313"/>
      <c r="U35" s="313"/>
      <c r="V35" s="313"/>
      <c r="W35" s="313"/>
      <c r="X35" s="313"/>
      <c r="Y35" s="313"/>
      <c r="Z35" s="313"/>
      <c r="AA35" s="313"/>
      <c r="AB35" s="321"/>
    </row>
    <row r="36" spans="2:28" x14ac:dyDescent="0.2">
      <c r="B36" s="63" t="str">
        <f>IFERROR(VLOOKUP(C36,'MEG Def'!$A$42:$B$45,2),"")</f>
        <v/>
      </c>
      <c r="C36" s="197"/>
      <c r="D36" s="320"/>
      <c r="E36" s="469"/>
      <c r="F36" s="469"/>
      <c r="G36" s="469"/>
      <c r="H36" s="469"/>
      <c r="I36" s="313"/>
      <c r="J36" s="313"/>
      <c r="K36" s="313"/>
      <c r="L36" s="313"/>
      <c r="M36" s="313"/>
      <c r="N36" s="313"/>
      <c r="O36" s="313"/>
      <c r="P36" s="313"/>
      <c r="Q36" s="313"/>
      <c r="R36" s="313"/>
      <c r="S36" s="313"/>
      <c r="T36" s="313"/>
      <c r="U36" s="313"/>
      <c r="V36" s="313"/>
      <c r="W36" s="313"/>
      <c r="X36" s="313"/>
      <c r="Y36" s="313"/>
      <c r="Z36" s="313"/>
      <c r="AA36" s="313"/>
      <c r="AB36" s="321"/>
    </row>
    <row r="37" spans="2:28" x14ac:dyDescent="0.2">
      <c r="B37" s="63" t="str">
        <f>IFERROR(VLOOKUP(C37,'MEG Def'!$A$42:$B$45,2),"")</f>
        <v/>
      </c>
      <c r="C37" s="197"/>
      <c r="D37" s="320"/>
      <c r="E37" s="469"/>
      <c r="F37" s="469"/>
      <c r="G37" s="469"/>
      <c r="H37" s="469"/>
      <c r="I37" s="313"/>
      <c r="J37" s="313"/>
      <c r="K37" s="313"/>
      <c r="L37" s="313"/>
      <c r="M37" s="313"/>
      <c r="N37" s="313"/>
      <c r="O37" s="313"/>
      <c r="P37" s="313"/>
      <c r="Q37" s="313"/>
      <c r="R37" s="313"/>
      <c r="S37" s="313"/>
      <c r="T37" s="313"/>
      <c r="U37" s="313"/>
      <c r="V37" s="313"/>
      <c r="W37" s="313"/>
      <c r="X37" s="313"/>
      <c r="Y37" s="313"/>
      <c r="Z37" s="313"/>
      <c r="AA37" s="313"/>
      <c r="AB37" s="321"/>
    </row>
    <row r="38" spans="2:28" x14ac:dyDescent="0.2">
      <c r="B38" s="203"/>
      <c r="C38" s="197"/>
      <c r="D38" s="322"/>
      <c r="E38" s="469"/>
      <c r="F38" s="469"/>
      <c r="G38" s="469"/>
      <c r="H38" s="469"/>
      <c r="I38" s="695"/>
      <c r="J38" s="695"/>
      <c r="K38" s="695"/>
      <c r="L38" s="695"/>
      <c r="M38" s="695"/>
      <c r="N38" s="695"/>
      <c r="O38" s="695"/>
      <c r="P38" s="695"/>
      <c r="Q38" s="695"/>
      <c r="R38" s="695"/>
      <c r="S38" s="695"/>
      <c r="T38" s="695"/>
      <c r="U38" s="695"/>
      <c r="V38" s="695"/>
      <c r="W38" s="695"/>
      <c r="X38" s="695"/>
      <c r="Y38" s="695"/>
      <c r="Z38" s="695"/>
      <c r="AA38" s="695"/>
      <c r="AB38" s="696"/>
    </row>
    <row r="39" spans="2:28" x14ac:dyDescent="0.2">
      <c r="B39" s="204" t="s">
        <v>41</v>
      </c>
      <c r="C39" s="201"/>
      <c r="D39" s="322"/>
      <c r="E39" s="469"/>
      <c r="F39" s="469"/>
      <c r="G39" s="469"/>
      <c r="H39" s="469"/>
      <c r="I39" s="695"/>
      <c r="J39" s="695"/>
      <c r="K39" s="695"/>
      <c r="L39" s="695"/>
      <c r="M39" s="695"/>
      <c r="N39" s="695"/>
      <c r="O39" s="695"/>
      <c r="P39" s="695"/>
      <c r="Q39" s="695"/>
      <c r="R39" s="695"/>
      <c r="S39" s="695"/>
      <c r="T39" s="695"/>
      <c r="U39" s="695"/>
      <c r="V39" s="695"/>
      <c r="W39" s="695"/>
      <c r="X39" s="695"/>
      <c r="Y39" s="695"/>
      <c r="Z39" s="695"/>
      <c r="AA39" s="695"/>
      <c r="AB39" s="696"/>
    </row>
    <row r="40" spans="2:28" x14ac:dyDescent="0.2">
      <c r="B40" s="63" t="str">
        <f>IFERROR(VLOOKUP(C40,'MEG Def'!$A$47:$B$50,2),"")</f>
        <v/>
      </c>
      <c r="C40" s="201"/>
      <c r="D40" s="320"/>
      <c r="E40" s="468"/>
      <c r="F40" s="469"/>
      <c r="G40" s="469"/>
      <c r="H40" s="469"/>
      <c r="I40" s="313"/>
      <c r="J40" s="313"/>
      <c r="K40" s="313"/>
      <c r="L40" s="313"/>
      <c r="M40" s="313"/>
      <c r="N40" s="313"/>
      <c r="O40" s="313"/>
      <c r="P40" s="313"/>
      <c r="Q40" s="313"/>
      <c r="R40" s="313"/>
      <c r="S40" s="313"/>
      <c r="T40" s="313"/>
      <c r="U40" s="313"/>
      <c r="V40" s="313"/>
      <c r="W40" s="313"/>
      <c r="X40" s="313"/>
      <c r="Y40" s="313"/>
      <c r="Z40" s="313"/>
      <c r="AA40" s="313"/>
      <c r="AB40" s="321"/>
    </row>
    <row r="41" spans="2:28" x14ac:dyDescent="0.2">
      <c r="B41" s="63" t="str">
        <f>IFERROR(VLOOKUP(C41,'MEG Def'!$A$47:$B$50,2),"")</f>
        <v/>
      </c>
      <c r="C41" s="201"/>
      <c r="D41" s="320"/>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21"/>
    </row>
    <row r="42" spans="2:28" x14ac:dyDescent="0.2">
      <c r="B42" s="63" t="str">
        <f>IFERROR(VLOOKUP(C42,'MEG Def'!$A$47:$B$50,2),"")</f>
        <v/>
      </c>
      <c r="C42" s="201"/>
      <c r="D42" s="320"/>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21"/>
    </row>
    <row r="43" spans="2:28" x14ac:dyDescent="0.2">
      <c r="B43" s="205"/>
      <c r="C43" s="201"/>
      <c r="D43" s="322"/>
      <c r="E43" s="314"/>
      <c r="F43" s="314"/>
      <c r="G43" s="314"/>
      <c r="H43" s="314"/>
      <c r="I43" s="695"/>
      <c r="J43" s="695"/>
      <c r="K43" s="695"/>
      <c r="L43" s="695"/>
      <c r="M43" s="695"/>
      <c r="N43" s="695"/>
      <c r="O43" s="695"/>
      <c r="P43" s="695"/>
      <c r="Q43" s="695"/>
      <c r="R43" s="695"/>
      <c r="S43" s="695"/>
      <c r="T43" s="695"/>
      <c r="U43" s="695"/>
      <c r="V43" s="695"/>
      <c r="W43" s="695"/>
      <c r="X43" s="695"/>
      <c r="Y43" s="695"/>
      <c r="Z43" s="695"/>
      <c r="AA43" s="695"/>
      <c r="AB43" s="696"/>
    </row>
    <row r="44" spans="2:28" x14ac:dyDescent="0.2">
      <c r="B44" s="202" t="s">
        <v>78</v>
      </c>
      <c r="C44" s="201"/>
      <c r="D44" s="322"/>
      <c r="E44" s="314"/>
      <c r="F44" s="314"/>
      <c r="G44" s="314"/>
      <c r="H44" s="314"/>
      <c r="I44" s="695"/>
      <c r="J44" s="695"/>
      <c r="K44" s="695"/>
      <c r="L44" s="695"/>
      <c r="M44" s="695"/>
      <c r="N44" s="695"/>
      <c r="O44" s="695"/>
      <c r="P44" s="695"/>
      <c r="Q44" s="695"/>
      <c r="R44" s="695"/>
      <c r="S44" s="695"/>
      <c r="T44" s="695"/>
      <c r="U44" s="695"/>
      <c r="V44" s="695"/>
      <c r="W44" s="695"/>
      <c r="X44" s="695"/>
      <c r="Y44" s="695"/>
      <c r="Z44" s="695"/>
      <c r="AA44" s="695"/>
      <c r="AB44" s="696"/>
    </row>
    <row r="45" spans="2:28" x14ac:dyDescent="0.2">
      <c r="B45" s="63" t="str">
        <f>IFERROR(VLOOKUP(C45,'MEG Def'!$A$52:$B$55,2),"")</f>
        <v/>
      </c>
      <c r="C45" s="201"/>
      <c r="D45" s="320"/>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21"/>
    </row>
    <row r="46" spans="2:28" x14ac:dyDescent="0.2">
      <c r="B46" s="63" t="str">
        <f>IFERROR(VLOOKUP(C46,'MEG Def'!$A$52:$B$55,2),"")</f>
        <v/>
      </c>
      <c r="C46" s="201"/>
      <c r="D46" s="320"/>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21"/>
    </row>
    <row r="47" spans="2:28" x14ac:dyDescent="0.2">
      <c r="B47" s="63" t="str">
        <f>IFERROR(VLOOKUP(C47,'MEG Def'!$A$52:$B$55,2),"")</f>
        <v/>
      </c>
      <c r="C47" s="201"/>
      <c r="D47" s="320"/>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21"/>
    </row>
    <row r="48" spans="2:28" x14ac:dyDescent="0.2">
      <c r="B48" s="205"/>
      <c r="C48" s="201"/>
      <c r="D48" s="322"/>
      <c r="E48" s="314"/>
      <c r="F48" s="314"/>
      <c r="G48" s="314"/>
      <c r="H48" s="314"/>
      <c r="I48" s="695"/>
      <c r="J48" s="695"/>
      <c r="K48" s="695"/>
      <c r="L48" s="695"/>
      <c r="M48" s="695"/>
      <c r="N48" s="695"/>
      <c r="O48" s="695"/>
      <c r="P48" s="695"/>
      <c r="Q48" s="695"/>
      <c r="R48" s="695"/>
      <c r="S48" s="695"/>
      <c r="T48" s="695"/>
      <c r="U48" s="695"/>
      <c r="V48" s="695"/>
      <c r="W48" s="695"/>
      <c r="X48" s="695"/>
      <c r="Y48" s="695"/>
      <c r="Z48" s="695"/>
      <c r="AA48" s="695"/>
      <c r="AB48" s="696"/>
    </row>
    <row r="49" spans="2:28" x14ac:dyDescent="0.2">
      <c r="B49" s="204" t="s">
        <v>79</v>
      </c>
      <c r="C49" s="201"/>
      <c r="D49" s="322"/>
      <c r="E49" s="314"/>
      <c r="F49" s="314"/>
      <c r="G49" s="314"/>
      <c r="H49" s="314"/>
      <c r="I49" s="695"/>
      <c r="J49" s="695"/>
      <c r="K49" s="695"/>
      <c r="L49" s="695"/>
      <c r="M49" s="695"/>
      <c r="N49" s="695"/>
      <c r="O49" s="695"/>
      <c r="P49" s="695"/>
      <c r="Q49" s="695"/>
      <c r="R49" s="695"/>
      <c r="S49" s="695"/>
      <c r="T49" s="695"/>
      <c r="U49" s="695"/>
      <c r="V49" s="695"/>
      <c r="W49" s="695"/>
      <c r="X49" s="695"/>
      <c r="Y49" s="695"/>
      <c r="Z49" s="695"/>
      <c r="AA49" s="695"/>
      <c r="AB49" s="696"/>
    </row>
    <row r="50" spans="2:28" x14ac:dyDescent="0.2">
      <c r="B50" s="63" t="str">
        <f>IFERROR(VLOOKUP(C50,'MEG Def'!$A$57:$B$60,2),"")</f>
        <v/>
      </c>
      <c r="C50" s="201"/>
      <c r="D50" s="320"/>
      <c r="E50" s="468"/>
      <c r="F50" s="469"/>
      <c r="G50" s="469"/>
      <c r="H50" s="469"/>
      <c r="I50" s="313"/>
      <c r="J50" s="313"/>
      <c r="K50" s="313"/>
      <c r="L50" s="313"/>
      <c r="M50" s="313"/>
      <c r="N50" s="313"/>
      <c r="O50" s="313"/>
      <c r="P50" s="313"/>
      <c r="Q50" s="313"/>
      <c r="R50" s="313"/>
      <c r="S50" s="313"/>
      <c r="T50" s="313"/>
      <c r="U50" s="313"/>
      <c r="V50" s="313"/>
      <c r="W50" s="313"/>
      <c r="X50" s="313"/>
      <c r="Y50" s="313"/>
      <c r="Z50" s="313"/>
      <c r="AA50" s="313"/>
      <c r="AB50" s="321"/>
    </row>
    <row r="51" spans="2:28" x14ac:dyDescent="0.2">
      <c r="B51" s="63" t="str">
        <f>IFERROR(VLOOKUP(C51,'MEG Def'!$A$57:$B$60,2),"")</f>
        <v/>
      </c>
      <c r="C51" s="201"/>
      <c r="D51" s="320"/>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21"/>
    </row>
    <row r="52" spans="2:28" x14ac:dyDescent="0.2">
      <c r="B52" s="63" t="str">
        <f>IFERROR(VLOOKUP(C52,'MEG Def'!$A$57:$B$60,2),"")</f>
        <v/>
      </c>
      <c r="C52" s="201"/>
      <c r="D52" s="320"/>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21"/>
    </row>
    <row r="53" spans="2:28" ht="13.5" thickBot="1" x14ac:dyDescent="0.25">
      <c r="B53" s="237"/>
      <c r="C53" s="243"/>
      <c r="D53" s="323"/>
      <c r="E53" s="324"/>
      <c r="F53" s="324"/>
      <c r="G53" s="324"/>
      <c r="H53" s="324"/>
      <c r="I53" s="325"/>
      <c r="J53" s="325"/>
      <c r="K53" s="325"/>
      <c r="L53" s="325"/>
      <c r="M53" s="325"/>
      <c r="N53" s="325"/>
      <c r="O53" s="325"/>
      <c r="P53" s="325"/>
      <c r="Q53" s="325"/>
      <c r="R53" s="325"/>
      <c r="S53" s="325"/>
      <c r="T53" s="325"/>
      <c r="U53" s="325"/>
      <c r="V53" s="325"/>
      <c r="W53" s="325"/>
      <c r="X53" s="325"/>
      <c r="Y53" s="325"/>
      <c r="Z53" s="325"/>
      <c r="AA53" s="325"/>
      <c r="AB53" s="326"/>
    </row>
    <row r="54" spans="2:28" x14ac:dyDescent="0.2">
      <c r="B54" s="75"/>
      <c r="C54" s="172"/>
      <c r="D54" s="106"/>
      <c r="E54" s="106"/>
      <c r="F54" s="106"/>
      <c r="G54" s="106"/>
      <c r="H54" s="106"/>
    </row>
    <row r="55" spans="2:28" ht="13.5" thickBot="1" x14ac:dyDescent="0.25">
      <c r="B55" s="244" t="s">
        <v>16</v>
      </c>
      <c r="C55" s="245"/>
      <c r="D55" s="106"/>
      <c r="E55" s="106"/>
      <c r="F55" s="106"/>
      <c r="G55" s="106"/>
      <c r="H55" s="106"/>
    </row>
    <row r="56" spans="2:28" x14ac:dyDescent="0.2">
      <c r="B56" s="236"/>
      <c r="C56" s="195"/>
      <c r="D56" s="180" t="s">
        <v>0</v>
      </c>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2"/>
    </row>
    <row r="57" spans="2:28" ht="13.5" thickBot="1" x14ac:dyDescent="0.25">
      <c r="B57" s="196"/>
      <c r="C57" s="197"/>
      <c r="D57" s="206">
        <f>'DY Def'!B$5</f>
        <v>1</v>
      </c>
      <c r="E57" s="207">
        <f>'DY Def'!C$5</f>
        <v>2</v>
      </c>
      <c r="F57" s="207">
        <f>'DY Def'!D$5</f>
        <v>3</v>
      </c>
      <c r="G57" s="207">
        <f>'DY Def'!E$5</f>
        <v>4</v>
      </c>
      <c r="H57" s="207">
        <f>'DY Def'!F$5</f>
        <v>5</v>
      </c>
      <c r="I57" s="207">
        <f>'DY Def'!G$5</f>
        <v>6</v>
      </c>
      <c r="J57" s="207">
        <f>'DY Def'!H$5</f>
        <v>7</v>
      </c>
      <c r="K57" s="207">
        <f>'DY Def'!I$5</f>
        <v>8</v>
      </c>
      <c r="L57" s="207">
        <f>'DY Def'!J$5</f>
        <v>9</v>
      </c>
      <c r="M57" s="207">
        <f>'DY Def'!K$5</f>
        <v>10</v>
      </c>
      <c r="N57" s="207">
        <f>'DY Def'!L$5</f>
        <v>11</v>
      </c>
      <c r="O57" s="207">
        <f>'DY Def'!M$5</f>
        <v>12</v>
      </c>
      <c r="P57" s="207">
        <f>'DY Def'!N$5</f>
        <v>13</v>
      </c>
      <c r="Q57" s="207">
        <f>'DY Def'!O$5</f>
        <v>14</v>
      </c>
      <c r="R57" s="207">
        <f>'DY Def'!P$5</f>
        <v>15</v>
      </c>
      <c r="S57" s="207">
        <f>'DY Def'!Q$5</f>
        <v>16</v>
      </c>
      <c r="T57" s="207">
        <f>'DY Def'!R$5</f>
        <v>17</v>
      </c>
      <c r="U57" s="207">
        <f>'DY Def'!S$5</f>
        <v>18</v>
      </c>
      <c r="V57" s="207">
        <f>'DY Def'!T$5</f>
        <v>19</v>
      </c>
      <c r="W57" s="207">
        <f>'DY Def'!U$5</f>
        <v>20</v>
      </c>
      <c r="X57" s="207">
        <f>'DY Def'!V$5</f>
        <v>21</v>
      </c>
      <c r="Y57" s="207">
        <f>'DY Def'!W$5</f>
        <v>22</v>
      </c>
      <c r="Z57" s="207">
        <f>'DY Def'!X$5</f>
        <v>23</v>
      </c>
      <c r="AA57" s="207">
        <f>'DY Def'!Y$5</f>
        <v>24</v>
      </c>
      <c r="AB57" s="208">
        <f>'DY Def'!Z$5</f>
        <v>25</v>
      </c>
    </row>
    <row r="58" spans="2:28" x14ac:dyDescent="0.2">
      <c r="B58" s="198" t="s">
        <v>83</v>
      </c>
      <c r="C58" s="197"/>
      <c r="D58" s="327"/>
      <c r="E58" s="328"/>
      <c r="F58" s="328"/>
      <c r="G58" s="328"/>
      <c r="H58" s="328"/>
      <c r="I58" s="318"/>
      <c r="J58" s="318"/>
      <c r="K58" s="318"/>
      <c r="L58" s="318"/>
      <c r="M58" s="318"/>
      <c r="N58" s="318"/>
      <c r="O58" s="318"/>
      <c r="P58" s="318"/>
      <c r="Q58" s="318"/>
      <c r="R58" s="318"/>
      <c r="S58" s="318"/>
      <c r="T58" s="318"/>
      <c r="U58" s="318"/>
      <c r="V58" s="318"/>
      <c r="W58" s="318"/>
      <c r="X58" s="318"/>
      <c r="Y58" s="318"/>
      <c r="Z58" s="318"/>
      <c r="AA58" s="318"/>
      <c r="AB58" s="319"/>
    </row>
    <row r="59" spans="2:28" x14ac:dyDescent="0.2">
      <c r="B59" s="63" t="str">
        <f>IFERROR(VLOOKUP(C59,'MEG Def'!$A$7:$B$12,2),"")</f>
        <v/>
      </c>
      <c r="C59" s="197"/>
      <c r="D59" s="329"/>
      <c r="E59" s="468"/>
      <c r="F59" s="468"/>
      <c r="G59" s="468"/>
      <c r="H59" s="468"/>
      <c r="I59" s="330"/>
      <c r="J59" s="330"/>
      <c r="K59" s="330"/>
      <c r="L59" s="330"/>
      <c r="M59" s="330"/>
      <c r="N59" s="330"/>
      <c r="O59" s="330"/>
      <c r="P59" s="330"/>
      <c r="Q59" s="330"/>
      <c r="R59" s="330"/>
      <c r="S59" s="330"/>
      <c r="T59" s="330"/>
      <c r="U59" s="330"/>
      <c r="V59" s="330"/>
      <c r="W59" s="330"/>
      <c r="X59" s="330"/>
      <c r="Y59" s="330"/>
      <c r="Z59" s="330"/>
      <c r="AA59" s="330"/>
      <c r="AB59" s="331"/>
    </row>
    <row r="60" spans="2:28" x14ac:dyDescent="0.2">
      <c r="B60" s="456" t="str">
        <f>IFERROR(VLOOKUP(C60,'MEG Def'!$A$7:$B$12,2),"")</f>
        <v/>
      </c>
      <c r="D60" s="329"/>
      <c r="E60" s="468"/>
      <c r="F60" s="468"/>
      <c r="G60" s="468"/>
      <c r="H60" s="468"/>
      <c r="I60" s="330"/>
      <c r="J60" s="330"/>
      <c r="K60" s="330"/>
      <c r="L60" s="330"/>
      <c r="M60" s="330"/>
      <c r="N60" s="330"/>
      <c r="O60" s="330"/>
      <c r="P60" s="330"/>
      <c r="Q60" s="330"/>
      <c r="R60" s="330"/>
      <c r="S60" s="330"/>
      <c r="T60" s="330"/>
      <c r="U60" s="330"/>
      <c r="V60" s="330"/>
      <c r="W60" s="330"/>
      <c r="X60" s="330"/>
      <c r="Y60" s="330"/>
      <c r="Z60" s="330"/>
      <c r="AA60" s="330"/>
      <c r="AB60" s="331"/>
    </row>
    <row r="61" spans="2:28" x14ac:dyDescent="0.2">
      <c r="B61" s="456" t="str">
        <f>IFERROR(VLOOKUP(C61,'MEG Def'!$A$7:$B$12,2),"")</f>
        <v/>
      </c>
      <c r="C61" s="197"/>
      <c r="D61" s="329"/>
      <c r="E61" s="468"/>
      <c r="F61" s="468"/>
      <c r="G61" s="468"/>
      <c r="H61" s="468"/>
      <c r="I61" s="330"/>
      <c r="J61" s="330"/>
      <c r="K61" s="330"/>
      <c r="L61" s="330"/>
      <c r="M61" s="330"/>
      <c r="N61" s="330"/>
      <c r="O61" s="330"/>
      <c r="P61" s="330"/>
      <c r="Q61" s="330"/>
      <c r="R61" s="330"/>
      <c r="S61" s="330"/>
      <c r="T61" s="330"/>
      <c r="U61" s="330"/>
      <c r="V61" s="330"/>
      <c r="W61" s="330"/>
      <c r="X61" s="330"/>
      <c r="Y61" s="330"/>
      <c r="Z61" s="330"/>
      <c r="AA61" s="330"/>
      <c r="AB61" s="331"/>
    </row>
    <row r="62" spans="2:28" x14ac:dyDescent="0.2">
      <c r="B62" s="456" t="str">
        <f>IFERROR(VLOOKUP(C62,'MEG Def'!$A$7:$B$12,2),"")</f>
        <v/>
      </c>
      <c r="C62" s="197"/>
      <c r="D62" s="329"/>
      <c r="E62" s="468"/>
      <c r="F62" s="468"/>
      <c r="G62" s="468"/>
      <c r="H62" s="468"/>
      <c r="I62" s="330"/>
      <c r="J62" s="330"/>
      <c r="K62" s="330"/>
      <c r="L62" s="330"/>
      <c r="M62" s="330"/>
      <c r="N62" s="330"/>
      <c r="O62" s="330"/>
      <c r="P62" s="330"/>
      <c r="Q62" s="330"/>
      <c r="R62" s="330"/>
      <c r="S62" s="330"/>
      <c r="T62" s="330"/>
      <c r="U62" s="330"/>
      <c r="V62" s="330"/>
      <c r="W62" s="330"/>
      <c r="X62" s="330"/>
      <c r="Y62" s="330"/>
      <c r="Z62" s="330"/>
      <c r="AA62" s="330"/>
      <c r="AB62" s="331"/>
    </row>
    <row r="63" spans="2:28" x14ac:dyDescent="0.2">
      <c r="B63" s="456" t="str">
        <f>IFERROR(VLOOKUP(C63,'MEG Def'!$A$7:$B$12,2),"")</f>
        <v/>
      </c>
      <c r="C63" s="197"/>
      <c r="D63" s="329"/>
      <c r="E63" s="468"/>
      <c r="F63" s="468"/>
      <c r="G63" s="468"/>
      <c r="H63" s="468"/>
      <c r="I63" s="330"/>
      <c r="J63" s="330"/>
      <c r="K63" s="330"/>
      <c r="L63" s="330"/>
      <c r="M63" s="330"/>
      <c r="N63" s="330"/>
      <c r="O63" s="330"/>
      <c r="P63" s="330"/>
      <c r="Q63" s="330"/>
      <c r="R63" s="330"/>
      <c r="S63" s="330"/>
      <c r="T63" s="330"/>
      <c r="U63" s="330"/>
      <c r="V63" s="330"/>
      <c r="W63" s="330"/>
      <c r="X63" s="330"/>
      <c r="Y63" s="330"/>
      <c r="Z63" s="330"/>
      <c r="AA63" s="330"/>
      <c r="AB63" s="331"/>
    </row>
    <row r="64" spans="2:28" x14ac:dyDescent="0.2">
      <c r="B64" s="199"/>
      <c r="C64" s="197"/>
      <c r="D64" s="329"/>
      <c r="E64" s="468"/>
      <c r="F64" s="468"/>
      <c r="G64" s="468"/>
      <c r="H64" s="468"/>
      <c r="I64" s="330"/>
      <c r="J64" s="330"/>
      <c r="K64" s="330"/>
      <c r="L64" s="330"/>
      <c r="M64" s="330"/>
      <c r="N64" s="330"/>
      <c r="O64" s="330"/>
      <c r="P64" s="330"/>
      <c r="Q64" s="330"/>
      <c r="R64" s="330"/>
      <c r="S64" s="330"/>
      <c r="T64" s="330"/>
      <c r="U64" s="330"/>
      <c r="V64" s="330"/>
      <c r="W64" s="330"/>
      <c r="X64" s="330"/>
      <c r="Y64" s="330"/>
      <c r="Z64" s="330"/>
      <c r="AA64" s="330"/>
      <c r="AB64" s="331"/>
    </row>
    <row r="65" spans="2:28" x14ac:dyDescent="0.2">
      <c r="B65" s="200" t="s">
        <v>85</v>
      </c>
      <c r="C65" s="197"/>
      <c r="D65" s="329"/>
      <c r="E65" s="469"/>
      <c r="F65" s="469"/>
      <c r="G65" s="469"/>
      <c r="H65" s="469"/>
      <c r="I65" s="330"/>
      <c r="J65" s="330"/>
      <c r="K65" s="330"/>
      <c r="L65" s="330"/>
      <c r="M65" s="330"/>
      <c r="N65" s="330"/>
      <c r="O65" s="330"/>
      <c r="P65" s="330"/>
      <c r="Q65" s="330"/>
      <c r="R65" s="330"/>
      <c r="S65" s="330"/>
      <c r="T65" s="330"/>
      <c r="U65" s="330"/>
      <c r="V65" s="330"/>
      <c r="W65" s="330"/>
      <c r="X65" s="330"/>
      <c r="Y65" s="330"/>
      <c r="Z65" s="330"/>
      <c r="AA65" s="330"/>
      <c r="AB65" s="331"/>
    </row>
    <row r="66" spans="2:28" x14ac:dyDescent="0.2">
      <c r="B66" s="63" t="str">
        <f>IFERROR(VLOOKUP(C66,'MEG Def'!$A$21:$B$26,2),"")</f>
        <v/>
      </c>
      <c r="C66" s="197"/>
      <c r="D66" s="329"/>
      <c r="E66" s="468"/>
      <c r="F66" s="469"/>
      <c r="G66" s="469"/>
      <c r="H66" s="469"/>
      <c r="I66" s="330"/>
      <c r="J66" s="330"/>
      <c r="K66" s="330"/>
      <c r="L66" s="330"/>
      <c r="M66" s="330"/>
      <c r="N66" s="330"/>
      <c r="O66" s="330"/>
      <c r="P66" s="330"/>
      <c r="Q66" s="330"/>
      <c r="R66" s="330"/>
      <c r="S66" s="330"/>
      <c r="T66" s="330"/>
      <c r="U66" s="330"/>
      <c r="V66" s="330"/>
      <c r="W66" s="330"/>
      <c r="X66" s="330"/>
      <c r="Y66" s="330"/>
      <c r="Z66" s="330"/>
      <c r="AA66" s="330"/>
      <c r="AB66" s="331"/>
    </row>
    <row r="67" spans="2:28" x14ac:dyDescent="0.2">
      <c r="B67" s="63" t="str">
        <f>IFERROR(VLOOKUP(C67,'MEG Def'!$A$21:$B$26,2),"")</f>
        <v/>
      </c>
      <c r="C67" s="197"/>
      <c r="D67" s="329"/>
      <c r="E67" s="469"/>
      <c r="F67" s="469"/>
      <c r="G67" s="469"/>
      <c r="H67" s="469"/>
      <c r="I67" s="330"/>
      <c r="J67" s="330"/>
      <c r="K67" s="330"/>
      <c r="L67" s="330"/>
      <c r="M67" s="330"/>
      <c r="N67" s="330"/>
      <c r="O67" s="330"/>
      <c r="P67" s="330"/>
      <c r="Q67" s="330"/>
      <c r="R67" s="330"/>
      <c r="S67" s="330"/>
      <c r="T67" s="330"/>
      <c r="U67" s="330"/>
      <c r="V67" s="330"/>
      <c r="W67" s="330"/>
      <c r="X67" s="330"/>
      <c r="Y67" s="330"/>
      <c r="Z67" s="330"/>
      <c r="AA67" s="330"/>
      <c r="AB67" s="331"/>
    </row>
    <row r="68" spans="2:28" x14ac:dyDescent="0.2">
      <c r="B68" s="63" t="str">
        <f>IFERROR(VLOOKUP(C68,'MEG Def'!$A$21:$B$26,2),"")</f>
        <v/>
      </c>
      <c r="C68" s="197"/>
      <c r="D68" s="329"/>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1"/>
    </row>
    <row r="69" spans="2:28" x14ac:dyDescent="0.2">
      <c r="B69" s="63" t="str">
        <f>IFERROR(VLOOKUP(C69,'MEG Def'!$A$21:$B$26,2),"")</f>
        <v/>
      </c>
      <c r="C69" s="197"/>
      <c r="D69" s="329"/>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1"/>
    </row>
    <row r="70" spans="2:28" x14ac:dyDescent="0.2">
      <c r="B70" s="63" t="str">
        <f>IFERROR(VLOOKUP(C70,'MEG Def'!$A$21:$B$26,2),"")</f>
        <v/>
      </c>
      <c r="C70" s="197"/>
      <c r="D70" s="329"/>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1"/>
    </row>
    <row r="71" spans="2:28" x14ac:dyDescent="0.2">
      <c r="B71" s="199"/>
      <c r="C71" s="201"/>
      <c r="D71" s="329"/>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1"/>
    </row>
    <row r="72" spans="2:28" x14ac:dyDescent="0.2">
      <c r="B72" s="200" t="s">
        <v>43</v>
      </c>
      <c r="C72" s="197"/>
      <c r="D72" s="329"/>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1"/>
    </row>
    <row r="73" spans="2:28" x14ac:dyDescent="0.2">
      <c r="B73" s="63" t="str">
        <f>IFERROR(VLOOKUP(C73,'MEG Def'!$A$35:$B$40,2),"")</f>
        <v/>
      </c>
      <c r="C73" s="201"/>
      <c r="D73" s="329"/>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1"/>
    </row>
    <row r="74" spans="2:28" x14ac:dyDescent="0.2">
      <c r="B74" s="63" t="str">
        <f>IFERROR(VLOOKUP(C74,'MEG Def'!$A$35:$B$40,2),"")</f>
        <v/>
      </c>
      <c r="C74" s="201"/>
      <c r="D74" s="329"/>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1"/>
    </row>
    <row r="75" spans="2:28" x14ac:dyDescent="0.2">
      <c r="B75" s="63" t="str">
        <f>IFERROR(VLOOKUP(C75,'MEG Def'!$A$35:$B$40,2),"")</f>
        <v/>
      </c>
      <c r="C75" s="201"/>
      <c r="D75" s="329"/>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1"/>
    </row>
    <row r="76" spans="2:28" x14ac:dyDescent="0.2">
      <c r="B76" s="63" t="str">
        <f>IFERROR(VLOOKUP(C76,'MEG Def'!$A$35:$B$40,2),"")</f>
        <v/>
      </c>
      <c r="C76" s="201"/>
      <c r="D76" s="329"/>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1"/>
    </row>
    <row r="77" spans="2:28" x14ac:dyDescent="0.2">
      <c r="B77" s="63" t="str">
        <f>IFERROR(VLOOKUP(C77,'MEG Def'!$A$35:$B$40,2),"")</f>
        <v/>
      </c>
      <c r="C77" s="201"/>
      <c r="D77" s="329"/>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1"/>
    </row>
    <row r="78" spans="2:28" x14ac:dyDescent="0.2">
      <c r="B78" s="246"/>
      <c r="C78" s="197"/>
      <c r="D78" s="332"/>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4"/>
    </row>
    <row r="79" spans="2:28" x14ac:dyDescent="0.2">
      <c r="B79" s="202" t="s">
        <v>42</v>
      </c>
      <c r="C79" s="197"/>
      <c r="D79" s="332"/>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4"/>
    </row>
    <row r="80" spans="2:28" x14ac:dyDescent="0.2">
      <c r="B80" s="63" t="str">
        <f>IFERROR(VLOOKUP(C80,'MEG Def'!$A$42:$B$45,2),"")</f>
        <v/>
      </c>
      <c r="C80" s="197"/>
      <c r="D80" s="329"/>
      <c r="E80" s="468"/>
      <c r="F80" s="469"/>
      <c r="G80" s="469"/>
      <c r="H80" s="469"/>
      <c r="I80" s="330"/>
      <c r="J80" s="330"/>
      <c r="K80" s="330"/>
      <c r="L80" s="330"/>
      <c r="M80" s="330"/>
      <c r="N80" s="330"/>
      <c r="O80" s="330"/>
      <c r="P80" s="330"/>
      <c r="Q80" s="330"/>
      <c r="R80" s="330"/>
      <c r="S80" s="330"/>
      <c r="T80" s="330"/>
      <c r="U80" s="330"/>
      <c r="V80" s="330"/>
      <c r="W80" s="330"/>
      <c r="X80" s="330"/>
      <c r="Y80" s="330"/>
      <c r="Z80" s="330"/>
      <c r="AA80" s="330"/>
      <c r="AB80" s="331"/>
    </row>
    <row r="81" spans="2:28" x14ac:dyDescent="0.2">
      <c r="B81" s="63" t="str">
        <f>IFERROR(VLOOKUP(C81,'MEG Def'!$A$42:$B$45,2),"")</f>
        <v/>
      </c>
      <c r="C81" s="197"/>
      <c r="D81" s="329"/>
      <c r="E81" s="469"/>
      <c r="F81" s="469"/>
      <c r="G81" s="469"/>
      <c r="H81" s="469"/>
      <c r="I81" s="330"/>
      <c r="J81" s="330"/>
      <c r="K81" s="330"/>
      <c r="L81" s="330"/>
      <c r="M81" s="330"/>
      <c r="N81" s="330"/>
      <c r="O81" s="330"/>
      <c r="P81" s="330"/>
      <c r="Q81" s="330"/>
      <c r="R81" s="330"/>
      <c r="S81" s="330"/>
      <c r="T81" s="330"/>
      <c r="U81" s="330"/>
      <c r="V81" s="330"/>
      <c r="W81" s="330"/>
      <c r="X81" s="330"/>
      <c r="Y81" s="330"/>
      <c r="Z81" s="330"/>
      <c r="AA81" s="330"/>
      <c r="AB81" s="331"/>
    </row>
    <row r="82" spans="2:28" x14ac:dyDescent="0.2">
      <c r="B82" s="63" t="str">
        <f>IFERROR(VLOOKUP(C82,'MEG Def'!$A$42:$B$45,2),"")</f>
        <v/>
      </c>
      <c r="C82" s="197"/>
      <c r="D82" s="329"/>
      <c r="E82" s="469"/>
      <c r="F82" s="469"/>
      <c r="G82" s="469"/>
      <c r="H82" s="469"/>
      <c r="I82" s="330"/>
      <c r="J82" s="330"/>
      <c r="K82" s="330"/>
      <c r="L82" s="330"/>
      <c r="M82" s="330"/>
      <c r="N82" s="330"/>
      <c r="O82" s="330"/>
      <c r="P82" s="330"/>
      <c r="Q82" s="330"/>
      <c r="R82" s="330"/>
      <c r="S82" s="330"/>
      <c r="T82" s="330"/>
      <c r="U82" s="330"/>
      <c r="V82" s="330"/>
      <c r="W82" s="330"/>
      <c r="X82" s="330"/>
      <c r="Y82" s="330"/>
      <c r="Z82" s="330"/>
      <c r="AA82" s="330"/>
      <c r="AB82" s="331"/>
    </row>
    <row r="83" spans="2:28" ht="12.6" customHeight="1" x14ac:dyDescent="0.2">
      <c r="B83" s="203"/>
      <c r="C83" s="197"/>
      <c r="D83" s="332"/>
      <c r="E83" s="469"/>
      <c r="F83" s="469"/>
      <c r="G83" s="469"/>
      <c r="H83" s="469"/>
      <c r="I83" s="333"/>
      <c r="J83" s="333"/>
      <c r="K83" s="333"/>
      <c r="L83" s="333"/>
      <c r="M83" s="333"/>
      <c r="N83" s="333"/>
      <c r="O83" s="333"/>
      <c r="P83" s="333"/>
      <c r="Q83" s="333"/>
      <c r="R83" s="333"/>
      <c r="S83" s="333"/>
      <c r="T83" s="333"/>
      <c r="U83" s="333"/>
      <c r="V83" s="333"/>
      <c r="W83" s="333"/>
      <c r="X83" s="333"/>
      <c r="Y83" s="333"/>
      <c r="Z83" s="333"/>
      <c r="AA83" s="333"/>
      <c r="AB83" s="334"/>
    </row>
    <row r="84" spans="2:28" ht="12.6" customHeight="1" x14ac:dyDescent="0.2">
      <c r="B84" s="204" t="s">
        <v>41</v>
      </c>
      <c r="C84" s="201"/>
      <c r="D84" s="329"/>
      <c r="E84" s="469"/>
      <c r="F84" s="469"/>
      <c r="G84" s="469"/>
      <c r="H84" s="469"/>
      <c r="I84" s="330"/>
      <c r="J84" s="330"/>
      <c r="K84" s="330"/>
      <c r="L84" s="330"/>
      <c r="M84" s="330"/>
      <c r="N84" s="330"/>
      <c r="O84" s="330"/>
      <c r="P84" s="330"/>
      <c r="Q84" s="330"/>
      <c r="R84" s="330"/>
      <c r="S84" s="330"/>
      <c r="T84" s="330"/>
      <c r="U84" s="330"/>
      <c r="V84" s="330"/>
      <c r="W84" s="330"/>
      <c r="X84" s="330"/>
      <c r="Y84" s="330"/>
      <c r="Z84" s="330"/>
      <c r="AA84" s="330"/>
      <c r="AB84" s="331"/>
    </row>
    <row r="85" spans="2:28" ht="12.6" customHeight="1" x14ac:dyDescent="0.2">
      <c r="B85" s="63" t="str">
        <f>IFERROR(VLOOKUP(C85,'MEG Def'!$A$47:$B$50,2),"")</f>
        <v/>
      </c>
      <c r="C85" s="201"/>
      <c r="D85" s="329"/>
      <c r="E85" s="468"/>
      <c r="F85" s="469"/>
      <c r="G85" s="469"/>
      <c r="H85" s="469"/>
      <c r="I85" s="330"/>
      <c r="J85" s="330"/>
      <c r="K85" s="330"/>
      <c r="L85" s="330"/>
      <c r="M85" s="330"/>
      <c r="N85" s="330"/>
      <c r="O85" s="330"/>
      <c r="P85" s="330"/>
      <c r="Q85" s="330"/>
      <c r="R85" s="330"/>
      <c r="S85" s="330"/>
      <c r="T85" s="330"/>
      <c r="U85" s="330"/>
      <c r="V85" s="330"/>
      <c r="W85" s="330"/>
      <c r="X85" s="330"/>
      <c r="Y85" s="330"/>
      <c r="Z85" s="330"/>
      <c r="AA85" s="330"/>
      <c r="AB85" s="331"/>
    </row>
    <row r="86" spans="2:28" ht="12.6" customHeight="1" x14ac:dyDescent="0.2">
      <c r="B86" s="63" t="str">
        <f>IFERROR(VLOOKUP(C86,'MEG Def'!$A$47:$B$50,2),"")</f>
        <v/>
      </c>
      <c r="C86" s="201"/>
      <c r="D86" s="329"/>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1"/>
    </row>
    <row r="87" spans="2:28" ht="12.6" customHeight="1" x14ac:dyDescent="0.2">
      <c r="B87" s="63" t="str">
        <f>IFERROR(VLOOKUP(C87,'MEG Def'!$A$47:$B$50,2),"")</f>
        <v/>
      </c>
      <c r="C87" s="201"/>
      <c r="D87" s="329"/>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1"/>
    </row>
    <row r="88" spans="2:28" ht="12.6" customHeight="1" x14ac:dyDescent="0.2">
      <c r="B88" s="205"/>
      <c r="C88" s="201"/>
      <c r="D88" s="329"/>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1"/>
    </row>
    <row r="89" spans="2:28" x14ac:dyDescent="0.2">
      <c r="B89" s="202" t="s">
        <v>78</v>
      </c>
      <c r="C89" s="201"/>
      <c r="D89" s="329"/>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1"/>
    </row>
    <row r="90" spans="2:28" x14ac:dyDescent="0.2">
      <c r="B90" s="63" t="str">
        <f>IFERROR(VLOOKUP(C90,'MEG Def'!$A$52:$B$55,2),"")</f>
        <v/>
      </c>
      <c r="C90" s="201"/>
      <c r="D90" s="329"/>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1"/>
    </row>
    <row r="91" spans="2:28" x14ac:dyDescent="0.2">
      <c r="B91" s="63" t="str">
        <f>IFERROR(VLOOKUP(C91,'MEG Def'!$A$52:$B$55,2),"")</f>
        <v/>
      </c>
      <c r="C91" s="201"/>
      <c r="D91" s="329"/>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1"/>
    </row>
    <row r="92" spans="2:28" x14ac:dyDescent="0.2">
      <c r="B92" s="63" t="str">
        <f>IFERROR(VLOOKUP(C92,'MEG Def'!$A$52:$B$55,2),"")</f>
        <v/>
      </c>
      <c r="C92" s="201"/>
      <c r="D92" s="329"/>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1"/>
    </row>
    <row r="93" spans="2:28" x14ac:dyDescent="0.2">
      <c r="B93" s="205"/>
      <c r="C93" s="201"/>
      <c r="D93" s="329"/>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1"/>
    </row>
    <row r="94" spans="2:28" x14ac:dyDescent="0.2">
      <c r="B94" s="204" t="s">
        <v>79</v>
      </c>
      <c r="C94" s="201"/>
      <c r="D94" s="329"/>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1"/>
    </row>
    <row r="95" spans="2:28" x14ac:dyDescent="0.2">
      <c r="B95" s="63" t="str">
        <f>IFERROR(VLOOKUP(C95,'MEG Def'!$A$57:$B$60,2),"")</f>
        <v/>
      </c>
      <c r="C95" s="201"/>
      <c r="D95" s="329"/>
      <c r="E95" s="468"/>
      <c r="F95" s="469"/>
      <c r="G95" s="469"/>
      <c r="H95" s="469"/>
      <c r="I95" s="330"/>
      <c r="J95" s="330"/>
      <c r="K95" s="330"/>
      <c r="L95" s="330"/>
      <c r="M95" s="330"/>
      <c r="N95" s="330"/>
      <c r="O95" s="330"/>
      <c r="P95" s="330"/>
      <c r="Q95" s="330"/>
      <c r="R95" s="330"/>
      <c r="S95" s="330"/>
      <c r="T95" s="330"/>
      <c r="U95" s="330"/>
      <c r="V95" s="330"/>
      <c r="W95" s="330"/>
      <c r="X95" s="330"/>
      <c r="Y95" s="330"/>
      <c r="Z95" s="330"/>
      <c r="AA95" s="330"/>
      <c r="AB95" s="331"/>
    </row>
    <row r="96" spans="2:28" x14ac:dyDescent="0.2">
      <c r="B96" s="63" t="str">
        <f>IFERROR(VLOOKUP(C96,'MEG Def'!$A$57:$B$60,2),"")</f>
        <v/>
      </c>
      <c r="C96" s="201"/>
      <c r="D96" s="329"/>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1"/>
    </row>
    <row r="97" spans="2:28" x14ac:dyDescent="0.2">
      <c r="B97" s="63" t="str">
        <f>IFERROR(VLOOKUP(C97,'MEG Def'!$A$57:$B$60,2),"")</f>
        <v/>
      </c>
      <c r="C97" s="201"/>
      <c r="D97" s="329"/>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1"/>
    </row>
    <row r="98" spans="2:28" ht="13.5" thickBot="1" x14ac:dyDescent="0.25">
      <c r="B98" s="237"/>
      <c r="C98" s="243"/>
      <c r="D98" s="335"/>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7"/>
    </row>
  </sheetData>
  <sheetProtection password="CD94"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pageSetUpPr fitToPage="1"/>
  </sheetPr>
  <dimension ref="B1:AB99"/>
  <sheetViews>
    <sheetView showZeros="0" zoomScaleNormal="100" workbookViewId="0">
      <selection activeCell="G41" sqref="G41"/>
    </sheetView>
  </sheetViews>
  <sheetFormatPr defaultColWidth="8.7109375" defaultRowHeight="12.75" x14ac:dyDescent="0.2"/>
  <cols>
    <col min="1" max="1" width="8.7109375" style="50"/>
    <col min="2" max="2" width="42.85546875" style="50" customWidth="1"/>
    <col min="3" max="3" width="4.42578125" style="56" customWidth="1"/>
    <col min="4" max="28" width="15.5703125" style="50" customWidth="1"/>
    <col min="29" max="16384" width="8.7109375" style="50"/>
  </cols>
  <sheetData>
    <row r="1" spans="2:28" s="27" customFormat="1" ht="27.95" customHeight="1" x14ac:dyDescent="0.2">
      <c r="B1" s="71"/>
      <c r="C1" s="71"/>
      <c r="D1" s="71"/>
    </row>
    <row r="3" spans="2:28" x14ac:dyDescent="0.2">
      <c r="B3" s="49" t="s">
        <v>18</v>
      </c>
    </row>
    <row r="5" spans="2:28" ht="13.5" thickBot="1" x14ac:dyDescent="0.25">
      <c r="B5" s="53" t="s">
        <v>15</v>
      </c>
      <c r="C5" s="57"/>
    </row>
    <row r="6" spans="2:28" x14ac:dyDescent="0.2">
      <c r="B6" s="58"/>
      <c r="C6" s="113"/>
      <c r="D6" s="67" t="s">
        <v>0</v>
      </c>
      <c r="E6" s="59"/>
      <c r="F6" s="59"/>
      <c r="G6" s="59"/>
      <c r="H6" s="59"/>
      <c r="I6" s="68"/>
      <c r="J6" s="68"/>
      <c r="K6" s="68"/>
      <c r="L6" s="68"/>
      <c r="M6" s="68"/>
      <c r="N6" s="68"/>
      <c r="O6" s="68"/>
      <c r="P6" s="68"/>
      <c r="Q6" s="68"/>
      <c r="R6" s="68"/>
      <c r="S6" s="68"/>
      <c r="T6" s="68"/>
      <c r="U6" s="68"/>
      <c r="V6" s="68"/>
      <c r="W6" s="68"/>
      <c r="X6" s="68"/>
      <c r="Y6" s="68"/>
      <c r="Z6" s="68"/>
      <c r="AA6" s="68"/>
      <c r="AB6" s="69"/>
    </row>
    <row r="7" spans="2:28" ht="13.5" thickBot="1" x14ac:dyDescent="0.25">
      <c r="B7" s="60"/>
      <c r="C7" s="114"/>
      <c r="D7" s="145">
        <f>'DY Def'!B$5</f>
        <v>1</v>
      </c>
      <c r="E7" s="160">
        <f>'DY Def'!C$5</f>
        <v>2</v>
      </c>
      <c r="F7" s="160">
        <f>'DY Def'!D$5</f>
        <v>3</v>
      </c>
      <c r="G7" s="160">
        <f>'DY Def'!E$5</f>
        <v>4</v>
      </c>
      <c r="H7" s="160">
        <f>'DY Def'!F$5</f>
        <v>5</v>
      </c>
      <c r="I7" s="160">
        <f>'DY Def'!G$5</f>
        <v>6</v>
      </c>
      <c r="J7" s="160">
        <f>'DY Def'!H$5</f>
        <v>7</v>
      </c>
      <c r="K7" s="160">
        <f>'DY Def'!I$5</f>
        <v>8</v>
      </c>
      <c r="L7" s="160">
        <f>'DY Def'!J$5</f>
        <v>9</v>
      </c>
      <c r="M7" s="160">
        <f>'DY Def'!K$5</f>
        <v>10</v>
      </c>
      <c r="N7" s="160">
        <f>'DY Def'!L$5</f>
        <v>11</v>
      </c>
      <c r="O7" s="160">
        <f>'DY Def'!M$5</f>
        <v>12</v>
      </c>
      <c r="P7" s="160">
        <f>'DY Def'!N$5</f>
        <v>13</v>
      </c>
      <c r="Q7" s="160">
        <f>'DY Def'!O$5</f>
        <v>14</v>
      </c>
      <c r="R7" s="160">
        <f>'DY Def'!P$5</f>
        <v>15</v>
      </c>
      <c r="S7" s="160">
        <f>'DY Def'!Q$5</f>
        <v>16</v>
      </c>
      <c r="T7" s="160">
        <f>'DY Def'!R$5</f>
        <v>17</v>
      </c>
      <c r="U7" s="160">
        <f>'DY Def'!S$5</f>
        <v>18</v>
      </c>
      <c r="V7" s="160">
        <f>'DY Def'!T$5</f>
        <v>19</v>
      </c>
      <c r="W7" s="160">
        <f>'DY Def'!U$5</f>
        <v>20</v>
      </c>
      <c r="X7" s="160">
        <f>'DY Def'!V$5</f>
        <v>21</v>
      </c>
      <c r="Y7" s="160">
        <f>'DY Def'!W$5</f>
        <v>22</v>
      </c>
      <c r="Z7" s="160">
        <f>'DY Def'!X$5</f>
        <v>23</v>
      </c>
      <c r="AA7" s="160">
        <f>'DY Def'!Y$5</f>
        <v>24</v>
      </c>
      <c r="AB7" s="161">
        <f>'DY Def'!Z$5</f>
        <v>25</v>
      </c>
    </row>
    <row r="8" spans="2:28" x14ac:dyDescent="0.2">
      <c r="B8" s="61"/>
      <c r="C8" s="115"/>
      <c r="D8" s="338"/>
      <c r="E8" s="339"/>
      <c r="F8" s="339"/>
      <c r="G8" s="339"/>
      <c r="H8" s="339"/>
      <c r="I8" s="339"/>
      <c r="J8" s="339"/>
      <c r="K8" s="339"/>
      <c r="L8" s="339"/>
      <c r="M8" s="339"/>
      <c r="N8" s="339"/>
      <c r="O8" s="339"/>
      <c r="P8" s="339"/>
      <c r="Q8" s="339"/>
      <c r="R8" s="339"/>
      <c r="S8" s="339"/>
      <c r="T8" s="339"/>
      <c r="U8" s="339"/>
      <c r="V8" s="339"/>
      <c r="W8" s="339"/>
      <c r="X8" s="339"/>
      <c r="Y8" s="339"/>
      <c r="Z8" s="339"/>
      <c r="AA8" s="339"/>
      <c r="AB8" s="340"/>
    </row>
    <row r="9" spans="2:28" x14ac:dyDescent="0.2">
      <c r="B9" s="62" t="s">
        <v>83</v>
      </c>
      <c r="C9" s="114"/>
      <c r="D9" s="341"/>
      <c r="E9" s="342"/>
      <c r="F9" s="342"/>
      <c r="G9" s="342"/>
      <c r="H9" s="342"/>
      <c r="I9" s="342"/>
      <c r="J9" s="342"/>
      <c r="K9" s="342"/>
      <c r="L9" s="342"/>
      <c r="M9" s="342"/>
      <c r="N9" s="342"/>
      <c r="O9" s="342"/>
      <c r="P9" s="342"/>
      <c r="Q9" s="342"/>
      <c r="R9" s="342"/>
      <c r="S9" s="342"/>
      <c r="T9" s="342"/>
      <c r="U9" s="342"/>
      <c r="V9" s="342"/>
      <c r="W9" s="342"/>
      <c r="X9" s="342"/>
      <c r="Y9" s="342"/>
      <c r="Z9" s="342"/>
      <c r="AA9" s="342"/>
      <c r="AB9" s="343"/>
    </row>
    <row r="10" spans="2:28" x14ac:dyDescent="0.2">
      <c r="B10" s="63" t="str">
        <f>IFERROR(VLOOKUP(C10,'MEG Def'!$A$7:$B$12,2),"")</f>
        <v/>
      </c>
      <c r="C10" s="134"/>
      <c r="D10" s="341">
        <f>'WW Spending Actual'!D10+'WW Spending Projected'!D14</f>
        <v>0</v>
      </c>
      <c r="E10" s="342">
        <f>'WW Spending Actual'!E10+'WW Spending Projected'!E14</f>
        <v>0</v>
      </c>
      <c r="F10" s="342">
        <f>'WW Spending Actual'!F10+'WW Spending Projected'!F14</f>
        <v>0</v>
      </c>
      <c r="G10" s="342">
        <f>'WW Spending Actual'!G10+'WW Spending Projected'!G14</f>
        <v>0</v>
      </c>
      <c r="H10" s="342">
        <f>'WW Spending Actual'!H10+'WW Spending Projected'!H14</f>
        <v>0</v>
      </c>
      <c r="I10" s="342">
        <f>'WW Spending Actual'!I10+'WW Spending Projected'!I14</f>
        <v>0</v>
      </c>
      <c r="J10" s="342">
        <f>'WW Spending Actual'!J10+'WW Spending Projected'!J14</f>
        <v>0</v>
      </c>
      <c r="K10" s="342">
        <f>'WW Spending Actual'!K10+'WW Spending Projected'!K14</f>
        <v>0</v>
      </c>
      <c r="L10" s="342">
        <f>'WW Spending Actual'!L10+'WW Spending Projected'!L14</f>
        <v>0</v>
      </c>
      <c r="M10" s="342">
        <f>'WW Spending Actual'!M10+'WW Spending Projected'!M14</f>
        <v>0</v>
      </c>
      <c r="N10" s="342">
        <f>'WW Spending Actual'!N10+'WW Spending Projected'!N14</f>
        <v>0</v>
      </c>
      <c r="O10" s="342">
        <f>'WW Spending Actual'!O10+'WW Spending Projected'!O14</f>
        <v>0</v>
      </c>
      <c r="P10" s="342">
        <f>'WW Spending Actual'!P10+'WW Spending Projected'!P14</f>
        <v>0</v>
      </c>
      <c r="Q10" s="342">
        <f>'WW Spending Actual'!Q10+'WW Spending Projected'!Q14</f>
        <v>0</v>
      </c>
      <c r="R10" s="342">
        <f>'WW Spending Actual'!R10+'WW Spending Projected'!R14</f>
        <v>0</v>
      </c>
      <c r="S10" s="342">
        <f>'WW Spending Actual'!S10+'WW Spending Projected'!S14</f>
        <v>0</v>
      </c>
      <c r="T10" s="342">
        <f>'WW Spending Actual'!T10+'WW Spending Projected'!T14</f>
        <v>0</v>
      </c>
      <c r="U10" s="342">
        <f>'WW Spending Actual'!U10+'WW Spending Projected'!U14</f>
        <v>0</v>
      </c>
      <c r="V10" s="342">
        <f>'WW Spending Actual'!V10+'WW Spending Projected'!V14</f>
        <v>0</v>
      </c>
      <c r="W10" s="342">
        <f>'WW Spending Actual'!W10+'WW Spending Projected'!W14</f>
        <v>0</v>
      </c>
      <c r="X10" s="342">
        <f>'WW Spending Actual'!X10+'WW Spending Projected'!X14</f>
        <v>0</v>
      </c>
      <c r="Y10" s="342">
        <f>'WW Spending Actual'!Y10+'WW Spending Projected'!Y14</f>
        <v>0</v>
      </c>
      <c r="Z10" s="342">
        <f>'WW Spending Actual'!Z10+'WW Spending Projected'!Z14</f>
        <v>0</v>
      </c>
      <c r="AA10" s="342">
        <f>'WW Spending Actual'!AA10+'WW Spending Projected'!AA14</f>
        <v>0</v>
      </c>
      <c r="AB10" s="343">
        <f>'WW Spending Actual'!AB10+'WW Spending Projected'!AB14</f>
        <v>0</v>
      </c>
    </row>
    <row r="11" spans="2:28" x14ac:dyDescent="0.2">
      <c r="B11" s="63" t="str">
        <f>IFERROR(VLOOKUP(C11,'MEG Def'!$A$7:$B$12,2),"")</f>
        <v/>
      </c>
      <c r="C11" s="134"/>
      <c r="D11" s="341">
        <f>'WW Spending Actual'!D11+'WW Spending Projected'!D15</f>
        <v>0</v>
      </c>
      <c r="E11" s="342">
        <f>'WW Spending Actual'!E11+'WW Spending Projected'!E15</f>
        <v>0</v>
      </c>
      <c r="F11" s="342">
        <f>'WW Spending Actual'!F11+'WW Spending Projected'!F15</f>
        <v>0</v>
      </c>
      <c r="G11" s="342">
        <f>'WW Spending Actual'!G11+'WW Spending Projected'!G15</f>
        <v>0</v>
      </c>
      <c r="H11" s="342">
        <f>'WW Spending Actual'!H11+'WW Spending Projected'!H15</f>
        <v>0</v>
      </c>
      <c r="I11" s="342">
        <f>'WW Spending Actual'!I11+'WW Spending Projected'!I15</f>
        <v>0</v>
      </c>
      <c r="J11" s="342">
        <f>'WW Spending Actual'!J11+'WW Spending Projected'!J15</f>
        <v>0</v>
      </c>
      <c r="K11" s="342">
        <f>'WW Spending Actual'!K11+'WW Spending Projected'!K15</f>
        <v>0</v>
      </c>
      <c r="L11" s="342">
        <f>'WW Spending Actual'!L11+'WW Spending Projected'!L15</f>
        <v>0</v>
      </c>
      <c r="M11" s="342">
        <f>'WW Spending Actual'!M11+'WW Spending Projected'!M15</f>
        <v>0</v>
      </c>
      <c r="N11" s="342">
        <f>'WW Spending Actual'!N11+'WW Spending Projected'!N15</f>
        <v>0</v>
      </c>
      <c r="O11" s="342">
        <f>'WW Spending Actual'!O11+'WW Spending Projected'!O15</f>
        <v>0</v>
      </c>
      <c r="P11" s="342">
        <f>'WW Spending Actual'!P11+'WW Spending Projected'!P15</f>
        <v>0</v>
      </c>
      <c r="Q11" s="342">
        <f>'WW Spending Actual'!Q11+'WW Spending Projected'!Q15</f>
        <v>0</v>
      </c>
      <c r="R11" s="342">
        <f>'WW Spending Actual'!R11+'WW Spending Projected'!R15</f>
        <v>0</v>
      </c>
      <c r="S11" s="342">
        <f>'WW Spending Actual'!S11+'WW Spending Projected'!S15</f>
        <v>0</v>
      </c>
      <c r="T11" s="342">
        <f>'WW Spending Actual'!T11+'WW Spending Projected'!T15</f>
        <v>0</v>
      </c>
      <c r="U11" s="342">
        <f>'WW Spending Actual'!U11+'WW Spending Projected'!U15</f>
        <v>0</v>
      </c>
      <c r="V11" s="342">
        <f>'WW Spending Actual'!V11+'WW Spending Projected'!V15</f>
        <v>0</v>
      </c>
      <c r="W11" s="342">
        <f>'WW Spending Actual'!W11+'WW Spending Projected'!W15</f>
        <v>0</v>
      </c>
      <c r="X11" s="342">
        <f>'WW Spending Actual'!X11+'WW Spending Projected'!X15</f>
        <v>0</v>
      </c>
      <c r="Y11" s="342">
        <f>'WW Spending Actual'!Y11+'WW Spending Projected'!Y15</f>
        <v>0</v>
      </c>
      <c r="Z11" s="342">
        <f>'WW Spending Actual'!Z11+'WW Spending Projected'!Z15</f>
        <v>0</v>
      </c>
      <c r="AA11" s="342">
        <f>'WW Spending Actual'!AA11+'WW Spending Projected'!AA15</f>
        <v>0</v>
      </c>
      <c r="AB11" s="343">
        <f>'WW Spending Actual'!AB11+'WW Spending Projected'!AB15</f>
        <v>0</v>
      </c>
    </row>
    <row r="12" spans="2:28" x14ac:dyDescent="0.2">
      <c r="B12" s="63" t="str">
        <f>IFERROR(VLOOKUP(C12,'MEG Def'!$A$7:$B$12,2),"")</f>
        <v/>
      </c>
      <c r="C12" s="134"/>
      <c r="D12" s="341">
        <f>'WW Spending Actual'!D12+'WW Spending Projected'!D16</f>
        <v>0</v>
      </c>
      <c r="E12" s="342">
        <f>'WW Spending Actual'!E12+'WW Spending Projected'!E16</f>
        <v>0</v>
      </c>
      <c r="F12" s="342">
        <f>'WW Spending Actual'!F12+'WW Spending Projected'!F16</f>
        <v>0</v>
      </c>
      <c r="G12" s="342">
        <f>'WW Spending Actual'!G12+'WW Spending Projected'!G16</f>
        <v>0</v>
      </c>
      <c r="H12" s="342">
        <f>'WW Spending Actual'!H12+'WW Spending Projected'!H16</f>
        <v>0</v>
      </c>
      <c r="I12" s="342">
        <f>'WW Spending Actual'!I12+'WW Spending Projected'!I16</f>
        <v>0</v>
      </c>
      <c r="J12" s="342">
        <f>'WW Spending Actual'!J12+'WW Spending Projected'!J16</f>
        <v>0</v>
      </c>
      <c r="K12" s="342">
        <f>'WW Spending Actual'!K12+'WW Spending Projected'!K16</f>
        <v>0</v>
      </c>
      <c r="L12" s="342">
        <f>'WW Spending Actual'!L12+'WW Spending Projected'!L16</f>
        <v>0</v>
      </c>
      <c r="M12" s="342">
        <f>'WW Spending Actual'!M12+'WW Spending Projected'!M16</f>
        <v>0</v>
      </c>
      <c r="N12" s="342">
        <f>'WW Spending Actual'!N12+'WW Spending Projected'!N16</f>
        <v>0</v>
      </c>
      <c r="O12" s="342">
        <f>'WW Spending Actual'!O12+'WW Spending Projected'!O16</f>
        <v>0</v>
      </c>
      <c r="P12" s="342">
        <f>'WW Spending Actual'!P12+'WW Spending Projected'!P16</f>
        <v>0</v>
      </c>
      <c r="Q12" s="342">
        <f>'WW Spending Actual'!Q12+'WW Spending Projected'!Q16</f>
        <v>0</v>
      </c>
      <c r="R12" s="342">
        <f>'WW Spending Actual'!R12+'WW Spending Projected'!R16</f>
        <v>0</v>
      </c>
      <c r="S12" s="342">
        <f>'WW Spending Actual'!S12+'WW Spending Projected'!S16</f>
        <v>0</v>
      </c>
      <c r="T12" s="342">
        <f>'WW Spending Actual'!T12+'WW Spending Projected'!T16</f>
        <v>0</v>
      </c>
      <c r="U12" s="342">
        <f>'WW Spending Actual'!U12+'WW Spending Projected'!U16</f>
        <v>0</v>
      </c>
      <c r="V12" s="342">
        <f>'WW Spending Actual'!V12+'WW Spending Projected'!V16</f>
        <v>0</v>
      </c>
      <c r="W12" s="342">
        <f>'WW Spending Actual'!W12+'WW Spending Projected'!W16</f>
        <v>0</v>
      </c>
      <c r="X12" s="342">
        <f>'WW Spending Actual'!X12+'WW Spending Projected'!X16</f>
        <v>0</v>
      </c>
      <c r="Y12" s="342">
        <f>'WW Spending Actual'!Y12+'WW Spending Projected'!Y16</f>
        <v>0</v>
      </c>
      <c r="Z12" s="342">
        <f>'WW Spending Actual'!Z12+'WW Spending Projected'!Z16</f>
        <v>0</v>
      </c>
      <c r="AA12" s="342">
        <f>'WW Spending Actual'!AA12+'WW Spending Projected'!AA16</f>
        <v>0</v>
      </c>
      <c r="AB12" s="343">
        <f>'WW Spending Actual'!AB12+'WW Spending Projected'!AB16</f>
        <v>0</v>
      </c>
    </row>
    <row r="13" spans="2:28" x14ac:dyDescent="0.2">
      <c r="B13" s="63" t="str">
        <f>IFERROR(VLOOKUP(C13,'MEG Def'!$A$7:$B$12,2),"")</f>
        <v/>
      </c>
      <c r="C13" s="134"/>
      <c r="D13" s="341">
        <f>'WW Spending Actual'!D13+'WW Spending Projected'!D17</f>
        <v>0</v>
      </c>
      <c r="E13" s="342">
        <f>'WW Spending Actual'!E13+'WW Spending Projected'!E17</f>
        <v>0</v>
      </c>
      <c r="F13" s="342">
        <f>'WW Spending Actual'!F13+'WW Spending Projected'!F17</f>
        <v>0</v>
      </c>
      <c r="G13" s="342">
        <f>'WW Spending Actual'!G13+'WW Spending Projected'!G17</f>
        <v>0</v>
      </c>
      <c r="H13" s="342">
        <f>'WW Spending Actual'!H13+'WW Spending Projected'!H17</f>
        <v>0</v>
      </c>
      <c r="I13" s="342">
        <f>'WW Spending Actual'!I13+'WW Spending Projected'!I17</f>
        <v>0</v>
      </c>
      <c r="J13" s="342">
        <f>'WW Spending Actual'!J13+'WW Spending Projected'!J17</f>
        <v>0</v>
      </c>
      <c r="K13" s="342">
        <f>'WW Spending Actual'!K13+'WW Spending Projected'!K17</f>
        <v>0</v>
      </c>
      <c r="L13" s="342">
        <f>'WW Spending Actual'!L13+'WW Spending Projected'!L17</f>
        <v>0</v>
      </c>
      <c r="M13" s="342">
        <f>'WW Spending Actual'!M13+'WW Spending Projected'!M17</f>
        <v>0</v>
      </c>
      <c r="N13" s="342">
        <f>'WW Spending Actual'!N13+'WW Spending Projected'!N17</f>
        <v>0</v>
      </c>
      <c r="O13" s="342">
        <f>'WW Spending Actual'!O13+'WW Spending Projected'!O17</f>
        <v>0</v>
      </c>
      <c r="P13" s="342">
        <f>'WW Spending Actual'!P13+'WW Spending Projected'!P17</f>
        <v>0</v>
      </c>
      <c r="Q13" s="342">
        <f>'WW Spending Actual'!Q13+'WW Spending Projected'!Q17</f>
        <v>0</v>
      </c>
      <c r="R13" s="342">
        <f>'WW Spending Actual'!R13+'WW Spending Projected'!R17</f>
        <v>0</v>
      </c>
      <c r="S13" s="342">
        <f>'WW Spending Actual'!S13+'WW Spending Projected'!S17</f>
        <v>0</v>
      </c>
      <c r="T13" s="342">
        <f>'WW Spending Actual'!T13+'WW Spending Projected'!T17</f>
        <v>0</v>
      </c>
      <c r="U13" s="342">
        <f>'WW Spending Actual'!U13+'WW Spending Projected'!U17</f>
        <v>0</v>
      </c>
      <c r="V13" s="342">
        <f>'WW Spending Actual'!V13+'WW Spending Projected'!V17</f>
        <v>0</v>
      </c>
      <c r="W13" s="342">
        <f>'WW Spending Actual'!W13+'WW Spending Projected'!W17</f>
        <v>0</v>
      </c>
      <c r="X13" s="342">
        <f>'WW Spending Actual'!X13+'WW Spending Projected'!X17</f>
        <v>0</v>
      </c>
      <c r="Y13" s="342">
        <f>'WW Spending Actual'!Y13+'WW Spending Projected'!Y17</f>
        <v>0</v>
      </c>
      <c r="Z13" s="342">
        <f>'WW Spending Actual'!Z13+'WW Spending Projected'!Z17</f>
        <v>0</v>
      </c>
      <c r="AA13" s="342">
        <f>'WW Spending Actual'!AA13+'WW Spending Projected'!AA17</f>
        <v>0</v>
      </c>
      <c r="AB13" s="343">
        <f>'WW Spending Actual'!AB13+'WW Spending Projected'!AB17</f>
        <v>0</v>
      </c>
    </row>
    <row r="14" spans="2:28" x14ac:dyDescent="0.2">
      <c r="B14" s="63" t="str">
        <f>IFERROR(VLOOKUP(C14,'MEG Def'!$A$7:$B$12,2),"")</f>
        <v/>
      </c>
      <c r="C14" s="134"/>
      <c r="D14" s="341">
        <f>'WW Spending Actual'!D14+'WW Spending Projected'!D18</f>
        <v>0</v>
      </c>
      <c r="E14" s="342">
        <f>'WW Spending Actual'!E14+'WW Spending Projected'!E18</f>
        <v>0</v>
      </c>
      <c r="F14" s="342">
        <f>'WW Spending Actual'!F14+'WW Spending Projected'!F18</f>
        <v>0</v>
      </c>
      <c r="G14" s="342">
        <f>'WW Spending Actual'!G14+'WW Spending Projected'!G18</f>
        <v>0</v>
      </c>
      <c r="H14" s="342">
        <f>'WW Spending Actual'!H14+'WW Spending Projected'!H18</f>
        <v>0</v>
      </c>
      <c r="I14" s="342">
        <f>'WW Spending Actual'!I14+'WW Spending Projected'!I18</f>
        <v>0</v>
      </c>
      <c r="J14" s="342">
        <f>'WW Spending Actual'!J14+'WW Spending Projected'!J18</f>
        <v>0</v>
      </c>
      <c r="K14" s="342">
        <f>'WW Spending Actual'!K14+'WW Spending Projected'!K18</f>
        <v>0</v>
      </c>
      <c r="L14" s="342">
        <f>'WW Spending Actual'!L14+'WW Spending Projected'!L18</f>
        <v>0</v>
      </c>
      <c r="M14" s="342">
        <f>'WW Spending Actual'!M14+'WW Spending Projected'!M18</f>
        <v>0</v>
      </c>
      <c r="N14" s="342">
        <f>'WW Spending Actual'!N14+'WW Spending Projected'!N18</f>
        <v>0</v>
      </c>
      <c r="O14" s="342">
        <f>'WW Spending Actual'!O14+'WW Spending Projected'!O18</f>
        <v>0</v>
      </c>
      <c r="P14" s="342">
        <f>'WW Spending Actual'!P14+'WW Spending Projected'!P18</f>
        <v>0</v>
      </c>
      <c r="Q14" s="342">
        <f>'WW Spending Actual'!Q14+'WW Spending Projected'!Q18</f>
        <v>0</v>
      </c>
      <c r="R14" s="342">
        <f>'WW Spending Actual'!R14+'WW Spending Projected'!R18</f>
        <v>0</v>
      </c>
      <c r="S14" s="342">
        <f>'WW Spending Actual'!S14+'WW Spending Projected'!S18</f>
        <v>0</v>
      </c>
      <c r="T14" s="342">
        <f>'WW Spending Actual'!T14+'WW Spending Projected'!T18</f>
        <v>0</v>
      </c>
      <c r="U14" s="342">
        <f>'WW Spending Actual'!U14+'WW Spending Projected'!U18</f>
        <v>0</v>
      </c>
      <c r="V14" s="342">
        <f>'WW Spending Actual'!V14+'WW Spending Projected'!V18</f>
        <v>0</v>
      </c>
      <c r="W14" s="342">
        <f>'WW Spending Actual'!W14+'WW Spending Projected'!W18</f>
        <v>0</v>
      </c>
      <c r="X14" s="342">
        <f>'WW Spending Actual'!X14+'WW Spending Projected'!X18</f>
        <v>0</v>
      </c>
      <c r="Y14" s="342">
        <f>'WW Spending Actual'!Y14+'WW Spending Projected'!Y18</f>
        <v>0</v>
      </c>
      <c r="Z14" s="342">
        <f>'WW Spending Actual'!Z14+'WW Spending Projected'!Z18</f>
        <v>0</v>
      </c>
      <c r="AA14" s="342">
        <f>'WW Spending Actual'!AA14+'WW Spending Projected'!AA18</f>
        <v>0</v>
      </c>
      <c r="AB14" s="343">
        <f>'WW Spending Actual'!AB14+'WW Spending Projected'!AB18</f>
        <v>0</v>
      </c>
    </row>
    <row r="15" spans="2:28" x14ac:dyDescent="0.2">
      <c r="B15" s="63"/>
      <c r="C15" s="134"/>
      <c r="D15" s="341">
        <f>'WW Spending Actual'!D15+'WW Spending Projected'!D19</f>
        <v>0</v>
      </c>
      <c r="E15" s="342">
        <f>'WW Spending Actual'!E15+'WW Spending Projected'!E19</f>
        <v>0</v>
      </c>
      <c r="F15" s="342">
        <f>'WW Spending Actual'!F15+'WW Spending Projected'!F19</f>
        <v>0</v>
      </c>
      <c r="G15" s="342">
        <f>'WW Spending Actual'!G15+'WW Spending Projected'!G19</f>
        <v>0</v>
      </c>
      <c r="H15" s="342">
        <f>'WW Spending Actual'!H15+'WW Spending Projected'!H19</f>
        <v>0</v>
      </c>
      <c r="I15" s="342">
        <f>'WW Spending Actual'!I15+'WW Spending Projected'!I19</f>
        <v>0</v>
      </c>
      <c r="J15" s="342">
        <f>'WW Spending Actual'!J15+'WW Spending Projected'!J19</f>
        <v>0</v>
      </c>
      <c r="K15" s="342">
        <f>'WW Spending Actual'!K15+'WW Spending Projected'!K19</f>
        <v>0</v>
      </c>
      <c r="L15" s="342">
        <f>'WW Spending Actual'!L15+'WW Spending Projected'!L19</f>
        <v>0</v>
      </c>
      <c r="M15" s="342">
        <f>'WW Spending Actual'!M15+'WW Spending Projected'!M19</f>
        <v>0</v>
      </c>
      <c r="N15" s="342">
        <f>'WW Spending Actual'!N15+'WW Spending Projected'!N19</f>
        <v>0</v>
      </c>
      <c r="O15" s="342">
        <f>'WW Spending Actual'!O15+'WW Spending Projected'!O19</f>
        <v>0</v>
      </c>
      <c r="P15" s="342">
        <f>'WW Spending Actual'!P15+'WW Spending Projected'!P19</f>
        <v>0</v>
      </c>
      <c r="Q15" s="342">
        <f>'WW Spending Actual'!Q15+'WW Spending Projected'!Q19</f>
        <v>0</v>
      </c>
      <c r="R15" s="342">
        <f>'WW Spending Actual'!R15+'WW Spending Projected'!R19</f>
        <v>0</v>
      </c>
      <c r="S15" s="342">
        <f>'WW Spending Actual'!S15+'WW Spending Projected'!S19</f>
        <v>0</v>
      </c>
      <c r="T15" s="342">
        <f>'WW Spending Actual'!T15+'WW Spending Projected'!T19</f>
        <v>0</v>
      </c>
      <c r="U15" s="342">
        <f>'WW Spending Actual'!U15+'WW Spending Projected'!U19</f>
        <v>0</v>
      </c>
      <c r="V15" s="342">
        <f>'WW Spending Actual'!V15+'WW Spending Projected'!V19</f>
        <v>0</v>
      </c>
      <c r="W15" s="342">
        <f>'WW Spending Actual'!W15+'WW Spending Projected'!W19</f>
        <v>0</v>
      </c>
      <c r="X15" s="342">
        <f>'WW Spending Actual'!X15+'WW Spending Projected'!X19</f>
        <v>0</v>
      </c>
      <c r="Y15" s="342">
        <f>'WW Spending Actual'!Y15+'WW Spending Projected'!Y19</f>
        <v>0</v>
      </c>
      <c r="Z15" s="342">
        <f>'WW Spending Actual'!Z15+'WW Spending Projected'!Z19</f>
        <v>0</v>
      </c>
      <c r="AA15" s="342">
        <f>'WW Spending Actual'!AA15+'WW Spending Projected'!AA19</f>
        <v>0</v>
      </c>
      <c r="AB15" s="343">
        <f>'WW Spending Actual'!AB15+'WW Spending Projected'!AB19</f>
        <v>0</v>
      </c>
    </row>
    <row r="16" spans="2:28" x14ac:dyDescent="0.2">
      <c r="B16" s="64" t="s">
        <v>85</v>
      </c>
      <c r="C16" s="134"/>
      <c r="D16" s="341">
        <f>'WW Spending Actual'!D16+'WW Spending Projected'!D20</f>
        <v>0</v>
      </c>
      <c r="E16" s="342">
        <f>'WW Spending Actual'!E16+'WW Spending Projected'!E20</f>
        <v>0</v>
      </c>
      <c r="F16" s="342">
        <f>'WW Spending Actual'!F16+'WW Spending Projected'!F20</f>
        <v>0</v>
      </c>
      <c r="G16" s="342">
        <f>'WW Spending Actual'!G16+'WW Spending Projected'!G20</f>
        <v>0</v>
      </c>
      <c r="H16" s="342">
        <f>'WW Spending Actual'!H16+'WW Spending Projected'!H20</f>
        <v>0</v>
      </c>
      <c r="I16" s="342">
        <f>'WW Spending Actual'!I16+'WW Spending Projected'!I20</f>
        <v>0</v>
      </c>
      <c r="J16" s="342">
        <f>'WW Spending Actual'!J16+'WW Spending Projected'!J20</f>
        <v>0</v>
      </c>
      <c r="K16" s="342">
        <f>'WW Spending Actual'!K16+'WW Spending Projected'!K20</f>
        <v>0</v>
      </c>
      <c r="L16" s="342">
        <f>'WW Spending Actual'!L16+'WW Spending Projected'!L20</f>
        <v>0</v>
      </c>
      <c r="M16" s="342">
        <f>'WW Spending Actual'!M16+'WW Spending Projected'!M20</f>
        <v>0</v>
      </c>
      <c r="N16" s="342">
        <f>'WW Spending Actual'!N16+'WW Spending Projected'!N20</f>
        <v>0</v>
      </c>
      <c r="O16" s="342">
        <f>'WW Spending Actual'!O16+'WW Spending Projected'!O20</f>
        <v>0</v>
      </c>
      <c r="P16" s="342">
        <f>'WW Spending Actual'!P16+'WW Spending Projected'!P20</f>
        <v>0</v>
      </c>
      <c r="Q16" s="342">
        <f>'WW Spending Actual'!Q16+'WW Spending Projected'!Q20</f>
        <v>0</v>
      </c>
      <c r="R16" s="342">
        <f>'WW Spending Actual'!R16+'WW Spending Projected'!R20</f>
        <v>0</v>
      </c>
      <c r="S16" s="342">
        <f>'WW Spending Actual'!S16+'WW Spending Projected'!S20</f>
        <v>0</v>
      </c>
      <c r="T16" s="342">
        <f>'WW Spending Actual'!T16+'WW Spending Projected'!T20</f>
        <v>0</v>
      </c>
      <c r="U16" s="342">
        <f>'WW Spending Actual'!U16+'WW Spending Projected'!U20</f>
        <v>0</v>
      </c>
      <c r="V16" s="342">
        <f>'WW Spending Actual'!V16+'WW Spending Projected'!V20</f>
        <v>0</v>
      </c>
      <c r="W16" s="342">
        <f>'WW Spending Actual'!W16+'WW Spending Projected'!W20</f>
        <v>0</v>
      </c>
      <c r="X16" s="342">
        <f>'WW Spending Actual'!X16+'WW Spending Projected'!X20</f>
        <v>0</v>
      </c>
      <c r="Y16" s="342">
        <f>'WW Spending Actual'!Y16+'WW Spending Projected'!Y20</f>
        <v>0</v>
      </c>
      <c r="Z16" s="342">
        <f>'WW Spending Actual'!Z16+'WW Spending Projected'!Z20</f>
        <v>0</v>
      </c>
      <c r="AA16" s="342">
        <f>'WW Spending Actual'!AA16+'WW Spending Projected'!AA20</f>
        <v>0</v>
      </c>
      <c r="AB16" s="343">
        <f>'WW Spending Actual'!AB16+'WW Spending Projected'!AB20</f>
        <v>0</v>
      </c>
    </row>
    <row r="17" spans="2:28" x14ac:dyDescent="0.2">
      <c r="B17" s="61" t="str">
        <f>IFERROR(VLOOKUP(C17,'MEG Def'!$A$21:$B$26,2),"")</f>
        <v/>
      </c>
      <c r="C17" s="134"/>
      <c r="D17" s="341">
        <f>'WW Spending Actual'!D17+'WW Spending Projected'!D21</f>
        <v>0</v>
      </c>
      <c r="E17" s="342">
        <f>'WW Spending Actual'!E17+'WW Spending Projected'!E21</f>
        <v>0</v>
      </c>
      <c r="F17" s="342">
        <f>'WW Spending Actual'!F17+'WW Spending Projected'!F21</f>
        <v>0</v>
      </c>
      <c r="G17" s="342">
        <f>'WW Spending Actual'!G17+'WW Spending Projected'!G21</f>
        <v>0</v>
      </c>
      <c r="H17" s="342">
        <f>'WW Spending Actual'!H17+'WW Spending Projected'!H21</f>
        <v>0</v>
      </c>
      <c r="I17" s="342">
        <f>'WW Spending Actual'!I17+'WW Spending Projected'!I21</f>
        <v>0</v>
      </c>
      <c r="J17" s="342">
        <f>'WW Spending Actual'!J17+'WW Spending Projected'!J21</f>
        <v>0</v>
      </c>
      <c r="K17" s="342">
        <f>'WW Spending Actual'!K17+'WW Spending Projected'!K21</f>
        <v>0</v>
      </c>
      <c r="L17" s="342">
        <f>'WW Spending Actual'!L17+'WW Spending Projected'!L21</f>
        <v>0</v>
      </c>
      <c r="M17" s="342">
        <f>'WW Spending Actual'!M17+'WW Spending Projected'!M21</f>
        <v>0</v>
      </c>
      <c r="N17" s="342">
        <f>'WW Spending Actual'!N17+'WW Spending Projected'!N21</f>
        <v>0</v>
      </c>
      <c r="O17" s="342">
        <f>'WW Spending Actual'!O17+'WW Spending Projected'!O21</f>
        <v>0</v>
      </c>
      <c r="P17" s="342">
        <f>'WW Spending Actual'!P17+'WW Spending Projected'!P21</f>
        <v>0</v>
      </c>
      <c r="Q17" s="342">
        <f>'WW Spending Actual'!Q17+'WW Spending Projected'!Q21</f>
        <v>0</v>
      </c>
      <c r="R17" s="342">
        <f>'WW Spending Actual'!R17+'WW Spending Projected'!R21</f>
        <v>0</v>
      </c>
      <c r="S17" s="342">
        <f>'WW Spending Actual'!S17+'WW Spending Projected'!S21</f>
        <v>0</v>
      </c>
      <c r="T17" s="342">
        <f>'WW Spending Actual'!T17+'WW Spending Projected'!T21</f>
        <v>0</v>
      </c>
      <c r="U17" s="342">
        <f>'WW Spending Actual'!U17+'WW Spending Projected'!U21</f>
        <v>0</v>
      </c>
      <c r="V17" s="342">
        <f>'WW Spending Actual'!V17+'WW Spending Projected'!V21</f>
        <v>0</v>
      </c>
      <c r="W17" s="342">
        <f>'WW Spending Actual'!W17+'WW Spending Projected'!W21</f>
        <v>0</v>
      </c>
      <c r="X17" s="342">
        <f>'WW Spending Actual'!X17+'WW Spending Projected'!X21</f>
        <v>0</v>
      </c>
      <c r="Y17" s="342">
        <f>'WW Spending Actual'!Y17+'WW Spending Projected'!Y21</f>
        <v>0</v>
      </c>
      <c r="Z17" s="342">
        <f>'WW Spending Actual'!Z17+'WW Spending Projected'!Z21</f>
        <v>0</v>
      </c>
      <c r="AA17" s="342">
        <f>'WW Spending Actual'!AA17+'WW Spending Projected'!AA21</f>
        <v>0</v>
      </c>
      <c r="AB17" s="343">
        <f>'WW Spending Actual'!AB17+'WW Spending Projected'!AB21</f>
        <v>0</v>
      </c>
    </row>
    <row r="18" spans="2:28" x14ac:dyDescent="0.2">
      <c r="B18" s="61" t="str">
        <f>IFERROR(VLOOKUP(C18,'MEG Def'!$A$21:$B$26,2),"")</f>
        <v/>
      </c>
      <c r="C18" s="134"/>
      <c r="D18" s="341">
        <f>'WW Spending Actual'!D18+'WW Spending Projected'!D22</f>
        <v>0</v>
      </c>
      <c r="E18" s="342">
        <f>'WW Spending Actual'!E18+'WW Spending Projected'!E22</f>
        <v>0</v>
      </c>
      <c r="F18" s="342">
        <f>'WW Spending Actual'!F18+'WW Spending Projected'!F22</f>
        <v>0</v>
      </c>
      <c r="G18" s="342">
        <f>'WW Spending Actual'!G18+'WW Spending Projected'!G22</f>
        <v>0</v>
      </c>
      <c r="H18" s="342">
        <f>'WW Spending Actual'!H18+'WW Spending Projected'!H22</f>
        <v>0</v>
      </c>
      <c r="I18" s="342">
        <f>'WW Spending Actual'!I18+'WW Spending Projected'!I22</f>
        <v>0</v>
      </c>
      <c r="J18" s="342">
        <f>'WW Spending Actual'!J18+'WW Spending Projected'!J22</f>
        <v>0</v>
      </c>
      <c r="K18" s="342">
        <f>'WW Spending Actual'!K18+'WW Spending Projected'!K22</f>
        <v>0</v>
      </c>
      <c r="L18" s="342">
        <f>'WW Spending Actual'!L18+'WW Spending Projected'!L22</f>
        <v>0</v>
      </c>
      <c r="M18" s="342">
        <f>'WW Spending Actual'!M18+'WW Spending Projected'!M22</f>
        <v>0</v>
      </c>
      <c r="N18" s="342">
        <f>'WW Spending Actual'!N18+'WW Spending Projected'!N22</f>
        <v>0</v>
      </c>
      <c r="O18" s="342">
        <f>'WW Spending Actual'!O18+'WW Spending Projected'!O22</f>
        <v>0</v>
      </c>
      <c r="P18" s="342">
        <f>'WW Spending Actual'!P18+'WW Spending Projected'!P22</f>
        <v>0</v>
      </c>
      <c r="Q18" s="342">
        <f>'WW Spending Actual'!Q18+'WW Spending Projected'!Q22</f>
        <v>0</v>
      </c>
      <c r="R18" s="342">
        <f>'WW Spending Actual'!R18+'WW Spending Projected'!R22</f>
        <v>0</v>
      </c>
      <c r="S18" s="342">
        <f>'WW Spending Actual'!S18+'WW Spending Projected'!S22</f>
        <v>0</v>
      </c>
      <c r="T18" s="342">
        <f>'WW Spending Actual'!T18+'WW Spending Projected'!T22</f>
        <v>0</v>
      </c>
      <c r="U18" s="342">
        <f>'WW Spending Actual'!U18+'WW Spending Projected'!U22</f>
        <v>0</v>
      </c>
      <c r="V18" s="342">
        <f>'WW Spending Actual'!V18+'WW Spending Projected'!V22</f>
        <v>0</v>
      </c>
      <c r="W18" s="342">
        <f>'WW Spending Actual'!W18+'WW Spending Projected'!W22</f>
        <v>0</v>
      </c>
      <c r="X18" s="342">
        <f>'WW Spending Actual'!X18+'WW Spending Projected'!X22</f>
        <v>0</v>
      </c>
      <c r="Y18" s="342">
        <f>'WW Spending Actual'!Y18+'WW Spending Projected'!Y22</f>
        <v>0</v>
      </c>
      <c r="Z18" s="342">
        <f>'WW Spending Actual'!Z18+'WW Spending Projected'!Z22</f>
        <v>0</v>
      </c>
      <c r="AA18" s="342">
        <f>'WW Spending Actual'!AA18+'WW Spending Projected'!AA22</f>
        <v>0</v>
      </c>
      <c r="AB18" s="343">
        <f>'WW Spending Actual'!AB18+'WW Spending Projected'!AB22</f>
        <v>0</v>
      </c>
    </row>
    <row r="19" spans="2:28" x14ac:dyDescent="0.2">
      <c r="B19" s="61" t="str">
        <f>IFERROR(VLOOKUP(C19,'MEG Def'!$A$21:$B$26,2),"")</f>
        <v/>
      </c>
      <c r="C19" s="134"/>
      <c r="D19" s="341">
        <f>'WW Spending Actual'!D19+'WW Spending Projected'!D23</f>
        <v>0</v>
      </c>
      <c r="E19" s="342">
        <f>'WW Spending Actual'!E19+'WW Spending Projected'!E23</f>
        <v>0</v>
      </c>
      <c r="F19" s="342">
        <f>'WW Spending Actual'!F19+'WW Spending Projected'!F23</f>
        <v>0</v>
      </c>
      <c r="G19" s="342">
        <f>'WW Spending Actual'!G19+'WW Spending Projected'!G23</f>
        <v>0</v>
      </c>
      <c r="H19" s="342">
        <f>'WW Spending Actual'!H19+'WW Spending Projected'!H23</f>
        <v>0</v>
      </c>
      <c r="I19" s="342">
        <f>'WW Spending Actual'!I19+'WW Spending Projected'!I23</f>
        <v>0</v>
      </c>
      <c r="J19" s="342">
        <f>'WW Spending Actual'!J19+'WW Spending Projected'!J23</f>
        <v>0</v>
      </c>
      <c r="K19" s="342">
        <f>'WW Spending Actual'!K19+'WW Spending Projected'!K23</f>
        <v>0</v>
      </c>
      <c r="L19" s="342">
        <f>'WW Spending Actual'!L19+'WW Spending Projected'!L23</f>
        <v>0</v>
      </c>
      <c r="M19" s="342">
        <f>'WW Spending Actual'!M19+'WW Spending Projected'!M23</f>
        <v>0</v>
      </c>
      <c r="N19" s="342">
        <f>'WW Spending Actual'!N19+'WW Spending Projected'!N23</f>
        <v>0</v>
      </c>
      <c r="O19" s="342">
        <f>'WW Spending Actual'!O19+'WW Spending Projected'!O23</f>
        <v>0</v>
      </c>
      <c r="P19" s="342">
        <f>'WW Spending Actual'!P19+'WW Spending Projected'!P23</f>
        <v>0</v>
      </c>
      <c r="Q19" s="342">
        <f>'WW Spending Actual'!Q19+'WW Spending Projected'!Q23</f>
        <v>0</v>
      </c>
      <c r="R19" s="342">
        <f>'WW Spending Actual'!R19+'WW Spending Projected'!R23</f>
        <v>0</v>
      </c>
      <c r="S19" s="342">
        <f>'WW Spending Actual'!S19+'WW Spending Projected'!S23</f>
        <v>0</v>
      </c>
      <c r="T19" s="342">
        <f>'WW Spending Actual'!T19+'WW Spending Projected'!T23</f>
        <v>0</v>
      </c>
      <c r="U19" s="342">
        <f>'WW Spending Actual'!U19+'WW Spending Projected'!U23</f>
        <v>0</v>
      </c>
      <c r="V19" s="342">
        <f>'WW Spending Actual'!V19+'WW Spending Projected'!V23</f>
        <v>0</v>
      </c>
      <c r="W19" s="342">
        <f>'WW Spending Actual'!W19+'WW Spending Projected'!W23</f>
        <v>0</v>
      </c>
      <c r="X19" s="342">
        <f>'WW Spending Actual'!X19+'WW Spending Projected'!X23</f>
        <v>0</v>
      </c>
      <c r="Y19" s="342">
        <f>'WW Spending Actual'!Y19+'WW Spending Projected'!Y23</f>
        <v>0</v>
      </c>
      <c r="Z19" s="342">
        <f>'WW Spending Actual'!Z19+'WW Spending Projected'!Z23</f>
        <v>0</v>
      </c>
      <c r="AA19" s="342">
        <f>'WW Spending Actual'!AA19+'WW Spending Projected'!AA23</f>
        <v>0</v>
      </c>
      <c r="AB19" s="343">
        <f>'WW Spending Actual'!AB19+'WW Spending Projected'!AB23</f>
        <v>0</v>
      </c>
    </row>
    <row r="20" spans="2:28" x14ac:dyDescent="0.2">
      <c r="B20" s="61" t="str">
        <f>IFERROR(VLOOKUP(C20,'MEG Def'!$A$21:$B$26,2),"")</f>
        <v/>
      </c>
      <c r="C20" s="134"/>
      <c r="D20" s="341">
        <f>'WW Spending Actual'!D20+'WW Spending Projected'!D24</f>
        <v>0</v>
      </c>
      <c r="E20" s="342">
        <f>'WW Spending Actual'!E20+'WW Spending Projected'!E24</f>
        <v>0</v>
      </c>
      <c r="F20" s="342">
        <f>'WW Spending Actual'!F20+'WW Spending Projected'!F24</f>
        <v>0</v>
      </c>
      <c r="G20" s="342">
        <f>'WW Spending Actual'!G20+'WW Spending Projected'!G24</f>
        <v>0</v>
      </c>
      <c r="H20" s="342">
        <f>'WW Spending Actual'!H20+'WW Spending Projected'!H24</f>
        <v>0</v>
      </c>
      <c r="I20" s="342">
        <f>'WW Spending Actual'!I20+'WW Spending Projected'!I24</f>
        <v>0</v>
      </c>
      <c r="J20" s="342">
        <f>'WW Spending Actual'!J20+'WW Spending Projected'!J24</f>
        <v>0</v>
      </c>
      <c r="K20" s="342">
        <f>'WW Spending Actual'!K20+'WW Spending Projected'!K24</f>
        <v>0</v>
      </c>
      <c r="L20" s="342">
        <f>'WW Spending Actual'!L20+'WW Spending Projected'!L24</f>
        <v>0</v>
      </c>
      <c r="M20" s="342">
        <f>'WW Spending Actual'!M20+'WW Spending Projected'!M24</f>
        <v>0</v>
      </c>
      <c r="N20" s="342">
        <f>'WW Spending Actual'!N20+'WW Spending Projected'!N24</f>
        <v>0</v>
      </c>
      <c r="O20" s="342">
        <f>'WW Spending Actual'!O20+'WW Spending Projected'!O24</f>
        <v>0</v>
      </c>
      <c r="P20" s="342">
        <f>'WW Spending Actual'!P20+'WW Spending Projected'!P24</f>
        <v>0</v>
      </c>
      <c r="Q20" s="342">
        <f>'WW Spending Actual'!Q20+'WW Spending Projected'!Q24</f>
        <v>0</v>
      </c>
      <c r="R20" s="342">
        <f>'WW Spending Actual'!R20+'WW Spending Projected'!R24</f>
        <v>0</v>
      </c>
      <c r="S20" s="342">
        <f>'WW Spending Actual'!S20+'WW Spending Projected'!S24</f>
        <v>0</v>
      </c>
      <c r="T20" s="342">
        <f>'WW Spending Actual'!T20+'WW Spending Projected'!T24</f>
        <v>0</v>
      </c>
      <c r="U20" s="342">
        <f>'WW Spending Actual'!U20+'WW Spending Projected'!U24</f>
        <v>0</v>
      </c>
      <c r="V20" s="342">
        <f>'WW Spending Actual'!V20+'WW Spending Projected'!V24</f>
        <v>0</v>
      </c>
      <c r="W20" s="342">
        <f>'WW Spending Actual'!W20+'WW Spending Projected'!W24</f>
        <v>0</v>
      </c>
      <c r="X20" s="342">
        <f>'WW Spending Actual'!X20+'WW Spending Projected'!X24</f>
        <v>0</v>
      </c>
      <c r="Y20" s="342">
        <f>'WW Spending Actual'!Y20+'WW Spending Projected'!Y24</f>
        <v>0</v>
      </c>
      <c r="Z20" s="342">
        <f>'WW Spending Actual'!Z20+'WW Spending Projected'!Z24</f>
        <v>0</v>
      </c>
      <c r="AA20" s="342">
        <f>'WW Spending Actual'!AA20+'WW Spending Projected'!AA24</f>
        <v>0</v>
      </c>
      <c r="AB20" s="343">
        <f>'WW Spending Actual'!AB20+'WW Spending Projected'!AB24</f>
        <v>0</v>
      </c>
    </row>
    <row r="21" spans="2:28" x14ac:dyDescent="0.2">
      <c r="B21" s="61" t="str">
        <f>IFERROR(VLOOKUP(C21,'MEG Def'!$A$21:$B$26,2),"")</f>
        <v/>
      </c>
      <c r="C21" s="134"/>
      <c r="D21" s="341">
        <f>'WW Spending Actual'!D21+'WW Spending Projected'!D25</f>
        <v>0</v>
      </c>
      <c r="E21" s="342">
        <f>'WW Spending Actual'!E21+'WW Spending Projected'!E25</f>
        <v>0</v>
      </c>
      <c r="F21" s="342">
        <f>'WW Spending Actual'!F21+'WW Spending Projected'!F25</f>
        <v>0</v>
      </c>
      <c r="G21" s="342">
        <f>'WW Spending Actual'!G21+'WW Spending Projected'!G25</f>
        <v>0</v>
      </c>
      <c r="H21" s="342">
        <f>'WW Spending Actual'!H21+'WW Spending Projected'!H25</f>
        <v>0</v>
      </c>
      <c r="I21" s="342">
        <f>'WW Spending Actual'!I21+'WW Spending Projected'!I25</f>
        <v>0</v>
      </c>
      <c r="J21" s="342">
        <f>'WW Spending Actual'!J21+'WW Spending Projected'!J25</f>
        <v>0</v>
      </c>
      <c r="K21" s="342">
        <f>'WW Spending Actual'!K21+'WW Spending Projected'!K25</f>
        <v>0</v>
      </c>
      <c r="L21" s="342">
        <f>'WW Spending Actual'!L21+'WW Spending Projected'!L25</f>
        <v>0</v>
      </c>
      <c r="M21" s="342">
        <f>'WW Spending Actual'!M21+'WW Spending Projected'!M25</f>
        <v>0</v>
      </c>
      <c r="N21" s="342">
        <f>'WW Spending Actual'!N21+'WW Spending Projected'!N25</f>
        <v>0</v>
      </c>
      <c r="O21" s="342">
        <f>'WW Spending Actual'!O21+'WW Spending Projected'!O25</f>
        <v>0</v>
      </c>
      <c r="P21" s="342">
        <f>'WW Spending Actual'!P21+'WW Spending Projected'!P25</f>
        <v>0</v>
      </c>
      <c r="Q21" s="342">
        <f>'WW Spending Actual'!Q21+'WW Spending Projected'!Q25</f>
        <v>0</v>
      </c>
      <c r="R21" s="342">
        <f>'WW Spending Actual'!R21+'WW Spending Projected'!R25</f>
        <v>0</v>
      </c>
      <c r="S21" s="342">
        <f>'WW Spending Actual'!S21+'WW Spending Projected'!S25</f>
        <v>0</v>
      </c>
      <c r="T21" s="342">
        <f>'WW Spending Actual'!T21+'WW Spending Projected'!T25</f>
        <v>0</v>
      </c>
      <c r="U21" s="342">
        <f>'WW Spending Actual'!U21+'WW Spending Projected'!U25</f>
        <v>0</v>
      </c>
      <c r="V21" s="342">
        <f>'WW Spending Actual'!V21+'WW Spending Projected'!V25</f>
        <v>0</v>
      </c>
      <c r="W21" s="342">
        <f>'WW Spending Actual'!W21+'WW Spending Projected'!W25</f>
        <v>0</v>
      </c>
      <c r="X21" s="342">
        <f>'WW Spending Actual'!X21+'WW Spending Projected'!X25</f>
        <v>0</v>
      </c>
      <c r="Y21" s="342">
        <f>'WW Spending Actual'!Y21+'WW Spending Projected'!Y25</f>
        <v>0</v>
      </c>
      <c r="Z21" s="342">
        <f>'WW Spending Actual'!Z21+'WW Spending Projected'!Z25</f>
        <v>0</v>
      </c>
      <c r="AA21" s="342">
        <f>'WW Spending Actual'!AA21+'WW Spending Projected'!AA25</f>
        <v>0</v>
      </c>
      <c r="AB21" s="343">
        <f>'WW Spending Actual'!AB21+'WW Spending Projected'!AB25</f>
        <v>0</v>
      </c>
    </row>
    <row r="22" spans="2:28" x14ac:dyDescent="0.2">
      <c r="B22" s="61"/>
      <c r="C22" s="135"/>
      <c r="D22" s="341">
        <f>'WW Spending Actual'!D22+'WW Spending Projected'!D26</f>
        <v>0</v>
      </c>
      <c r="E22" s="342">
        <f>'WW Spending Actual'!E22+'WW Spending Projected'!E26</f>
        <v>0</v>
      </c>
      <c r="F22" s="342">
        <f>'WW Spending Actual'!F22+'WW Spending Projected'!F26</f>
        <v>0</v>
      </c>
      <c r="G22" s="342">
        <f>'WW Spending Actual'!G22+'WW Spending Projected'!G26</f>
        <v>0</v>
      </c>
      <c r="H22" s="342">
        <f>'WW Spending Actual'!H22+'WW Spending Projected'!H26</f>
        <v>0</v>
      </c>
      <c r="I22" s="342">
        <f>'WW Spending Actual'!I22+'WW Spending Projected'!I26</f>
        <v>0</v>
      </c>
      <c r="J22" s="342">
        <f>'WW Spending Actual'!J22+'WW Spending Projected'!J26</f>
        <v>0</v>
      </c>
      <c r="K22" s="342">
        <f>'WW Spending Actual'!K22+'WW Spending Projected'!K26</f>
        <v>0</v>
      </c>
      <c r="L22" s="342">
        <f>'WW Spending Actual'!L22+'WW Spending Projected'!L26</f>
        <v>0</v>
      </c>
      <c r="M22" s="342">
        <f>'WW Spending Actual'!M22+'WW Spending Projected'!M26</f>
        <v>0</v>
      </c>
      <c r="N22" s="342">
        <f>'WW Spending Actual'!N22+'WW Spending Projected'!N26</f>
        <v>0</v>
      </c>
      <c r="O22" s="342">
        <f>'WW Spending Actual'!O22+'WW Spending Projected'!O26</f>
        <v>0</v>
      </c>
      <c r="P22" s="342">
        <f>'WW Spending Actual'!P22+'WW Spending Projected'!P26</f>
        <v>0</v>
      </c>
      <c r="Q22" s="342">
        <f>'WW Spending Actual'!Q22+'WW Spending Projected'!Q26</f>
        <v>0</v>
      </c>
      <c r="R22" s="342">
        <f>'WW Spending Actual'!R22+'WW Spending Projected'!R26</f>
        <v>0</v>
      </c>
      <c r="S22" s="342">
        <f>'WW Spending Actual'!S22+'WW Spending Projected'!S26</f>
        <v>0</v>
      </c>
      <c r="T22" s="342">
        <f>'WW Spending Actual'!T22+'WW Spending Projected'!T26</f>
        <v>0</v>
      </c>
      <c r="U22" s="342">
        <f>'WW Spending Actual'!U22+'WW Spending Projected'!U26</f>
        <v>0</v>
      </c>
      <c r="V22" s="342">
        <f>'WW Spending Actual'!V22+'WW Spending Projected'!V26</f>
        <v>0</v>
      </c>
      <c r="W22" s="342">
        <f>'WW Spending Actual'!W22+'WW Spending Projected'!W26</f>
        <v>0</v>
      </c>
      <c r="X22" s="342">
        <f>'WW Spending Actual'!X22+'WW Spending Projected'!X26</f>
        <v>0</v>
      </c>
      <c r="Y22" s="342">
        <f>'WW Spending Actual'!Y22+'WW Spending Projected'!Y26</f>
        <v>0</v>
      </c>
      <c r="Z22" s="342">
        <f>'WW Spending Actual'!Z22+'WW Spending Projected'!Z26</f>
        <v>0</v>
      </c>
      <c r="AA22" s="342">
        <f>'WW Spending Actual'!AA22+'WW Spending Projected'!AA26</f>
        <v>0</v>
      </c>
      <c r="AB22" s="343">
        <f>'WW Spending Actual'!AB22+'WW Spending Projected'!AB26</f>
        <v>0</v>
      </c>
    </row>
    <row r="23" spans="2:28" x14ac:dyDescent="0.2">
      <c r="B23" s="64" t="s">
        <v>43</v>
      </c>
      <c r="C23" s="134"/>
      <c r="D23" s="341">
        <f>'WW Spending Actual'!D23+'WW Spending Projected'!D27</f>
        <v>0</v>
      </c>
      <c r="E23" s="342">
        <f>'WW Spending Actual'!E23+'WW Spending Projected'!E27</f>
        <v>0</v>
      </c>
      <c r="F23" s="342">
        <f>'WW Spending Actual'!F23+'WW Spending Projected'!F27</f>
        <v>0</v>
      </c>
      <c r="G23" s="342">
        <f>'WW Spending Actual'!G23+'WW Spending Projected'!G27</f>
        <v>0</v>
      </c>
      <c r="H23" s="342">
        <f>'WW Spending Actual'!H23+'WW Spending Projected'!H27</f>
        <v>0</v>
      </c>
      <c r="I23" s="342">
        <f>'WW Spending Actual'!I23+'WW Spending Projected'!I27</f>
        <v>0</v>
      </c>
      <c r="J23" s="342">
        <f>'WW Spending Actual'!J23+'WW Spending Projected'!J27</f>
        <v>0</v>
      </c>
      <c r="K23" s="342">
        <f>'WW Spending Actual'!K23+'WW Spending Projected'!K27</f>
        <v>0</v>
      </c>
      <c r="L23" s="342">
        <f>'WW Spending Actual'!L23+'WW Spending Projected'!L27</f>
        <v>0</v>
      </c>
      <c r="M23" s="342">
        <f>'WW Spending Actual'!M23+'WW Spending Projected'!M27</f>
        <v>0</v>
      </c>
      <c r="N23" s="342">
        <f>'WW Spending Actual'!N23+'WW Spending Projected'!N27</f>
        <v>0</v>
      </c>
      <c r="O23" s="342">
        <f>'WW Spending Actual'!O23+'WW Spending Projected'!O27</f>
        <v>0</v>
      </c>
      <c r="P23" s="342">
        <f>'WW Spending Actual'!P23+'WW Spending Projected'!P27</f>
        <v>0</v>
      </c>
      <c r="Q23" s="342">
        <f>'WW Spending Actual'!Q23+'WW Spending Projected'!Q27</f>
        <v>0</v>
      </c>
      <c r="R23" s="342">
        <f>'WW Spending Actual'!R23+'WW Spending Projected'!R27</f>
        <v>0</v>
      </c>
      <c r="S23" s="342">
        <f>'WW Spending Actual'!S23+'WW Spending Projected'!S27</f>
        <v>0</v>
      </c>
      <c r="T23" s="342">
        <f>'WW Spending Actual'!T23+'WW Spending Projected'!T27</f>
        <v>0</v>
      </c>
      <c r="U23" s="342">
        <f>'WW Spending Actual'!U23+'WW Spending Projected'!U27</f>
        <v>0</v>
      </c>
      <c r="V23" s="342">
        <f>'WW Spending Actual'!V23+'WW Spending Projected'!V27</f>
        <v>0</v>
      </c>
      <c r="W23" s="342">
        <f>'WW Spending Actual'!W23+'WW Spending Projected'!W27</f>
        <v>0</v>
      </c>
      <c r="X23" s="342">
        <f>'WW Spending Actual'!X23+'WW Spending Projected'!X27</f>
        <v>0</v>
      </c>
      <c r="Y23" s="342">
        <f>'WW Spending Actual'!Y23+'WW Spending Projected'!Y27</f>
        <v>0</v>
      </c>
      <c r="Z23" s="342">
        <f>'WW Spending Actual'!Z23+'WW Spending Projected'!Z27</f>
        <v>0</v>
      </c>
      <c r="AA23" s="342">
        <f>'WW Spending Actual'!AA23+'WW Spending Projected'!AA27</f>
        <v>0</v>
      </c>
      <c r="AB23" s="343">
        <f>'WW Spending Actual'!AB23+'WW Spending Projected'!AB27</f>
        <v>0</v>
      </c>
    </row>
    <row r="24" spans="2:28" x14ac:dyDescent="0.2">
      <c r="B24" s="61" t="str">
        <f>IFERROR(VLOOKUP(C24,'MEG Def'!$A$35:$B$40,2),"")</f>
        <v/>
      </c>
      <c r="C24" s="135"/>
      <c r="D24" s="341">
        <f>'WW Spending Actual'!D24+'WW Spending Projected'!D28</f>
        <v>0</v>
      </c>
      <c r="E24" s="342">
        <f>'WW Spending Actual'!E24+'WW Spending Projected'!E28</f>
        <v>0</v>
      </c>
      <c r="F24" s="342">
        <f>'WW Spending Actual'!F24+'WW Spending Projected'!F28</f>
        <v>0</v>
      </c>
      <c r="G24" s="342">
        <f>'WW Spending Actual'!G24+'WW Spending Projected'!G28</f>
        <v>0</v>
      </c>
      <c r="H24" s="342">
        <f>'WW Spending Actual'!H24+'WW Spending Projected'!H28</f>
        <v>0</v>
      </c>
      <c r="I24" s="342">
        <f>'WW Spending Actual'!I24+'WW Spending Projected'!I28</f>
        <v>0</v>
      </c>
      <c r="J24" s="342">
        <f>'WW Spending Actual'!J24+'WW Spending Projected'!J28</f>
        <v>0</v>
      </c>
      <c r="K24" s="342">
        <f>'WW Spending Actual'!K24+'WW Spending Projected'!K28</f>
        <v>0</v>
      </c>
      <c r="L24" s="342">
        <f>'WW Spending Actual'!L24+'WW Spending Projected'!L28</f>
        <v>0</v>
      </c>
      <c r="M24" s="342">
        <f>'WW Spending Actual'!M24+'WW Spending Projected'!M28</f>
        <v>0</v>
      </c>
      <c r="N24" s="342">
        <f>'WW Spending Actual'!N24+'WW Spending Projected'!N28</f>
        <v>0</v>
      </c>
      <c r="O24" s="342">
        <f>'WW Spending Actual'!O24+'WW Spending Projected'!O28</f>
        <v>0</v>
      </c>
      <c r="P24" s="342">
        <f>'WW Spending Actual'!P24+'WW Spending Projected'!P28</f>
        <v>0</v>
      </c>
      <c r="Q24" s="342">
        <f>'WW Spending Actual'!Q24+'WW Spending Projected'!Q28</f>
        <v>0</v>
      </c>
      <c r="R24" s="342">
        <f>'WW Spending Actual'!R24+'WW Spending Projected'!R28</f>
        <v>0</v>
      </c>
      <c r="S24" s="342">
        <f>'WW Spending Actual'!S24+'WW Spending Projected'!S28</f>
        <v>0</v>
      </c>
      <c r="T24" s="342">
        <f>'WW Spending Actual'!T24+'WW Spending Projected'!T28</f>
        <v>0</v>
      </c>
      <c r="U24" s="342">
        <f>'WW Spending Actual'!U24+'WW Spending Projected'!U28</f>
        <v>0</v>
      </c>
      <c r="V24" s="342">
        <f>'WW Spending Actual'!V24+'WW Spending Projected'!V28</f>
        <v>0</v>
      </c>
      <c r="W24" s="342">
        <f>'WW Spending Actual'!W24+'WW Spending Projected'!W28</f>
        <v>0</v>
      </c>
      <c r="X24" s="342">
        <f>'WW Spending Actual'!X24+'WW Spending Projected'!X28</f>
        <v>0</v>
      </c>
      <c r="Y24" s="342">
        <f>'WW Spending Actual'!Y24+'WW Spending Projected'!Y28</f>
        <v>0</v>
      </c>
      <c r="Z24" s="342">
        <f>'WW Spending Actual'!Z24+'WW Spending Projected'!Z28</f>
        <v>0</v>
      </c>
      <c r="AA24" s="342">
        <f>'WW Spending Actual'!AA24+'WW Spending Projected'!AA28</f>
        <v>0</v>
      </c>
      <c r="AB24" s="343">
        <f>'WW Spending Actual'!AB24+'WW Spending Projected'!AB28</f>
        <v>0</v>
      </c>
    </row>
    <row r="25" spans="2:28" x14ac:dyDescent="0.2">
      <c r="B25" s="61" t="str">
        <f>IFERROR(VLOOKUP(C25,'MEG Def'!$A$35:$B$40,2),"")</f>
        <v/>
      </c>
      <c r="C25" s="135"/>
      <c r="D25" s="341">
        <f>'WW Spending Actual'!D25+'WW Spending Projected'!D29</f>
        <v>0</v>
      </c>
      <c r="E25" s="342">
        <f>'WW Spending Actual'!E25+'WW Spending Projected'!E29</f>
        <v>0</v>
      </c>
      <c r="F25" s="342">
        <f>'WW Spending Actual'!F25+'WW Spending Projected'!F29</f>
        <v>0</v>
      </c>
      <c r="G25" s="342">
        <f>'WW Spending Actual'!G25+'WW Spending Projected'!G29</f>
        <v>0</v>
      </c>
      <c r="H25" s="342">
        <f>'WW Spending Actual'!H25+'WW Spending Projected'!H29</f>
        <v>0</v>
      </c>
      <c r="I25" s="342">
        <f>'WW Spending Actual'!I25+'WW Spending Projected'!I29</f>
        <v>0</v>
      </c>
      <c r="J25" s="342">
        <f>'WW Spending Actual'!J25+'WW Spending Projected'!J29</f>
        <v>0</v>
      </c>
      <c r="K25" s="342">
        <f>'WW Spending Actual'!K25+'WW Spending Projected'!K29</f>
        <v>0</v>
      </c>
      <c r="L25" s="342">
        <f>'WW Spending Actual'!L25+'WW Spending Projected'!L29</f>
        <v>0</v>
      </c>
      <c r="M25" s="342">
        <f>'WW Spending Actual'!M25+'WW Spending Projected'!M29</f>
        <v>0</v>
      </c>
      <c r="N25" s="342">
        <f>'WW Spending Actual'!N25+'WW Spending Projected'!N29</f>
        <v>0</v>
      </c>
      <c r="O25" s="342">
        <f>'WW Spending Actual'!O25+'WW Spending Projected'!O29</f>
        <v>0</v>
      </c>
      <c r="P25" s="342">
        <f>'WW Spending Actual'!P25+'WW Spending Projected'!P29</f>
        <v>0</v>
      </c>
      <c r="Q25" s="342">
        <f>'WW Spending Actual'!Q25+'WW Spending Projected'!Q29</f>
        <v>0</v>
      </c>
      <c r="R25" s="342">
        <f>'WW Spending Actual'!R25+'WW Spending Projected'!R29</f>
        <v>0</v>
      </c>
      <c r="S25" s="342">
        <f>'WW Spending Actual'!S25+'WW Spending Projected'!S29</f>
        <v>0</v>
      </c>
      <c r="T25" s="342">
        <f>'WW Spending Actual'!T25+'WW Spending Projected'!T29</f>
        <v>0</v>
      </c>
      <c r="U25" s="342">
        <f>'WW Spending Actual'!U25+'WW Spending Projected'!U29</f>
        <v>0</v>
      </c>
      <c r="V25" s="342">
        <f>'WW Spending Actual'!V25+'WW Spending Projected'!V29</f>
        <v>0</v>
      </c>
      <c r="W25" s="342">
        <f>'WW Spending Actual'!W25+'WW Spending Projected'!W29</f>
        <v>0</v>
      </c>
      <c r="X25" s="342">
        <f>'WW Spending Actual'!X25+'WW Spending Projected'!X29</f>
        <v>0</v>
      </c>
      <c r="Y25" s="342">
        <f>'WW Spending Actual'!Y25+'WW Spending Projected'!Y29</f>
        <v>0</v>
      </c>
      <c r="Z25" s="342">
        <f>'WW Spending Actual'!Z25+'WW Spending Projected'!Z29</f>
        <v>0</v>
      </c>
      <c r="AA25" s="342">
        <f>'WW Spending Actual'!AA25+'WW Spending Projected'!AA29</f>
        <v>0</v>
      </c>
      <c r="AB25" s="343">
        <f>'WW Spending Actual'!AB25+'WW Spending Projected'!AB29</f>
        <v>0</v>
      </c>
    </row>
    <row r="26" spans="2:28" x14ac:dyDescent="0.2">
      <c r="B26" s="61" t="str">
        <f>IFERROR(VLOOKUP(C26,'MEG Def'!$A$35:$B$40,2),"")</f>
        <v/>
      </c>
      <c r="C26" s="135"/>
      <c r="D26" s="341">
        <f>'WW Spending Actual'!D26+'WW Spending Projected'!D30</f>
        <v>0</v>
      </c>
      <c r="E26" s="342">
        <f>'WW Spending Actual'!E26+'WW Spending Projected'!E30</f>
        <v>0</v>
      </c>
      <c r="F26" s="342">
        <f>'WW Spending Actual'!F26+'WW Spending Projected'!F30</f>
        <v>0</v>
      </c>
      <c r="G26" s="342">
        <f>'WW Spending Actual'!G26+'WW Spending Projected'!G30</f>
        <v>0</v>
      </c>
      <c r="H26" s="342">
        <f>'WW Spending Actual'!H26+'WW Spending Projected'!H30</f>
        <v>0</v>
      </c>
      <c r="I26" s="342">
        <f>'WW Spending Actual'!I26+'WW Spending Projected'!I30</f>
        <v>0</v>
      </c>
      <c r="J26" s="342">
        <f>'WW Spending Actual'!J26+'WW Spending Projected'!J30</f>
        <v>0</v>
      </c>
      <c r="K26" s="342">
        <f>'WW Spending Actual'!K26+'WW Spending Projected'!K30</f>
        <v>0</v>
      </c>
      <c r="L26" s="342">
        <f>'WW Spending Actual'!L26+'WW Spending Projected'!L30</f>
        <v>0</v>
      </c>
      <c r="M26" s="342">
        <f>'WW Spending Actual'!M26+'WW Spending Projected'!M30</f>
        <v>0</v>
      </c>
      <c r="N26" s="342">
        <f>'WW Spending Actual'!N26+'WW Spending Projected'!N30</f>
        <v>0</v>
      </c>
      <c r="O26" s="342">
        <f>'WW Spending Actual'!O26+'WW Spending Projected'!O30</f>
        <v>0</v>
      </c>
      <c r="P26" s="342">
        <f>'WW Spending Actual'!P26+'WW Spending Projected'!P30</f>
        <v>0</v>
      </c>
      <c r="Q26" s="342">
        <f>'WW Spending Actual'!Q26+'WW Spending Projected'!Q30</f>
        <v>0</v>
      </c>
      <c r="R26" s="342">
        <f>'WW Spending Actual'!R26+'WW Spending Projected'!R30</f>
        <v>0</v>
      </c>
      <c r="S26" s="342">
        <f>'WW Spending Actual'!S26+'WW Spending Projected'!S30</f>
        <v>0</v>
      </c>
      <c r="T26" s="342">
        <f>'WW Spending Actual'!T26+'WW Spending Projected'!T30</f>
        <v>0</v>
      </c>
      <c r="U26" s="342">
        <f>'WW Spending Actual'!U26+'WW Spending Projected'!U30</f>
        <v>0</v>
      </c>
      <c r="V26" s="342">
        <f>'WW Spending Actual'!V26+'WW Spending Projected'!V30</f>
        <v>0</v>
      </c>
      <c r="W26" s="342">
        <f>'WW Spending Actual'!W26+'WW Spending Projected'!W30</f>
        <v>0</v>
      </c>
      <c r="X26" s="342">
        <f>'WW Spending Actual'!X26+'WW Spending Projected'!X30</f>
        <v>0</v>
      </c>
      <c r="Y26" s="342">
        <f>'WW Spending Actual'!Y26+'WW Spending Projected'!Y30</f>
        <v>0</v>
      </c>
      <c r="Z26" s="342">
        <f>'WW Spending Actual'!Z26+'WW Spending Projected'!Z30</f>
        <v>0</v>
      </c>
      <c r="AA26" s="342">
        <f>'WW Spending Actual'!AA26+'WW Spending Projected'!AA30</f>
        <v>0</v>
      </c>
      <c r="AB26" s="343">
        <f>'WW Spending Actual'!AB26+'WW Spending Projected'!AB30</f>
        <v>0</v>
      </c>
    </row>
    <row r="27" spans="2:28" x14ac:dyDescent="0.2">
      <c r="B27" s="61" t="str">
        <f>IFERROR(VLOOKUP(C27,'MEG Def'!$A$35:$B$40,2),"")</f>
        <v/>
      </c>
      <c r="C27" s="135"/>
      <c r="D27" s="341">
        <f>'WW Spending Actual'!D27+'WW Spending Projected'!D31</f>
        <v>0</v>
      </c>
      <c r="E27" s="342">
        <f>'WW Spending Actual'!E27+'WW Spending Projected'!E31</f>
        <v>0</v>
      </c>
      <c r="F27" s="342">
        <f>'WW Spending Actual'!F27+'WW Spending Projected'!F31</f>
        <v>0</v>
      </c>
      <c r="G27" s="342">
        <f>'WW Spending Actual'!G27+'WW Spending Projected'!G31</f>
        <v>0</v>
      </c>
      <c r="H27" s="342">
        <f>'WW Spending Actual'!H27+'WW Spending Projected'!H31</f>
        <v>0</v>
      </c>
      <c r="I27" s="342">
        <f>'WW Spending Actual'!I27+'WW Spending Projected'!I31</f>
        <v>0</v>
      </c>
      <c r="J27" s="342">
        <f>'WW Spending Actual'!J27+'WW Spending Projected'!J31</f>
        <v>0</v>
      </c>
      <c r="K27" s="342">
        <f>'WW Spending Actual'!K27+'WW Spending Projected'!K31</f>
        <v>0</v>
      </c>
      <c r="L27" s="342">
        <f>'WW Spending Actual'!L27+'WW Spending Projected'!L31</f>
        <v>0</v>
      </c>
      <c r="M27" s="342">
        <f>'WW Spending Actual'!M27+'WW Spending Projected'!M31</f>
        <v>0</v>
      </c>
      <c r="N27" s="342">
        <f>'WW Spending Actual'!N27+'WW Spending Projected'!N31</f>
        <v>0</v>
      </c>
      <c r="O27" s="342">
        <f>'WW Spending Actual'!O27+'WW Spending Projected'!O31</f>
        <v>0</v>
      </c>
      <c r="P27" s="342">
        <f>'WW Spending Actual'!P27+'WW Spending Projected'!P31</f>
        <v>0</v>
      </c>
      <c r="Q27" s="342">
        <f>'WW Spending Actual'!Q27+'WW Spending Projected'!Q31</f>
        <v>0</v>
      </c>
      <c r="R27" s="342">
        <f>'WW Spending Actual'!R27+'WW Spending Projected'!R31</f>
        <v>0</v>
      </c>
      <c r="S27" s="342">
        <f>'WW Spending Actual'!S27+'WW Spending Projected'!S31</f>
        <v>0</v>
      </c>
      <c r="T27" s="342">
        <f>'WW Spending Actual'!T27+'WW Spending Projected'!T31</f>
        <v>0</v>
      </c>
      <c r="U27" s="342">
        <f>'WW Spending Actual'!U27+'WW Spending Projected'!U31</f>
        <v>0</v>
      </c>
      <c r="V27" s="342">
        <f>'WW Spending Actual'!V27+'WW Spending Projected'!V31</f>
        <v>0</v>
      </c>
      <c r="W27" s="342">
        <f>'WW Spending Actual'!W27+'WW Spending Projected'!W31</f>
        <v>0</v>
      </c>
      <c r="X27" s="342">
        <f>'WW Spending Actual'!X27+'WW Spending Projected'!X31</f>
        <v>0</v>
      </c>
      <c r="Y27" s="342">
        <f>'WW Spending Actual'!Y27+'WW Spending Projected'!Y31</f>
        <v>0</v>
      </c>
      <c r="Z27" s="342">
        <f>'WW Spending Actual'!Z27+'WW Spending Projected'!Z31</f>
        <v>0</v>
      </c>
      <c r="AA27" s="342">
        <f>'WW Spending Actual'!AA27+'WW Spending Projected'!AA31</f>
        <v>0</v>
      </c>
      <c r="AB27" s="343">
        <f>'WW Spending Actual'!AB27+'WW Spending Projected'!AB31</f>
        <v>0</v>
      </c>
    </row>
    <row r="28" spans="2:28" x14ac:dyDescent="0.2">
      <c r="B28" s="61" t="str">
        <f>IFERROR(VLOOKUP(C28,'MEG Def'!$A$35:$B$40,2),"")</f>
        <v/>
      </c>
      <c r="C28" s="135"/>
      <c r="D28" s="341">
        <f>'WW Spending Actual'!D28+'WW Spending Projected'!D32</f>
        <v>0</v>
      </c>
      <c r="E28" s="342">
        <f>'WW Spending Actual'!E28+'WW Spending Projected'!E32</f>
        <v>0</v>
      </c>
      <c r="F28" s="342">
        <f>'WW Spending Actual'!F28+'WW Spending Projected'!F32</f>
        <v>0</v>
      </c>
      <c r="G28" s="342">
        <f>'WW Spending Actual'!G28+'WW Spending Projected'!G32</f>
        <v>0</v>
      </c>
      <c r="H28" s="342">
        <f>'WW Spending Actual'!H28+'WW Spending Projected'!H32</f>
        <v>0</v>
      </c>
      <c r="I28" s="342">
        <f>'WW Spending Actual'!I28+'WW Spending Projected'!I32</f>
        <v>0</v>
      </c>
      <c r="J28" s="342">
        <f>'WW Spending Actual'!J28+'WW Spending Projected'!J32</f>
        <v>0</v>
      </c>
      <c r="K28" s="342">
        <f>'WW Spending Actual'!K28+'WW Spending Projected'!K32</f>
        <v>0</v>
      </c>
      <c r="L28" s="342">
        <f>'WW Spending Actual'!L28+'WW Spending Projected'!L32</f>
        <v>0</v>
      </c>
      <c r="M28" s="342">
        <f>'WW Spending Actual'!M28+'WW Spending Projected'!M32</f>
        <v>0</v>
      </c>
      <c r="N28" s="342">
        <f>'WW Spending Actual'!N28+'WW Spending Projected'!N32</f>
        <v>0</v>
      </c>
      <c r="O28" s="342">
        <f>'WW Spending Actual'!O28+'WW Spending Projected'!O32</f>
        <v>0</v>
      </c>
      <c r="P28" s="342">
        <f>'WW Spending Actual'!P28+'WW Spending Projected'!P32</f>
        <v>0</v>
      </c>
      <c r="Q28" s="342">
        <f>'WW Spending Actual'!Q28+'WW Spending Projected'!Q32</f>
        <v>0</v>
      </c>
      <c r="R28" s="342">
        <f>'WW Spending Actual'!R28+'WW Spending Projected'!R32</f>
        <v>0</v>
      </c>
      <c r="S28" s="342">
        <f>'WW Spending Actual'!S28+'WW Spending Projected'!S32</f>
        <v>0</v>
      </c>
      <c r="T28" s="342">
        <f>'WW Spending Actual'!T28+'WW Spending Projected'!T32</f>
        <v>0</v>
      </c>
      <c r="U28" s="342">
        <f>'WW Spending Actual'!U28+'WW Spending Projected'!U32</f>
        <v>0</v>
      </c>
      <c r="V28" s="342">
        <f>'WW Spending Actual'!V28+'WW Spending Projected'!V32</f>
        <v>0</v>
      </c>
      <c r="W28" s="342">
        <f>'WW Spending Actual'!W28+'WW Spending Projected'!W32</f>
        <v>0</v>
      </c>
      <c r="X28" s="342">
        <f>'WW Spending Actual'!X28+'WW Spending Projected'!X32</f>
        <v>0</v>
      </c>
      <c r="Y28" s="342">
        <f>'WW Spending Actual'!Y28+'WW Spending Projected'!Y32</f>
        <v>0</v>
      </c>
      <c r="Z28" s="342">
        <f>'WW Spending Actual'!Z28+'WW Spending Projected'!Z32</f>
        <v>0</v>
      </c>
      <c r="AA28" s="342">
        <f>'WW Spending Actual'!AA28+'WW Spending Projected'!AA32</f>
        <v>0</v>
      </c>
      <c r="AB28" s="343">
        <f>'WW Spending Actual'!AB28+'WW Spending Projected'!AB32</f>
        <v>0</v>
      </c>
    </row>
    <row r="29" spans="2:28" x14ac:dyDescent="0.2">
      <c r="B29" s="61"/>
      <c r="C29" s="134"/>
      <c r="D29" s="341">
        <f>'WW Spending Actual'!D29+'WW Spending Projected'!D33</f>
        <v>0</v>
      </c>
      <c r="E29" s="342">
        <f>'WW Spending Actual'!E29+'WW Spending Projected'!E33</f>
        <v>0</v>
      </c>
      <c r="F29" s="342">
        <f>'WW Spending Actual'!F29+'WW Spending Projected'!F33</f>
        <v>0</v>
      </c>
      <c r="G29" s="342">
        <f>'WW Spending Actual'!G29+'WW Spending Projected'!G33</f>
        <v>0</v>
      </c>
      <c r="H29" s="342">
        <f>'WW Spending Actual'!H29+'WW Spending Projected'!H33</f>
        <v>0</v>
      </c>
      <c r="I29" s="342">
        <f>'WW Spending Actual'!I29+'WW Spending Projected'!I33</f>
        <v>0</v>
      </c>
      <c r="J29" s="342">
        <f>'WW Spending Actual'!J29+'WW Spending Projected'!J33</f>
        <v>0</v>
      </c>
      <c r="K29" s="342">
        <f>'WW Spending Actual'!K29+'WW Spending Projected'!K33</f>
        <v>0</v>
      </c>
      <c r="L29" s="342">
        <f>'WW Spending Actual'!L29+'WW Spending Projected'!L33</f>
        <v>0</v>
      </c>
      <c r="M29" s="342">
        <f>'WW Spending Actual'!M29+'WW Spending Projected'!M33</f>
        <v>0</v>
      </c>
      <c r="N29" s="342">
        <f>'WW Spending Actual'!N29+'WW Spending Projected'!N33</f>
        <v>0</v>
      </c>
      <c r="O29" s="342">
        <f>'WW Spending Actual'!O29+'WW Spending Projected'!O33</f>
        <v>0</v>
      </c>
      <c r="P29" s="342">
        <f>'WW Spending Actual'!P29+'WW Spending Projected'!P33</f>
        <v>0</v>
      </c>
      <c r="Q29" s="342">
        <f>'WW Spending Actual'!Q29+'WW Spending Projected'!Q33</f>
        <v>0</v>
      </c>
      <c r="R29" s="342">
        <f>'WW Spending Actual'!R29+'WW Spending Projected'!R33</f>
        <v>0</v>
      </c>
      <c r="S29" s="342">
        <f>'WW Spending Actual'!S29+'WW Spending Projected'!S33</f>
        <v>0</v>
      </c>
      <c r="T29" s="342">
        <f>'WW Spending Actual'!T29+'WW Spending Projected'!T33</f>
        <v>0</v>
      </c>
      <c r="U29" s="342">
        <f>'WW Spending Actual'!U29+'WW Spending Projected'!U33</f>
        <v>0</v>
      </c>
      <c r="V29" s="342">
        <f>'WW Spending Actual'!V29+'WW Spending Projected'!V33</f>
        <v>0</v>
      </c>
      <c r="W29" s="342">
        <f>'WW Spending Actual'!W29+'WW Spending Projected'!W33</f>
        <v>0</v>
      </c>
      <c r="X29" s="342">
        <f>'WW Spending Actual'!X29+'WW Spending Projected'!X33</f>
        <v>0</v>
      </c>
      <c r="Y29" s="342">
        <f>'WW Spending Actual'!Y29+'WW Spending Projected'!Y33</f>
        <v>0</v>
      </c>
      <c r="Z29" s="342">
        <f>'WW Spending Actual'!Z29+'WW Spending Projected'!Z33</f>
        <v>0</v>
      </c>
      <c r="AA29" s="342">
        <f>'WW Spending Actual'!AA29+'WW Spending Projected'!AA33</f>
        <v>0</v>
      </c>
      <c r="AB29" s="343">
        <f>'WW Spending Actual'!AB29+'WW Spending Projected'!AB33</f>
        <v>0</v>
      </c>
    </row>
    <row r="30" spans="2:28" x14ac:dyDescent="0.2">
      <c r="B30" s="7" t="s">
        <v>42</v>
      </c>
      <c r="C30" s="134"/>
      <c r="D30" s="341">
        <f>'WW Spending Actual'!D30+'WW Spending Projected'!D34</f>
        <v>0</v>
      </c>
      <c r="E30" s="342">
        <f>'WW Spending Actual'!E30+'WW Spending Projected'!E34</f>
        <v>0</v>
      </c>
      <c r="F30" s="342">
        <f>'WW Spending Actual'!F30+'WW Spending Projected'!F34</f>
        <v>0</v>
      </c>
      <c r="G30" s="342">
        <f>'WW Spending Actual'!G30+'WW Spending Projected'!G34</f>
        <v>0</v>
      </c>
      <c r="H30" s="342">
        <f>'WW Spending Actual'!H30+'WW Spending Projected'!H34</f>
        <v>0</v>
      </c>
      <c r="I30" s="342">
        <f>'WW Spending Actual'!I30+'WW Spending Projected'!I34</f>
        <v>0</v>
      </c>
      <c r="J30" s="342">
        <f>'WW Spending Actual'!J30+'WW Spending Projected'!J34</f>
        <v>0</v>
      </c>
      <c r="K30" s="342">
        <f>'WW Spending Actual'!K30+'WW Spending Projected'!K34</f>
        <v>0</v>
      </c>
      <c r="L30" s="342">
        <f>'WW Spending Actual'!L30+'WW Spending Projected'!L34</f>
        <v>0</v>
      </c>
      <c r="M30" s="342">
        <f>'WW Spending Actual'!M30+'WW Spending Projected'!M34</f>
        <v>0</v>
      </c>
      <c r="N30" s="342">
        <f>'WW Spending Actual'!N30+'WW Spending Projected'!N34</f>
        <v>0</v>
      </c>
      <c r="O30" s="342">
        <f>'WW Spending Actual'!O30+'WW Spending Projected'!O34</f>
        <v>0</v>
      </c>
      <c r="P30" s="342">
        <f>'WW Spending Actual'!P30+'WW Spending Projected'!P34</f>
        <v>0</v>
      </c>
      <c r="Q30" s="342">
        <f>'WW Spending Actual'!Q30+'WW Spending Projected'!Q34</f>
        <v>0</v>
      </c>
      <c r="R30" s="342">
        <f>'WW Spending Actual'!R30+'WW Spending Projected'!R34</f>
        <v>0</v>
      </c>
      <c r="S30" s="342">
        <f>'WW Spending Actual'!S30+'WW Spending Projected'!S34</f>
        <v>0</v>
      </c>
      <c r="T30" s="342">
        <f>'WW Spending Actual'!T30+'WW Spending Projected'!T34</f>
        <v>0</v>
      </c>
      <c r="U30" s="342">
        <f>'WW Spending Actual'!U30+'WW Spending Projected'!U34</f>
        <v>0</v>
      </c>
      <c r="V30" s="342">
        <f>'WW Spending Actual'!V30+'WW Spending Projected'!V34</f>
        <v>0</v>
      </c>
      <c r="W30" s="342">
        <f>'WW Spending Actual'!W30+'WW Spending Projected'!W34</f>
        <v>0</v>
      </c>
      <c r="X30" s="342">
        <f>'WW Spending Actual'!X30+'WW Spending Projected'!X34</f>
        <v>0</v>
      </c>
      <c r="Y30" s="342">
        <f>'WW Spending Actual'!Y30+'WW Spending Projected'!Y34</f>
        <v>0</v>
      </c>
      <c r="Z30" s="342">
        <f>'WW Spending Actual'!Z30+'WW Spending Projected'!Z34</f>
        <v>0</v>
      </c>
      <c r="AA30" s="342">
        <f>'WW Spending Actual'!AA30+'WW Spending Projected'!AA34</f>
        <v>0</v>
      </c>
      <c r="AB30" s="343">
        <f>'WW Spending Actual'!AB30+'WW Spending Projected'!AB34</f>
        <v>0</v>
      </c>
    </row>
    <row r="31" spans="2:28" x14ac:dyDescent="0.2">
      <c r="B31" s="61" t="str">
        <f>IFERROR(VLOOKUP(C31,'MEG Def'!$A$42:$B$45,2),"")</f>
        <v/>
      </c>
      <c r="C31" s="134"/>
      <c r="D31" s="341">
        <f>'WW Spending Actual'!D31+'WW Spending Projected'!D35</f>
        <v>0</v>
      </c>
      <c r="E31" s="342">
        <f>'WW Spending Actual'!E31+'WW Spending Projected'!E35</f>
        <v>0</v>
      </c>
      <c r="F31" s="342">
        <f>'WW Spending Actual'!F31+'WW Spending Projected'!F35</f>
        <v>0</v>
      </c>
      <c r="G31" s="342">
        <f>'WW Spending Actual'!G31+'WW Spending Projected'!G35</f>
        <v>0</v>
      </c>
      <c r="H31" s="342">
        <f>'WW Spending Actual'!H31+'WW Spending Projected'!H35</f>
        <v>0</v>
      </c>
      <c r="I31" s="342">
        <f>'WW Spending Actual'!I31+'WW Spending Projected'!I35</f>
        <v>0</v>
      </c>
      <c r="J31" s="342">
        <f>'WW Spending Actual'!J31+'WW Spending Projected'!J35</f>
        <v>0</v>
      </c>
      <c r="K31" s="342">
        <f>'WW Spending Actual'!K31+'WW Spending Projected'!K35</f>
        <v>0</v>
      </c>
      <c r="L31" s="342">
        <f>'WW Spending Actual'!L31+'WW Spending Projected'!L35</f>
        <v>0</v>
      </c>
      <c r="M31" s="342">
        <f>'WW Spending Actual'!M31+'WW Spending Projected'!M35</f>
        <v>0</v>
      </c>
      <c r="N31" s="342">
        <f>'WW Spending Actual'!N31+'WW Spending Projected'!N35</f>
        <v>0</v>
      </c>
      <c r="O31" s="342">
        <f>'WW Spending Actual'!O31+'WW Spending Projected'!O35</f>
        <v>0</v>
      </c>
      <c r="P31" s="342">
        <f>'WW Spending Actual'!P31+'WW Spending Projected'!P35</f>
        <v>0</v>
      </c>
      <c r="Q31" s="342">
        <f>'WW Spending Actual'!Q31+'WW Spending Projected'!Q35</f>
        <v>0</v>
      </c>
      <c r="R31" s="342">
        <f>'WW Spending Actual'!R31+'WW Spending Projected'!R35</f>
        <v>0</v>
      </c>
      <c r="S31" s="342">
        <f>'WW Spending Actual'!S31+'WW Spending Projected'!S35</f>
        <v>0</v>
      </c>
      <c r="T31" s="342">
        <f>'WW Spending Actual'!T31+'WW Spending Projected'!T35</f>
        <v>0</v>
      </c>
      <c r="U31" s="342">
        <f>'WW Spending Actual'!U31+'WW Spending Projected'!U35</f>
        <v>0</v>
      </c>
      <c r="V31" s="342">
        <f>'WW Spending Actual'!V31+'WW Spending Projected'!V35</f>
        <v>0</v>
      </c>
      <c r="W31" s="342">
        <f>'WW Spending Actual'!W31+'WW Spending Projected'!W35</f>
        <v>0</v>
      </c>
      <c r="X31" s="342">
        <f>'WW Spending Actual'!X31+'WW Spending Projected'!X35</f>
        <v>0</v>
      </c>
      <c r="Y31" s="342">
        <f>'WW Spending Actual'!Y31+'WW Spending Projected'!Y35</f>
        <v>0</v>
      </c>
      <c r="Z31" s="342">
        <f>'WW Spending Actual'!Z31+'WW Spending Projected'!Z35</f>
        <v>0</v>
      </c>
      <c r="AA31" s="342">
        <f>'WW Spending Actual'!AA31+'WW Spending Projected'!AA35</f>
        <v>0</v>
      </c>
      <c r="AB31" s="343">
        <f>'WW Spending Actual'!AB31+'WW Spending Projected'!AB35</f>
        <v>0</v>
      </c>
    </row>
    <row r="32" spans="2:28" x14ac:dyDescent="0.2">
      <c r="B32" s="61" t="str">
        <f>IFERROR(VLOOKUP(C32,'MEG Def'!$A$42:$B$45,2),"")</f>
        <v/>
      </c>
      <c r="C32" s="134"/>
      <c r="D32" s="341">
        <f>'WW Spending Actual'!D32+'WW Spending Projected'!D36</f>
        <v>0</v>
      </c>
      <c r="E32" s="342">
        <f>'WW Spending Actual'!E32+'WW Spending Projected'!E36</f>
        <v>0</v>
      </c>
      <c r="F32" s="342">
        <f>'WW Spending Actual'!F32+'WW Spending Projected'!F36</f>
        <v>0</v>
      </c>
      <c r="G32" s="342">
        <f>'WW Spending Actual'!G32+'WW Spending Projected'!G36</f>
        <v>0</v>
      </c>
      <c r="H32" s="342">
        <f>'WW Spending Actual'!H32+'WW Spending Projected'!H36</f>
        <v>0</v>
      </c>
      <c r="I32" s="342">
        <f>'WW Spending Actual'!I32+'WW Spending Projected'!I36</f>
        <v>0</v>
      </c>
      <c r="J32" s="342">
        <f>'WW Spending Actual'!J32+'WW Spending Projected'!J36</f>
        <v>0</v>
      </c>
      <c r="K32" s="342">
        <f>'WW Spending Actual'!K32+'WW Spending Projected'!K36</f>
        <v>0</v>
      </c>
      <c r="L32" s="342">
        <f>'WW Spending Actual'!L32+'WW Spending Projected'!L36</f>
        <v>0</v>
      </c>
      <c r="M32" s="342">
        <f>'WW Spending Actual'!M32+'WW Spending Projected'!M36</f>
        <v>0</v>
      </c>
      <c r="N32" s="342">
        <f>'WW Spending Actual'!N32+'WW Spending Projected'!N36</f>
        <v>0</v>
      </c>
      <c r="O32" s="342">
        <f>'WW Spending Actual'!O32+'WW Spending Projected'!O36</f>
        <v>0</v>
      </c>
      <c r="P32" s="342">
        <f>'WW Spending Actual'!P32+'WW Spending Projected'!P36</f>
        <v>0</v>
      </c>
      <c r="Q32" s="342">
        <f>'WW Spending Actual'!Q32+'WW Spending Projected'!Q36</f>
        <v>0</v>
      </c>
      <c r="R32" s="342">
        <f>'WW Spending Actual'!R32+'WW Spending Projected'!R36</f>
        <v>0</v>
      </c>
      <c r="S32" s="342">
        <f>'WW Spending Actual'!S32+'WW Spending Projected'!S36</f>
        <v>0</v>
      </c>
      <c r="T32" s="342">
        <f>'WW Spending Actual'!T32+'WW Spending Projected'!T36</f>
        <v>0</v>
      </c>
      <c r="U32" s="342">
        <f>'WW Spending Actual'!U32+'WW Spending Projected'!U36</f>
        <v>0</v>
      </c>
      <c r="V32" s="342">
        <f>'WW Spending Actual'!V32+'WW Spending Projected'!V36</f>
        <v>0</v>
      </c>
      <c r="W32" s="342">
        <f>'WW Spending Actual'!W32+'WW Spending Projected'!W36</f>
        <v>0</v>
      </c>
      <c r="X32" s="342">
        <f>'WW Spending Actual'!X32+'WW Spending Projected'!X36</f>
        <v>0</v>
      </c>
      <c r="Y32" s="342">
        <f>'WW Spending Actual'!Y32+'WW Spending Projected'!Y36</f>
        <v>0</v>
      </c>
      <c r="Z32" s="342">
        <f>'WW Spending Actual'!Z32+'WW Spending Projected'!Z36</f>
        <v>0</v>
      </c>
      <c r="AA32" s="342">
        <f>'WW Spending Actual'!AA32+'WW Spending Projected'!AA36</f>
        <v>0</v>
      </c>
      <c r="AB32" s="343">
        <f>'WW Spending Actual'!AB32+'WW Spending Projected'!AB36</f>
        <v>0</v>
      </c>
    </row>
    <row r="33" spans="2:28" x14ac:dyDescent="0.2">
      <c r="B33" s="61" t="str">
        <f>IFERROR(VLOOKUP(C33,'MEG Def'!$A$42:$B$45,2),"")</f>
        <v/>
      </c>
      <c r="C33" s="134"/>
      <c r="D33" s="341">
        <f>'WW Spending Actual'!D33+'WW Spending Projected'!D37</f>
        <v>0</v>
      </c>
      <c r="E33" s="342">
        <f>'WW Spending Actual'!E33+'WW Spending Projected'!E37</f>
        <v>0</v>
      </c>
      <c r="F33" s="342">
        <f>'WW Spending Actual'!F33+'WW Spending Projected'!F37</f>
        <v>0</v>
      </c>
      <c r="G33" s="342">
        <f>'WW Spending Actual'!G33+'WW Spending Projected'!G37</f>
        <v>0</v>
      </c>
      <c r="H33" s="342">
        <f>'WW Spending Actual'!H33+'WW Spending Projected'!H37</f>
        <v>0</v>
      </c>
      <c r="I33" s="342">
        <f>'WW Spending Actual'!I33+'WW Spending Projected'!I37</f>
        <v>0</v>
      </c>
      <c r="J33" s="342">
        <f>'WW Spending Actual'!J33+'WW Spending Projected'!J37</f>
        <v>0</v>
      </c>
      <c r="K33" s="342">
        <f>'WW Spending Actual'!K33+'WW Spending Projected'!K37</f>
        <v>0</v>
      </c>
      <c r="L33" s="342">
        <f>'WW Spending Actual'!L33+'WW Spending Projected'!L37</f>
        <v>0</v>
      </c>
      <c r="M33" s="342">
        <f>'WW Spending Actual'!M33+'WW Spending Projected'!M37</f>
        <v>0</v>
      </c>
      <c r="N33" s="342">
        <f>'WW Spending Actual'!N33+'WW Spending Projected'!N37</f>
        <v>0</v>
      </c>
      <c r="O33" s="342">
        <f>'WW Spending Actual'!O33+'WW Spending Projected'!O37</f>
        <v>0</v>
      </c>
      <c r="P33" s="342">
        <f>'WW Spending Actual'!P33+'WW Spending Projected'!P37</f>
        <v>0</v>
      </c>
      <c r="Q33" s="342">
        <f>'WW Spending Actual'!Q33+'WW Spending Projected'!Q37</f>
        <v>0</v>
      </c>
      <c r="R33" s="342">
        <f>'WW Spending Actual'!R33+'WW Spending Projected'!R37</f>
        <v>0</v>
      </c>
      <c r="S33" s="342">
        <f>'WW Spending Actual'!S33+'WW Spending Projected'!S37</f>
        <v>0</v>
      </c>
      <c r="T33" s="342">
        <f>'WW Spending Actual'!T33+'WW Spending Projected'!T37</f>
        <v>0</v>
      </c>
      <c r="U33" s="342">
        <f>'WW Spending Actual'!U33+'WW Spending Projected'!U37</f>
        <v>0</v>
      </c>
      <c r="V33" s="342">
        <f>'WW Spending Actual'!V33+'WW Spending Projected'!V37</f>
        <v>0</v>
      </c>
      <c r="W33" s="342">
        <f>'WW Spending Actual'!W33+'WW Spending Projected'!W37</f>
        <v>0</v>
      </c>
      <c r="X33" s="342">
        <f>'WW Spending Actual'!X33+'WW Spending Projected'!X37</f>
        <v>0</v>
      </c>
      <c r="Y33" s="342">
        <f>'WW Spending Actual'!Y33+'WW Spending Projected'!Y37</f>
        <v>0</v>
      </c>
      <c r="Z33" s="342">
        <f>'WW Spending Actual'!Z33+'WW Spending Projected'!Z37</f>
        <v>0</v>
      </c>
      <c r="AA33" s="342">
        <f>'WW Spending Actual'!AA33+'WW Spending Projected'!AA37</f>
        <v>0</v>
      </c>
      <c r="AB33" s="343">
        <f>'WW Spending Actual'!AB33+'WW Spending Projected'!AB37</f>
        <v>0</v>
      </c>
    </row>
    <row r="34" spans="2:28" x14ac:dyDescent="0.2">
      <c r="B34" s="30"/>
      <c r="C34" s="134"/>
      <c r="D34" s="341">
        <f>'WW Spending Actual'!D34+'WW Spending Projected'!D38</f>
        <v>0</v>
      </c>
      <c r="E34" s="342">
        <f>'WW Spending Actual'!E34+'WW Spending Projected'!E38</f>
        <v>0</v>
      </c>
      <c r="F34" s="342">
        <f>'WW Spending Actual'!F34+'WW Spending Projected'!F38</f>
        <v>0</v>
      </c>
      <c r="G34" s="342">
        <f>'WW Spending Actual'!G34+'WW Spending Projected'!G38</f>
        <v>0</v>
      </c>
      <c r="H34" s="342">
        <f>'WW Spending Actual'!H34+'WW Spending Projected'!H38</f>
        <v>0</v>
      </c>
      <c r="I34" s="342">
        <f>'WW Spending Actual'!I34+'WW Spending Projected'!I38</f>
        <v>0</v>
      </c>
      <c r="J34" s="342">
        <f>'WW Spending Actual'!J34+'WW Spending Projected'!J38</f>
        <v>0</v>
      </c>
      <c r="K34" s="342">
        <f>'WW Spending Actual'!K34+'WW Spending Projected'!K38</f>
        <v>0</v>
      </c>
      <c r="L34" s="342">
        <f>'WW Spending Actual'!L34+'WW Spending Projected'!L38</f>
        <v>0</v>
      </c>
      <c r="M34" s="342">
        <f>'WW Spending Actual'!M34+'WW Spending Projected'!M38</f>
        <v>0</v>
      </c>
      <c r="N34" s="342">
        <f>'WW Spending Actual'!N34+'WW Spending Projected'!N38</f>
        <v>0</v>
      </c>
      <c r="O34" s="342">
        <f>'WW Spending Actual'!O34+'WW Spending Projected'!O38</f>
        <v>0</v>
      </c>
      <c r="P34" s="342">
        <f>'WW Spending Actual'!P34+'WW Spending Projected'!P38</f>
        <v>0</v>
      </c>
      <c r="Q34" s="342">
        <f>'WW Spending Actual'!Q34+'WW Spending Projected'!Q38</f>
        <v>0</v>
      </c>
      <c r="R34" s="342">
        <f>'WW Spending Actual'!R34+'WW Spending Projected'!R38</f>
        <v>0</v>
      </c>
      <c r="S34" s="342">
        <f>'WW Spending Actual'!S34+'WW Spending Projected'!S38</f>
        <v>0</v>
      </c>
      <c r="T34" s="342">
        <f>'WW Spending Actual'!T34+'WW Spending Projected'!T38</f>
        <v>0</v>
      </c>
      <c r="U34" s="342">
        <f>'WW Spending Actual'!U34+'WW Spending Projected'!U38</f>
        <v>0</v>
      </c>
      <c r="V34" s="342">
        <f>'WW Spending Actual'!V34+'WW Spending Projected'!V38</f>
        <v>0</v>
      </c>
      <c r="W34" s="342">
        <f>'WW Spending Actual'!W34+'WW Spending Projected'!W38</f>
        <v>0</v>
      </c>
      <c r="X34" s="342">
        <f>'WW Spending Actual'!X34+'WW Spending Projected'!X38</f>
        <v>0</v>
      </c>
      <c r="Y34" s="342">
        <f>'WW Spending Actual'!Y34+'WW Spending Projected'!Y38</f>
        <v>0</v>
      </c>
      <c r="Z34" s="342">
        <f>'WW Spending Actual'!Z34+'WW Spending Projected'!Z38</f>
        <v>0</v>
      </c>
      <c r="AA34" s="342">
        <f>'WW Spending Actual'!AA34+'WW Spending Projected'!AA38</f>
        <v>0</v>
      </c>
      <c r="AB34" s="343">
        <f>'WW Spending Actual'!AB34+'WW Spending Projected'!AB38</f>
        <v>0</v>
      </c>
    </row>
    <row r="35" spans="2:28" x14ac:dyDescent="0.2">
      <c r="B35" s="44" t="s">
        <v>41</v>
      </c>
      <c r="C35" s="135"/>
      <c r="D35" s="341">
        <f>'WW Spending Actual'!D35+'WW Spending Projected'!D39</f>
        <v>0</v>
      </c>
      <c r="E35" s="342">
        <f>'WW Spending Actual'!E35+'WW Spending Projected'!E39</f>
        <v>0</v>
      </c>
      <c r="F35" s="342">
        <f>'WW Spending Actual'!F35+'WW Spending Projected'!F39</f>
        <v>0</v>
      </c>
      <c r="G35" s="342">
        <f>'WW Spending Actual'!G35+'WW Spending Projected'!G39</f>
        <v>0</v>
      </c>
      <c r="H35" s="342">
        <f>'WW Spending Actual'!H35+'WW Spending Projected'!H39</f>
        <v>0</v>
      </c>
      <c r="I35" s="342">
        <f>'WW Spending Actual'!I35+'WW Spending Projected'!I39</f>
        <v>0</v>
      </c>
      <c r="J35" s="342">
        <f>'WW Spending Actual'!J35+'WW Spending Projected'!J39</f>
        <v>0</v>
      </c>
      <c r="K35" s="342">
        <f>'WW Spending Actual'!K35+'WW Spending Projected'!K39</f>
        <v>0</v>
      </c>
      <c r="L35" s="342">
        <f>'WW Spending Actual'!L35+'WW Spending Projected'!L39</f>
        <v>0</v>
      </c>
      <c r="M35" s="342">
        <f>'WW Spending Actual'!M35+'WW Spending Projected'!M39</f>
        <v>0</v>
      </c>
      <c r="N35" s="342">
        <f>'WW Spending Actual'!N35+'WW Spending Projected'!N39</f>
        <v>0</v>
      </c>
      <c r="O35" s="342">
        <f>'WW Spending Actual'!O35+'WW Spending Projected'!O39</f>
        <v>0</v>
      </c>
      <c r="P35" s="342">
        <f>'WW Spending Actual'!P35+'WW Spending Projected'!P39</f>
        <v>0</v>
      </c>
      <c r="Q35" s="342">
        <f>'WW Spending Actual'!Q35+'WW Spending Projected'!Q39</f>
        <v>0</v>
      </c>
      <c r="R35" s="342">
        <f>'WW Spending Actual'!R35+'WW Spending Projected'!R39</f>
        <v>0</v>
      </c>
      <c r="S35" s="342">
        <f>'WW Spending Actual'!S35+'WW Spending Projected'!S39</f>
        <v>0</v>
      </c>
      <c r="T35" s="342">
        <f>'WW Spending Actual'!T35+'WW Spending Projected'!T39</f>
        <v>0</v>
      </c>
      <c r="U35" s="342">
        <f>'WW Spending Actual'!U35+'WW Spending Projected'!U39</f>
        <v>0</v>
      </c>
      <c r="V35" s="342">
        <f>'WW Spending Actual'!V35+'WW Spending Projected'!V39</f>
        <v>0</v>
      </c>
      <c r="W35" s="342">
        <f>'WW Spending Actual'!W35+'WW Spending Projected'!W39</f>
        <v>0</v>
      </c>
      <c r="X35" s="342">
        <f>'WW Spending Actual'!X35+'WW Spending Projected'!X39</f>
        <v>0</v>
      </c>
      <c r="Y35" s="342">
        <f>'WW Spending Actual'!Y35+'WW Spending Projected'!Y39</f>
        <v>0</v>
      </c>
      <c r="Z35" s="342">
        <f>'WW Spending Actual'!Z35+'WW Spending Projected'!Z39</f>
        <v>0</v>
      </c>
      <c r="AA35" s="342">
        <f>'WW Spending Actual'!AA35+'WW Spending Projected'!AA39</f>
        <v>0</v>
      </c>
      <c r="AB35" s="343">
        <f>'WW Spending Actual'!AB35+'WW Spending Projected'!AB39</f>
        <v>0</v>
      </c>
    </row>
    <row r="36" spans="2:28" x14ac:dyDescent="0.2">
      <c r="B36" s="132" t="str">
        <f>IFERROR(VLOOKUP(C36,'MEG Def'!$A$47:$B$50,2),"")</f>
        <v/>
      </c>
      <c r="C36" s="135"/>
      <c r="D36" s="341">
        <f>'WW Spending Actual'!D36+'WW Spending Projected'!D40</f>
        <v>0</v>
      </c>
      <c r="E36" s="342">
        <f>'WW Spending Actual'!E36+'WW Spending Projected'!E40</f>
        <v>0</v>
      </c>
      <c r="F36" s="342">
        <f>'WW Spending Actual'!F36+'WW Spending Projected'!F40</f>
        <v>0</v>
      </c>
      <c r="G36" s="342">
        <f>'WW Spending Actual'!G36+'WW Spending Projected'!G40</f>
        <v>0</v>
      </c>
      <c r="H36" s="342">
        <f>'WW Spending Actual'!H36+'WW Spending Projected'!H40</f>
        <v>0</v>
      </c>
      <c r="I36" s="342">
        <f>'WW Spending Actual'!I36+'WW Spending Projected'!I40</f>
        <v>0</v>
      </c>
      <c r="J36" s="342">
        <f>'WW Spending Actual'!J36+'WW Spending Projected'!J40</f>
        <v>0</v>
      </c>
      <c r="K36" s="342">
        <f>'WW Spending Actual'!K36+'WW Spending Projected'!K40</f>
        <v>0</v>
      </c>
      <c r="L36" s="342">
        <f>'WW Spending Actual'!L36+'WW Spending Projected'!L40</f>
        <v>0</v>
      </c>
      <c r="M36" s="342">
        <f>'WW Spending Actual'!M36+'WW Spending Projected'!M40</f>
        <v>0</v>
      </c>
      <c r="N36" s="342">
        <f>'WW Spending Actual'!N36+'WW Spending Projected'!N40</f>
        <v>0</v>
      </c>
      <c r="O36" s="342">
        <f>'WW Spending Actual'!O36+'WW Spending Projected'!O40</f>
        <v>0</v>
      </c>
      <c r="P36" s="342">
        <f>'WW Spending Actual'!P36+'WW Spending Projected'!P40</f>
        <v>0</v>
      </c>
      <c r="Q36" s="342">
        <f>'WW Spending Actual'!Q36+'WW Spending Projected'!Q40</f>
        <v>0</v>
      </c>
      <c r="R36" s="342">
        <f>'WW Spending Actual'!R36+'WW Spending Projected'!R40</f>
        <v>0</v>
      </c>
      <c r="S36" s="342">
        <f>'WW Spending Actual'!S36+'WW Spending Projected'!S40</f>
        <v>0</v>
      </c>
      <c r="T36" s="342">
        <f>'WW Spending Actual'!T36+'WW Spending Projected'!T40</f>
        <v>0</v>
      </c>
      <c r="U36" s="342">
        <f>'WW Spending Actual'!U36+'WW Spending Projected'!U40</f>
        <v>0</v>
      </c>
      <c r="V36" s="342">
        <f>'WW Spending Actual'!V36+'WW Spending Projected'!V40</f>
        <v>0</v>
      </c>
      <c r="W36" s="342">
        <f>'WW Spending Actual'!W36+'WW Spending Projected'!W40</f>
        <v>0</v>
      </c>
      <c r="X36" s="342">
        <f>'WW Spending Actual'!X36+'WW Spending Projected'!X40</f>
        <v>0</v>
      </c>
      <c r="Y36" s="342">
        <f>'WW Spending Actual'!Y36+'WW Spending Projected'!Y40</f>
        <v>0</v>
      </c>
      <c r="Z36" s="342">
        <f>'WW Spending Actual'!Z36+'WW Spending Projected'!Z40</f>
        <v>0</v>
      </c>
      <c r="AA36" s="342">
        <f>'WW Spending Actual'!AA36+'WW Spending Projected'!AA40</f>
        <v>0</v>
      </c>
      <c r="AB36" s="343">
        <f>'WW Spending Actual'!AB36+'WW Spending Projected'!AB40</f>
        <v>0</v>
      </c>
    </row>
    <row r="37" spans="2:28" x14ac:dyDescent="0.2">
      <c r="B37" s="132" t="str">
        <f>IFERROR(VLOOKUP(C37,'MEG Def'!$A$47:$B$50,2),"")</f>
        <v/>
      </c>
      <c r="C37" s="135"/>
      <c r="D37" s="341">
        <f>'WW Spending Actual'!D37+'WW Spending Projected'!D41</f>
        <v>0</v>
      </c>
      <c r="E37" s="342">
        <f>'WW Spending Actual'!E37+'WW Spending Projected'!E41</f>
        <v>0</v>
      </c>
      <c r="F37" s="342">
        <f>'WW Spending Actual'!F37+'WW Spending Projected'!F41</f>
        <v>0</v>
      </c>
      <c r="G37" s="342">
        <f>'WW Spending Actual'!G37+'WW Spending Projected'!G41</f>
        <v>0</v>
      </c>
      <c r="H37" s="342">
        <f>'WW Spending Actual'!H37+'WW Spending Projected'!H41</f>
        <v>0</v>
      </c>
      <c r="I37" s="342">
        <f>'WW Spending Actual'!I37+'WW Spending Projected'!I41</f>
        <v>0</v>
      </c>
      <c r="J37" s="342">
        <f>'WW Spending Actual'!J37+'WW Spending Projected'!J41</f>
        <v>0</v>
      </c>
      <c r="K37" s="342">
        <f>'WW Spending Actual'!K37+'WW Spending Projected'!K41</f>
        <v>0</v>
      </c>
      <c r="L37" s="342">
        <f>'WW Spending Actual'!L37+'WW Spending Projected'!L41</f>
        <v>0</v>
      </c>
      <c r="M37" s="342">
        <f>'WW Spending Actual'!M37+'WW Spending Projected'!M41</f>
        <v>0</v>
      </c>
      <c r="N37" s="342">
        <f>'WW Spending Actual'!N37+'WW Spending Projected'!N41</f>
        <v>0</v>
      </c>
      <c r="O37" s="342">
        <f>'WW Spending Actual'!O37+'WW Spending Projected'!O41</f>
        <v>0</v>
      </c>
      <c r="P37" s="342">
        <f>'WW Spending Actual'!P37+'WW Spending Projected'!P41</f>
        <v>0</v>
      </c>
      <c r="Q37" s="342">
        <f>'WW Spending Actual'!Q37+'WW Spending Projected'!Q41</f>
        <v>0</v>
      </c>
      <c r="R37" s="342">
        <f>'WW Spending Actual'!R37+'WW Spending Projected'!R41</f>
        <v>0</v>
      </c>
      <c r="S37" s="342">
        <f>'WW Spending Actual'!S37+'WW Spending Projected'!S41</f>
        <v>0</v>
      </c>
      <c r="T37" s="342">
        <f>'WW Spending Actual'!T37+'WW Spending Projected'!T41</f>
        <v>0</v>
      </c>
      <c r="U37" s="342">
        <f>'WW Spending Actual'!U37+'WW Spending Projected'!U41</f>
        <v>0</v>
      </c>
      <c r="V37" s="342">
        <f>'WW Spending Actual'!V37+'WW Spending Projected'!V41</f>
        <v>0</v>
      </c>
      <c r="W37" s="342">
        <f>'WW Spending Actual'!W37+'WW Spending Projected'!W41</f>
        <v>0</v>
      </c>
      <c r="X37" s="342">
        <f>'WW Spending Actual'!X37+'WW Spending Projected'!X41</f>
        <v>0</v>
      </c>
      <c r="Y37" s="342">
        <f>'WW Spending Actual'!Y37+'WW Spending Projected'!Y41</f>
        <v>0</v>
      </c>
      <c r="Z37" s="342">
        <f>'WW Spending Actual'!Z37+'WW Spending Projected'!Z41</f>
        <v>0</v>
      </c>
      <c r="AA37" s="342">
        <f>'WW Spending Actual'!AA37+'WW Spending Projected'!AA41</f>
        <v>0</v>
      </c>
      <c r="AB37" s="343">
        <f>'WW Spending Actual'!AB37+'WW Spending Projected'!AB41</f>
        <v>0</v>
      </c>
    </row>
    <row r="38" spans="2:28" x14ac:dyDescent="0.2">
      <c r="B38" s="132" t="str">
        <f>IFERROR(VLOOKUP(C38,'MEG Def'!$A$47:$B$50,2),"")</f>
        <v/>
      </c>
      <c r="C38" s="135"/>
      <c r="D38" s="341">
        <f>'WW Spending Actual'!D38+'WW Spending Projected'!D42</f>
        <v>0</v>
      </c>
      <c r="E38" s="342">
        <f>'WW Spending Actual'!E38+'WW Spending Projected'!E42</f>
        <v>0</v>
      </c>
      <c r="F38" s="342">
        <f>'WW Spending Actual'!F38+'WW Spending Projected'!F42</f>
        <v>0</v>
      </c>
      <c r="G38" s="342">
        <f>'WW Spending Actual'!G38+'WW Spending Projected'!G42</f>
        <v>0</v>
      </c>
      <c r="H38" s="342">
        <f>'WW Spending Actual'!H38+'WW Spending Projected'!H42</f>
        <v>0</v>
      </c>
      <c r="I38" s="342">
        <f>'WW Spending Actual'!I38+'WW Spending Projected'!I42</f>
        <v>0</v>
      </c>
      <c r="J38" s="342">
        <f>'WW Spending Actual'!J38+'WW Spending Projected'!J42</f>
        <v>0</v>
      </c>
      <c r="K38" s="342">
        <f>'WW Spending Actual'!K38+'WW Spending Projected'!K42</f>
        <v>0</v>
      </c>
      <c r="L38" s="342">
        <f>'WW Spending Actual'!L38+'WW Spending Projected'!L42</f>
        <v>0</v>
      </c>
      <c r="M38" s="342">
        <f>'WW Spending Actual'!M38+'WW Spending Projected'!M42</f>
        <v>0</v>
      </c>
      <c r="N38" s="342">
        <f>'WW Spending Actual'!N38+'WW Spending Projected'!N42</f>
        <v>0</v>
      </c>
      <c r="O38" s="342">
        <f>'WW Spending Actual'!O38+'WW Spending Projected'!O42</f>
        <v>0</v>
      </c>
      <c r="P38" s="342">
        <f>'WW Spending Actual'!P38+'WW Spending Projected'!P42</f>
        <v>0</v>
      </c>
      <c r="Q38" s="342">
        <f>'WW Spending Actual'!Q38+'WW Spending Projected'!Q42</f>
        <v>0</v>
      </c>
      <c r="R38" s="342">
        <f>'WW Spending Actual'!R38+'WW Spending Projected'!R42</f>
        <v>0</v>
      </c>
      <c r="S38" s="342">
        <f>'WW Spending Actual'!S38+'WW Spending Projected'!S42</f>
        <v>0</v>
      </c>
      <c r="T38" s="342">
        <f>'WW Spending Actual'!T38+'WW Spending Projected'!T42</f>
        <v>0</v>
      </c>
      <c r="U38" s="342">
        <f>'WW Spending Actual'!U38+'WW Spending Projected'!U42</f>
        <v>0</v>
      </c>
      <c r="V38" s="342">
        <f>'WW Spending Actual'!V38+'WW Spending Projected'!V42</f>
        <v>0</v>
      </c>
      <c r="W38" s="342">
        <f>'WW Spending Actual'!W38+'WW Spending Projected'!W42</f>
        <v>0</v>
      </c>
      <c r="X38" s="342">
        <f>'WW Spending Actual'!X38+'WW Spending Projected'!X42</f>
        <v>0</v>
      </c>
      <c r="Y38" s="342">
        <f>'WW Spending Actual'!Y38+'WW Spending Projected'!Y42</f>
        <v>0</v>
      </c>
      <c r="Z38" s="342">
        <f>'WW Spending Actual'!Z38+'WW Spending Projected'!Z42</f>
        <v>0</v>
      </c>
      <c r="AA38" s="342">
        <f>'WW Spending Actual'!AA38+'WW Spending Projected'!AA42</f>
        <v>0</v>
      </c>
      <c r="AB38" s="343">
        <f>'WW Spending Actual'!AB38+'WW Spending Projected'!AB42</f>
        <v>0</v>
      </c>
    </row>
    <row r="39" spans="2:28" x14ac:dyDescent="0.2">
      <c r="B39" s="42"/>
      <c r="C39" s="135"/>
      <c r="D39" s="341">
        <f>'WW Spending Actual'!D39+'WW Spending Projected'!D43</f>
        <v>0</v>
      </c>
      <c r="E39" s="342">
        <f>'WW Spending Actual'!E39+'WW Spending Projected'!E43</f>
        <v>0</v>
      </c>
      <c r="F39" s="342">
        <f>'WW Spending Actual'!F39+'WW Spending Projected'!F43</f>
        <v>0</v>
      </c>
      <c r="G39" s="342">
        <f>'WW Spending Actual'!G39+'WW Spending Projected'!G43</f>
        <v>0</v>
      </c>
      <c r="H39" s="342">
        <f>'WW Spending Actual'!H39+'WW Spending Projected'!H43</f>
        <v>0</v>
      </c>
      <c r="I39" s="342">
        <f>'WW Spending Actual'!I39+'WW Spending Projected'!I43</f>
        <v>0</v>
      </c>
      <c r="J39" s="342">
        <f>'WW Spending Actual'!J39+'WW Spending Projected'!J43</f>
        <v>0</v>
      </c>
      <c r="K39" s="342">
        <f>'WW Spending Actual'!K39+'WW Spending Projected'!K43</f>
        <v>0</v>
      </c>
      <c r="L39" s="342">
        <f>'WW Spending Actual'!L39+'WW Spending Projected'!L43</f>
        <v>0</v>
      </c>
      <c r="M39" s="342">
        <f>'WW Spending Actual'!M39+'WW Spending Projected'!M43</f>
        <v>0</v>
      </c>
      <c r="N39" s="342">
        <f>'WW Spending Actual'!N39+'WW Spending Projected'!N43</f>
        <v>0</v>
      </c>
      <c r="O39" s="342">
        <f>'WW Spending Actual'!O39+'WW Spending Projected'!O43</f>
        <v>0</v>
      </c>
      <c r="P39" s="342">
        <f>'WW Spending Actual'!P39+'WW Spending Projected'!P43</f>
        <v>0</v>
      </c>
      <c r="Q39" s="342">
        <f>'WW Spending Actual'!Q39+'WW Spending Projected'!Q43</f>
        <v>0</v>
      </c>
      <c r="R39" s="342">
        <f>'WW Spending Actual'!R39+'WW Spending Projected'!R43</f>
        <v>0</v>
      </c>
      <c r="S39" s="342">
        <f>'WW Spending Actual'!S39+'WW Spending Projected'!S43</f>
        <v>0</v>
      </c>
      <c r="T39" s="342">
        <f>'WW Spending Actual'!T39+'WW Spending Projected'!T43</f>
        <v>0</v>
      </c>
      <c r="U39" s="342">
        <f>'WW Spending Actual'!U39+'WW Spending Projected'!U43</f>
        <v>0</v>
      </c>
      <c r="V39" s="342">
        <f>'WW Spending Actual'!V39+'WW Spending Projected'!V43</f>
        <v>0</v>
      </c>
      <c r="W39" s="342">
        <f>'WW Spending Actual'!W39+'WW Spending Projected'!W43</f>
        <v>0</v>
      </c>
      <c r="X39" s="342">
        <f>'WW Spending Actual'!X39+'WW Spending Projected'!X43</f>
        <v>0</v>
      </c>
      <c r="Y39" s="342">
        <f>'WW Spending Actual'!Y39+'WW Spending Projected'!Y43</f>
        <v>0</v>
      </c>
      <c r="Z39" s="342">
        <f>'WW Spending Actual'!Z39+'WW Spending Projected'!Z43</f>
        <v>0</v>
      </c>
      <c r="AA39" s="342">
        <f>'WW Spending Actual'!AA39+'WW Spending Projected'!AA43</f>
        <v>0</v>
      </c>
      <c r="AB39" s="343">
        <f>'WW Spending Actual'!AB39+'WW Spending Projected'!AB43</f>
        <v>0</v>
      </c>
    </row>
    <row r="40" spans="2:28" x14ac:dyDescent="0.2">
      <c r="B40" s="7" t="s">
        <v>78</v>
      </c>
      <c r="C40" s="135"/>
      <c r="D40" s="341">
        <f>'WW Spending Actual'!D40+'WW Spending Projected'!D44</f>
        <v>0</v>
      </c>
      <c r="E40" s="342">
        <f>'WW Spending Actual'!E40+'WW Spending Projected'!E44</f>
        <v>0</v>
      </c>
      <c r="F40" s="342">
        <f>'WW Spending Actual'!F40+'WW Spending Projected'!F44</f>
        <v>0</v>
      </c>
      <c r="G40" s="342">
        <f>'WW Spending Actual'!G40+'WW Spending Projected'!G44</f>
        <v>0</v>
      </c>
      <c r="H40" s="342">
        <f>'WW Spending Actual'!H40+'WW Spending Projected'!H44</f>
        <v>0</v>
      </c>
      <c r="I40" s="342">
        <f>'WW Spending Actual'!I40+'WW Spending Projected'!I44</f>
        <v>0</v>
      </c>
      <c r="J40" s="342">
        <f>'WW Spending Actual'!J40+'WW Spending Projected'!J44</f>
        <v>0</v>
      </c>
      <c r="K40" s="342">
        <f>'WW Spending Actual'!K40+'WW Spending Projected'!K44</f>
        <v>0</v>
      </c>
      <c r="L40" s="342">
        <f>'WW Spending Actual'!L40+'WW Spending Projected'!L44</f>
        <v>0</v>
      </c>
      <c r="M40" s="342">
        <f>'WW Spending Actual'!M40+'WW Spending Projected'!M44</f>
        <v>0</v>
      </c>
      <c r="N40" s="342">
        <f>'WW Spending Actual'!N40+'WW Spending Projected'!N44</f>
        <v>0</v>
      </c>
      <c r="O40" s="342">
        <f>'WW Spending Actual'!O40+'WW Spending Projected'!O44</f>
        <v>0</v>
      </c>
      <c r="P40" s="342">
        <f>'WW Spending Actual'!P40+'WW Spending Projected'!P44</f>
        <v>0</v>
      </c>
      <c r="Q40" s="342">
        <f>'WW Spending Actual'!Q40+'WW Spending Projected'!Q44</f>
        <v>0</v>
      </c>
      <c r="R40" s="342">
        <f>'WW Spending Actual'!R40+'WW Spending Projected'!R44</f>
        <v>0</v>
      </c>
      <c r="S40" s="342">
        <f>'WW Spending Actual'!S40+'WW Spending Projected'!S44</f>
        <v>0</v>
      </c>
      <c r="T40" s="342">
        <f>'WW Spending Actual'!T40+'WW Spending Projected'!T44</f>
        <v>0</v>
      </c>
      <c r="U40" s="342">
        <f>'WW Spending Actual'!U40+'WW Spending Projected'!U44</f>
        <v>0</v>
      </c>
      <c r="V40" s="342">
        <f>'WW Spending Actual'!V40+'WW Spending Projected'!V44</f>
        <v>0</v>
      </c>
      <c r="W40" s="342">
        <f>'WW Spending Actual'!W40+'WW Spending Projected'!W44</f>
        <v>0</v>
      </c>
      <c r="X40" s="342">
        <f>'WW Spending Actual'!X40+'WW Spending Projected'!X44</f>
        <v>0</v>
      </c>
      <c r="Y40" s="342">
        <f>'WW Spending Actual'!Y40+'WW Spending Projected'!Y44</f>
        <v>0</v>
      </c>
      <c r="Z40" s="342">
        <f>'WW Spending Actual'!Z40+'WW Spending Projected'!Z44</f>
        <v>0</v>
      </c>
      <c r="AA40" s="342">
        <f>'WW Spending Actual'!AA40+'WW Spending Projected'!AA44</f>
        <v>0</v>
      </c>
      <c r="AB40" s="343">
        <f>'WW Spending Actual'!AB40+'WW Spending Projected'!AB44</f>
        <v>0</v>
      </c>
    </row>
    <row r="41" spans="2:28" x14ac:dyDescent="0.2">
      <c r="B41" s="132" t="str">
        <f>IFERROR(VLOOKUP(C41,'MEG Def'!$A$52:$B$55,2),"")</f>
        <v/>
      </c>
      <c r="C41" s="135"/>
      <c r="D41" s="341">
        <f>'WW Spending Actual'!D41+'WW Spending Projected'!D45</f>
        <v>0</v>
      </c>
      <c r="E41" s="342">
        <f>'WW Spending Actual'!E41+'WW Spending Projected'!E45</f>
        <v>0</v>
      </c>
      <c r="F41" s="342">
        <f>'WW Spending Actual'!F41+'WW Spending Projected'!F45</f>
        <v>0</v>
      </c>
      <c r="G41" s="342">
        <f>'WW Spending Actual'!G41+'WW Spending Projected'!G45</f>
        <v>0</v>
      </c>
      <c r="H41" s="342">
        <f>'WW Spending Actual'!H41+'WW Spending Projected'!H45</f>
        <v>0</v>
      </c>
      <c r="I41" s="342">
        <f>'WW Spending Actual'!I41+'WW Spending Projected'!I45</f>
        <v>0</v>
      </c>
      <c r="J41" s="342">
        <f>'WW Spending Actual'!J41+'WW Spending Projected'!J45</f>
        <v>0</v>
      </c>
      <c r="K41" s="342">
        <f>'WW Spending Actual'!K41+'WW Spending Projected'!K45</f>
        <v>0</v>
      </c>
      <c r="L41" s="342">
        <f>'WW Spending Actual'!L41+'WW Spending Projected'!L45</f>
        <v>0</v>
      </c>
      <c r="M41" s="342">
        <f>'WW Spending Actual'!M41+'WW Spending Projected'!M45</f>
        <v>0</v>
      </c>
      <c r="N41" s="342">
        <f>'WW Spending Actual'!N41+'WW Spending Projected'!N45</f>
        <v>0</v>
      </c>
      <c r="O41" s="342">
        <f>'WW Spending Actual'!O41+'WW Spending Projected'!O45</f>
        <v>0</v>
      </c>
      <c r="P41" s="342">
        <f>'WW Spending Actual'!P41+'WW Spending Projected'!P45</f>
        <v>0</v>
      </c>
      <c r="Q41" s="342">
        <f>'WW Spending Actual'!Q41+'WW Spending Projected'!Q45</f>
        <v>0</v>
      </c>
      <c r="R41" s="342">
        <f>'WW Spending Actual'!R41+'WW Spending Projected'!R45</f>
        <v>0</v>
      </c>
      <c r="S41" s="342">
        <f>'WW Spending Actual'!S41+'WW Spending Projected'!S45</f>
        <v>0</v>
      </c>
      <c r="T41" s="342">
        <f>'WW Spending Actual'!T41+'WW Spending Projected'!T45</f>
        <v>0</v>
      </c>
      <c r="U41" s="342">
        <f>'WW Spending Actual'!U41+'WW Spending Projected'!U45</f>
        <v>0</v>
      </c>
      <c r="V41" s="342">
        <f>'WW Spending Actual'!V41+'WW Spending Projected'!V45</f>
        <v>0</v>
      </c>
      <c r="W41" s="342">
        <f>'WW Spending Actual'!W41+'WW Spending Projected'!W45</f>
        <v>0</v>
      </c>
      <c r="X41" s="342">
        <f>'WW Spending Actual'!X41+'WW Spending Projected'!X45</f>
        <v>0</v>
      </c>
      <c r="Y41" s="342">
        <f>'WW Spending Actual'!Y41+'WW Spending Projected'!Y45</f>
        <v>0</v>
      </c>
      <c r="Z41" s="342">
        <f>'WW Spending Actual'!Z41+'WW Spending Projected'!Z45</f>
        <v>0</v>
      </c>
      <c r="AA41" s="342">
        <f>'WW Spending Actual'!AA41+'WW Spending Projected'!AA45</f>
        <v>0</v>
      </c>
      <c r="AB41" s="343">
        <f>'WW Spending Actual'!AB41+'WW Spending Projected'!AB45</f>
        <v>0</v>
      </c>
    </row>
    <row r="42" spans="2:28" x14ac:dyDescent="0.2">
      <c r="B42" s="132" t="str">
        <f>IFERROR(VLOOKUP(C42,'MEG Def'!$A$52:$B$55,2),"")</f>
        <v/>
      </c>
      <c r="C42" s="135"/>
      <c r="D42" s="341">
        <f>'WW Spending Actual'!D42+'WW Spending Projected'!D46</f>
        <v>0</v>
      </c>
      <c r="E42" s="342">
        <f>'WW Spending Actual'!E42+'WW Spending Projected'!E46</f>
        <v>0</v>
      </c>
      <c r="F42" s="342">
        <f>'WW Spending Actual'!F42+'WW Spending Projected'!F46</f>
        <v>0</v>
      </c>
      <c r="G42" s="342">
        <f>'WW Spending Actual'!G42+'WW Spending Projected'!G46</f>
        <v>0</v>
      </c>
      <c r="H42" s="342">
        <f>'WW Spending Actual'!H42+'WW Spending Projected'!H46</f>
        <v>0</v>
      </c>
      <c r="I42" s="342">
        <f>'WW Spending Actual'!I42+'WW Spending Projected'!I46</f>
        <v>0</v>
      </c>
      <c r="J42" s="342">
        <f>'WW Spending Actual'!J42+'WW Spending Projected'!J46</f>
        <v>0</v>
      </c>
      <c r="K42" s="342">
        <f>'WW Spending Actual'!K42+'WW Spending Projected'!K46</f>
        <v>0</v>
      </c>
      <c r="L42" s="342">
        <f>'WW Spending Actual'!L42+'WW Spending Projected'!L46</f>
        <v>0</v>
      </c>
      <c r="M42" s="342">
        <f>'WW Spending Actual'!M42+'WW Spending Projected'!M46</f>
        <v>0</v>
      </c>
      <c r="N42" s="342">
        <f>'WW Spending Actual'!N42+'WW Spending Projected'!N46</f>
        <v>0</v>
      </c>
      <c r="O42" s="342">
        <f>'WW Spending Actual'!O42+'WW Spending Projected'!O46</f>
        <v>0</v>
      </c>
      <c r="P42" s="342">
        <f>'WW Spending Actual'!P42+'WW Spending Projected'!P46</f>
        <v>0</v>
      </c>
      <c r="Q42" s="342">
        <f>'WW Spending Actual'!Q42+'WW Spending Projected'!Q46</f>
        <v>0</v>
      </c>
      <c r="R42" s="342">
        <f>'WW Spending Actual'!R42+'WW Spending Projected'!R46</f>
        <v>0</v>
      </c>
      <c r="S42" s="342">
        <f>'WW Spending Actual'!S42+'WW Spending Projected'!S46</f>
        <v>0</v>
      </c>
      <c r="T42" s="342">
        <f>'WW Spending Actual'!T42+'WW Spending Projected'!T46</f>
        <v>0</v>
      </c>
      <c r="U42" s="342">
        <f>'WW Spending Actual'!U42+'WW Spending Projected'!U46</f>
        <v>0</v>
      </c>
      <c r="V42" s="342">
        <f>'WW Spending Actual'!V42+'WW Spending Projected'!V46</f>
        <v>0</v>
      </c>
      <c r="W42" s="342">
        <f>'WW Spending Actual'!W42+'WW Spending Projected'!W46</f>
        <v>0</v>
      </c>
      <c r="X42" s="342">
        <f>'WW Spending Actual'!X42+'WW Spending Projected'!X46</f>
        <v>0</v>
      </c>
      <c r="Y42" s="342">
        <f>'WW Spending Actual'!Y42+'WW Spending Projected'!Y46</f>
        <v>0</v>
      </c>
      <c r="Z42" s="342">
        <f>'WW Spending Actual'!Z42+'WW Spending Projected'!Z46</f>
        <v>0</v>
      </c>
      <c r="AA42" s="342">
        <f>'WW Spending Actual'!AA42+'WW Spending Projected'!AA46</f>
        <v>0</v>
      </c>
      <c r="AB42" s="343">
        <f>'WW Spending Actual'!AB42+'WW Spending Projected'!AB46</f>
        <v>0</v>
      </c>
    </row>
    <row r="43" spans="2:28" x14ac:dyDescent="0.2">
      <c r="B43" s="132" t="str">
        <f>IFERROR(VLOOKUP(C43,'MEG Def'!$A$52:$B$55,2),"")</f>
        <v/>
      </c>
      <c r="C43" s="135"/>
      <c r="D43" s="341">
        <f>'WW Spending Actual'!D43+'WW Spending Projected'!D47</f>
        <v>0</v>
      </c>
      <c r="E43" s="342">
        <f>'WW Spending Actual'!E43+'WW Spending Projected'!E47</f>
        <v>0</v>
      </c>
      <c r="F43" s="342">
        <f>'WW Spending Actual'!F43+'WW Spending Projected'!F47</f>
        <v>0</v>
      </c>
      <c r="G43" s="342">
        <f>'WW Spending Actual'!G43+'WW Spending Projected'!G47</f>
        <v>0</v>
      </c>
      <c r="H43" s="342">
        <f>'WW Spending Actual'!H43+'WW Spending Projected'!H47</f>
        <v>0</v>
      </c>
      <c r="I43" s="342">
        <f>'WW Spending Actual'!I43+'WW Spending Projected'!I47</f>
        <v>0</v>
      </c>
      <c r="J43" s="342">
        <f>'WW Spending Actual'!J43+'WW Spending Projected'!J47</f>
        <v>0</v>
      </c>
      <c r="K43" s="342">
        <f>'WW Spending Actual'!K43+'WW Spending Projected'!K47</f>
        <v>0</v>
      </c>
      <c r="L43" s="342">
        <f>'WW Spending Actual'!L43+'WW Spending Projected'!L47</f>
        <v>0</v>
      </c>
      <c r="M43" s="342">
        <f>'WW Spending Actual'!M43+'WW Spending Projected'!M47</f>
        <v>0</v>
      </c>
      <c r="N43" s="342">
        <f>'WW Spending Actual'!N43+'WW Spending Projected'!N47</f>
        <v>0</v>
      </c>
      <c r="O43" s="342">
        <f>'WW Spending Actual'!O43+'WW Spending Projected'!O47</f>
        <v>0</v>
      </c>
      <c r="P43" s="342">
        <f>'WW Spending Actual'!P43+'WW Spending Projected'!P47</f>
        <v>0</v>
      </c>
      <c r="Q43" s="342">
        <f>'WW Spending Actual'!Q43+'WW Spending Projected'!Q47</f>
        <v>0</v>
      </c>
      <c r="R43" s="342">
        <f>'WW Spending Actual'!R43+'WW Spending Projected'!R47</f>
        <v>0</v>
      </c>
      <c r="S43" s="342">
        <f>'WW Spending Actual'!S43+'WW Spending Projected'!S47</f>
        <v>0</v>
      </c>
      <c r="T43" s="342">
        <f>'WW Spending Actual'!T43+'WW Spending Projected'!T47</f>
        <v>0</v>
      </c>
      <c r="U43" s="342">
        <f>'WW Spending Actual'!U43+'WW Spending Projected'!U47</f>
        <v>0</v>
      </c>
      <c r="V43" s="342">
        <f>'WW Spending Actual'!V43+'WW Spending Projected'!V47</f>
        <v>0</v>
      </c>
      <c r="W43" s="342">
        <f>'WW Spending Actual'!W43+'WW Spending Projected'!W47</f>
        <v>0</v>
      </c>
      <c r="X43" s="342">
        <f>'WW Spending Actual'!X43+'WW Spending Projected'!X47</f>
        <v>0</v>
      </c>
      <c r="Y43" s="342">
        <f>'WW Spending Actual'!Y43+'WW Spending Projected'!Y47</f>
        <v>0</v>
      </c>
      <c r="Z43" s="342">
        <f>'WW Spending Actual'!Z43+'WW Spending Projected'!Z47</f>
        <v>0</v>
      </c>
      <c r="AA43" s="342">
        <f>'WW Spending Actual'!AA43+'WW Spending Projected'!AA47</f>
        <v>0</v>
      </c>
      <c r="AB43" s="343">
        <f>'WW Spending Actual'!AB43+'WW Spending Projected'!AB47</f>
        <v>0</v>
      </c>
    </row>
    <row r="44" spans="2:28" x14ac:dyDescent="0.2">
      <c r="B44" s="42"/>
      <c r="C44" s="135"/>
      <c r="D44" s="341">
        <f>'WW Spending Actual'!D44+'WW Spending Projected'!D48</f>
        <v>0</v>
      </c>
      <c r="E44" s="342">
        <f>'WW Spending Actual'!E44+'WW Spending Projected'!E48</f>
        <v>0</v>
      </c>
      <c r="F44" s="342">
        <f>'WW Spending Actual'!F44+'WW Spending Projected'!F48</f>
        <v>0</v>
      </c>
      <c r="G44" s="342">
        <f>'WW Spending Actual'!G44+'WW Spending Projected'!G48</f>
        <v>0</v>
      </c>
      <c r="H44" s="342">
        <f>'WW Spending Actual'!H44+'WW Spending Projected'!H48</f>
        <v>0</v>
      </c>
      <c r="I44" s="342">
        <f>'WW Spending Actual'!I44+'WW Spending Projected'!I48</f>
        <v>0</v>
      </c>
      <c r="J44" s="342">
        <f>'WW Spending Actual'!J44+'WW Spending Projected'!J48</f>
        <v>0</v>
      </c>
      <c r="K44" s="342">
        <f>'WW Spending Actual'!K44+'WW Spending Projected'!K48</f>
        <v>0</v>
      </c>
      <c r="L44" s="342">
        <f>'WW Spending Actual'!L44+'WW Spending Projected'!L48</f>
        <v>0</v>
      </c>
      <c r="M44" s="342">
        <f>'WW Spending Actual'!M44+'WW Spending Projected'!M48</f>
        <v>0</v>
      </c>
      <c r="N44" s="342">
        <f>'WW Spending Actual'!N44+'WW Spending Projected'!N48</f>
        <v>0</v>
      </c>
      <c r="O44" s="342">
        <f>'WW Spending Actual'!O44+'WW Spending Projected'!O48</f>
        <v>0</v>
      </c>
      <c r="P44" s="342">
        <f>'WW Spending Actual'!P44+'WW Spending Projected'!P48</f>
        <v>0</v>
      </c>
      <c r="Q44" s="342">
        <f>'WW Spending Actual'!Q44+'WW Spending Projected'!Q48</f>
        <v>0</v>
      </c>
      <c r="R44" s="342">
        <f>'WW Spending Actual'!R44+'WW Spending Projected'!R48</f>
        <v>0</v>
      </c>
      <c r="S44" s="342">
        <f>'WW Spending Actual'!S44+'WW Spending Projected'!S48</f>
        <v>0</v>
      </c>
      <c r="T44" s="342">
        <f>'WW Spending Actual'!T44+'WW Spending Projected'!T48</f>
        <v>0</v>
      </c>
      <c r="U44" s="342">
        <f>'WW Spending Actual'!U44+'WW Spending Projected'!U48</f>
        <v>0</v>
      </c>
      <c r="V44" s="342">
        <f>'WW Spending Actual'!V44+'WW Spending Projected'!V48</f>
        <v>0</v>
      </c>
      <c r="W44" s="342">
        <f>'WW Spending Actual'!W44+'WW Spending Projected'!W48</f>
        <v>0</v>
      </c>
      <c r="X44" s="342">
        <f>'WW Spending Actual'!X44+'WW Spending Projected'!X48</f>
        <v>0</v>
      </c>
      <c r="Y44" s="342">
        <f>'WW Spending Actual'!Y44+'WW Spending Projected'!Y48</f>
        <v>0</v>
      </c>
      <c r="Z44" s="342">
        <f>'WW Spending Actual'!Z44+'WW Spending Projected'!Z48</f>
        <v>0</v>
      </c>
      <c r="AA44" s="342">
        <f>'WW Spending Actual'!AA44+'WW Spending Projected'!AA48</f>
        <v>0</v>
      </c>
      <c r="AB44" s="343">
        <f>'WW Spending Actual'!AB44+'WW Spending Projected'!AB48</f>
        <v>0</v>
      </c>
    </row>
    <row r="45" spans="2:28" x14ac:dyDescent="0.2">
      <c r="B45" s="44" t="s">
        <v>79</v>
      </c>
      <c r="C45" s="135"/>
      <c r="D45" s="341">
        <f>'WW Spending Actual'!D45+'WW Spending Projected'!D49</f>
        <v>0</v>
      </c>
      <c r="E45" s="342">
        <f>'WW Spending Actual'!E45+'WW Spending Projected'!E49</f>
        <v>0</v>
      </c>
      <c r="F45" s="342">
        <f>'WW Spending Actual'!F45+'WW Spending Projected'!F49</f>
        <v>0</v>
      </c>
      <c r="G45" s="342">
        <f>'WW Spending Actual'!G45+'WW Spending Projected'!G49</f>
        <v>0</v>
      </c>
      <c r="H45" s="342">
        <f>'WW Spending Actual'!H45+'WW Spending Projected'!H49</f>
        <v>0</v>
      </c>
      <c r="I45" s="342">
        <f>'WW Spending Actual'!I45+'WW Spending Projected'!I49</f>
        <v>0</v>
      </c>
      <c r="J45" s="342">
        <f>'WW Spending Actual'!J45+'WW Spending Projected'!J49</f>
        <v>0</v>
      </c>
      <c r="K45" s="342">
        <f>'WW Spending Actual'!K45+'WW Spending Projected'!K49</f>
        <v>0</v>
      </c>
      <c r="L45" s="342">
        <f>'WW Spending Actual'!L45+'WW Spending Projected'!L49</f>
        <v>0</v>
      </c>
      <c r="M45" s="342">
        <f>'WW Spending Actual'!M45+'WW Spending Projected'!M49</f>
        <v>0</v>
      </c>
      <c r="N45" s="342">
        <f>'WW Spending Actual'!N45+'WW Spending Projected'!N49</f>
        <v>0</v>
      </c>
      <c r="O45" s="342">
        <f>'WW Spending Actual'!O45+'WW Spending Projected'!O49</f>
        <v>0</v>
      </c>
      <c r="P45" s="342">
        <f>'WW Spending Actual'!P45+'WW Spending Projected'!P49</f>
        <v>0</v>
      </c>
      <c r="Q45" s="342">
        <f>'WW Spending Actual'!Q45+'WW Spending Projected'!Q49</f>
        <v>0</v>
      </c>
      <c r="R45" s="342">
        <f>'WW Spending Actual'!R45+'WW Spending Projected'!R49</f>
        <v>0</v>
      </c>
      <c r="S45" s="342">
        <f>'WW Spending Actual'!S45+'WW Spending Projected'!S49</f>
        <v>0</v>
      </c>
      <c r="T45" s="342">
        <f>'WW Spending Actual'!T45+'WW Spending Projected'!T49</f>
        <v>0</v>
      </c>
      <c r="U45" s="342">
        <f>'WW Spending Actual'!U45+'WW Spending Projected'!U49</f>
        <v>0</v>
      </c>
      <c r="V45" s="342">
        <f>'WW Spending Actual'!V45+'WW Spending Projected'!V49</f>
        <v>0</v>
      </c>
      <c r="W45" s="342">
        <f>'WW Spending Actual'!W45+'WW Spending Projected'!W49</f>
        <v>0</v>
      </c>
      <c r="X45" s="342">
        <f>'WW Spending Actual'!X45+'WW Spending Projected'!X49</f>
        <v>0</v>
      </c>
      <c r="Y45" s="342">
        <f>'WW Spending Actual'!Y45+'WW Spending Projected'!Y49</f>
        <v>0</v>
      </c>
      <c r="Z45" s="342">
        <f>'WW Spending Actual'!Z45+'WW Spending Projected'!Z49</f>
        <v>0</v>
      </c>
      <c r="AA45" s="342">
        <f>'WW Spending Actual'!AA45+'WW Spending Projected'!AA49</f>
        <v>0</v>
      </c>
      <c r="AB45" s="343">
        <f>'WW Spending Actual'!AB45+'WW Spending Projected'!AB49</f>
        <v>0</v>
      </c>
    </row>
    <row r="46" spans="2:28" x14ac:dyDescent="0.2">
      <c r="B46" s="132" t="str">
        <f>IFERROR(VLOOKUP(C46,'MEG Def'!$A$57:$B$60,2),"")</f>
        <v/>
      </c>
      <c r="C46" s="135"/>
      <c r="D46" s="341">
        <f>'WW Spending Actual'!D46+'WW Spending Projected'!D50</f>
        <v>0</v>
      </c>
      <c r="E46" s="342">
        <f>'WW Spending Actual'!E46+'WW Spending Projected'!E50</f>
        <v>0</v>
      </c>
      <c r="F46" s="342">
        <f>'WW Spending Actual'!F46+'WW Spending Projected'!F50</f>
        <v>0</v>
      </c>
      <c r="G46" s="342">
        <f>'WW Spending Actual'!G46+'WW Spending Projected'!G50</f>
        <v>0</v>
      </c>
      <c r="H46" s="342">
        <f>'WW Spending Actual'!H46+'WW Spending Projected'!H50</f>
        <v>0</v>
      </c>
      <c r="I46" s="342">
        <f>'WW Spending Actual'!I46+'WW Spending Projected'!I50</f>
        <v>0</v>
      </c>
      <c r="J46" s="342">
        <f>'WW Spending Actual'!J46+'WW Spending Projected'!J50</f>
        <v>0</v>
      </c>
      <c r="K46" s="342">
        <f>'WW Spending Actual'!K46+'WW Spending Projected'!K50</f>
        <v>0</v>
      </c>
      <c r="L46" s="342">
        <f>'WW Spending Actual'!L46+'WW Spending Projected'!L50</f>
        <v>0</v>
      </c>
      <c r="M46" s="342">
        <f>'WW Spending Actual'!M46+'WW Spending Projected'!M50</f>
        <v>0</v>
      </c>
      <c r="N46" s="342">
        <f>'WW Spending Actual'!N46+'WW Spending Projected'!N50</f>
        <v>0</v>
      </c>
      <c r="O46" s="342">
        <f>'WW Spending Actual'!O46+'WW Spending Projected'!O50</f>
        <v>0</v>
      </c>
      <c r="P46" s="342">
        <f>'WW Spending Actual'!P46+'WW Spending Projected'!P50</f>
        <v>0</v>
      </c>
      <c r="Q46" s="342">
        <f>'WW Spending Actual'!Q46+'WW Spending Projected'!Q50</f>
        <v>0</v>
      </c>
      <c r="R46" s="342">
        <f>'WW Spending Actual'!R46+'WW Spending Projected'!R50</f>
        <v>0</v>
      </c>
      <c r="S46" s="342">
        <f>'WW Spending Actual'!S46+'WW Spending Projected'!S50</f>
        <v>0</v>
      </c>
      <c r="T46" s="342">
        <f>'WW Spending Actual'!T46+'WW Spending Projected'!T50</f>
        <v>0</v>
      </c>
      <c r="U46" s="342">
        <f>'WW Spending Actual'!U46+'WW Spending Projected'!U50</f>
        <v>0</v>
      </c>
      <c r="V46" s="342">
        <f>'WW Spending Actual'!V46+'WW Spending Projected'!V50</f>
        <v>0</v>
      </c>
      <c r="W46" s="342">
        <f>'WW Spending Actual'!W46+'WW Spending Projected'!W50</f>
        <v>0</v>
      </c>
      <c r="X46" s="342">
        <f>'WW Spending Actual'!X46+'WW Spending Projected'!X50</f>
        <v>0</v>
      </c>
      <c r="Y46" s="342">
        <f>'WW Spending Actual'!Y46+'WW Spending Projected'!Y50</f>
        <v>0</v>
      </c>
      <c r="Z46" s="342">
        <f>'WW Spending Actual'!Z46+'WW Spending Projected'!Z50</f>
        <v>0</v>
      </c>
      <c r="AA46" s="342">
        <f>'WW Spending Actual'!AA46+'WW Spending Projected'!AA50</f>
        <v>0</v>
      </c>
      <c r="AB46" s="343">
        <f>'WW Spending Actual'!AB46+'WW Spending Projected'!AB50</f>
        <v>0</v>
      </c>
    </row>
    <row r="47" spans="2:28" x14ac:dyDescent="0.2">
      <c r="B47" s="132" t="str">
        <f>IFERROR(VLOOKUP(C47,'MEG Def'!$A$57:$B$60,2),"")</f>
        <v/>
      </c>
      <c r="C47" s="135"/>
      <c r="D47" s="341">
        <f>'WW Spending Actual'!D47+'WW Spending Projected'!D51</f>
        <v>0</v>
      </c>
      <c r="E47" s="342">
        <f>'WW Spending Actual'!E47+'WW Spending Projected'!E51</f>
        <v>0</v>
      </c>
      <c r="F47" s="342">
        <f>'WW Spending Actual'!F47+'WW Spending Projected'!F51</f>
        <v>0</v>
      </c>
      <c r="G47" s="342">
        <f>'WW Spending Actual'!G47+'WW Spending Projected'!G51</f>
        <v>0</v>
      </c>
      <c r="H47" s="342">
        <f>'WW Spending Actual'!H47+'WW Spending Projected'!H51</f>
        <v>0</v>
      </c>
      <c r="I47" s="342">
        <f>'WW Spending Actual'!I47+'WW Spending Projected'!I51</f>
        <v>0</v>
      </c>
      <c r="J47" s="342">
        <f>'WW Spending Actual'!J47+'WW Spending Projected'!J51</f>
        <v>0</v>
      </c>
      <c r="K47" s="342">
        <f>'WW Spending Actual'!K47+'WW Spending Projected'!K51</f>
        <v>0</v>
      </c>
      <c r="L47" s="342">
        <f>'WW Spending Actual'!L47+'WW Spending Projected'!L51</f>
        <v>0</v>
      </c>
      <c r="M47" s="342">
        <f>'WW Spending Actual'!M47+'WW Spending Projected'!M51</f>
        <v>0</v>
      </c>
      <c r="N47" s="342">
        <f>'WW Spending Actual'!N47+'WW Spending Projected'!N51</f>
        <v>0</v>
      </c>
      <c r="O47" s="342">
        <f>'WW Spending Actual'!O47+'WW Spending Projected'!O51</f>
        <v>0</v>
      </c>
      <c r="P47" s="342">
        <f>'WW Spending Actual'!P47+'WW Spending Projected'!P51</f>
        <v>0</v>
      </c>
      <c r="Q47" s="342">
        <f>'WW Spending Actual'!Q47+'WW Spending Projected'!Q51</f>
        <v>0</v>
      </c>
      <c r="R47" s="342">
        <f>'WW Spending Actual'!R47+'WW Spending Projected'!R51</f>
        <v>0</v>
      </c>
      <c r="S47" s="342">
        <f>'WW Spending Actual'!S47+'WW Spending Projected'!S51</f>
        <v>0</v>
      </c>
      <c r="T47" s="342">
        <f>'WW Spending Actual'!T47+'WW Spending Projected'!T51</f>
        <v>0</v>
      </c>
      <c r="U47" s="342">
        <f>'WW Spending Actual'!U47+'WW Spending Projected'!U51</f>
        <v>0</v>
      </c>
      <c r="V47" s="342">
        <f>'WW Spending Actual'!V47+'WW Spending Projected'!V51</f>
        <v>0</v>
      </c>
      <c r="W47" s="342">
        <f>'WW Spending Actual'!W47+'WW Spending Projected'!W51</f>
        <v>0</v>
      </c>
      <c r="X47" s="342">
        <f>'WW Spending Actual'!X47+'WW Spending Projected'!X51</f>
        <v>0</v>
      </c>
      <c r="Y47" s="342">
        <f>'WW Spending Actual'!Y47+'WW Spending Projected'!Y51</f>
        <v>0</v>
      </c>
      <c r="Z47" s="342">
        <f>'WW Spending Actual'!Z47+'WW Spending Projected'!Z51</f>
        <v>0</v>
      </c>
      <c r="AA47" s="342">
        <f>'WW Spending Actual'!AA47+'WW Spending Projected'!AA51</f>
        <v>0</v>
      </c>
      <c r="AB47" s="343">
        <f>'WW Spending Actual'!AB47+'WW Spending Projected'!AB51</f>
        <v>0</v>
      </c>
    </row>
    <row r="48" spans="2:28" x14ac:dyDescent="0.2">
      <c r="B48" s="132" t="str">
        <f>IFERROR(VLOOKUP(C48,'MEG Def'!$A$57:$B$60,2),"")</f>
        <v/>
      </c>
      <c r="C48" s="135"/>
      <c r="D48" s="341">
        <f>'WW Spending Actual'!D48+'WW Spending Projected'!D52</f>
        <v>0</v>
      </c>
      <c r="E48" s="342">
        <f>'WW Spending Actual'!E48+'WW Spending Projected'!E52</f>
        <v>0</v>
      </c>
      <c r="F48" s="342">
        <f>'WW Spending Actual'!F48+'WW Spending Projected'!F52</f>
        <v>0</v>
      </c>
      <c r="G48" s="342">
        <f>'WW Spending Actual'!G48+'WW Spending Projected'!G52</f>
        <v>0</v>
      </c>
      <c r="H48" s="342">
        <f>'WW Spending Actual'!H48+'WW Spending Projected'!H52</f>
        <v>0</v>
      </c>
      <c r="I48" s="342">
        <f>'WW Spending Actual'!I48+'WW Spending Projected'!I52</f>
        <v>0</v>
      </c>
      <c r="J48" s="342">
        <f>'WW Spending Actual'!J48+'WW Spending Projected'!J52</f>
        <v>0</v>
      </c>
      <c r="K48" s="342">
        <f>'WW Spending Actual'!K48+'WW Spending Projected'!K52</f>
        <v>0</v>
      </c>
      <c r="L48" s="342">
        <f>'WW Spending Actual'!L48+'WW Spending Projected'!L52</f>
        <v>0</v>
      </c>
      <c r="M48" s="342">
        <f>'WW Spending Actual'!M48+'WW Spending Projected'!M52</f>
        <v>0</v>
      </c>
      <c r="N48" s="342">
        <f>'WW Spending Actual'!N48+'WW Spending Projected'!N52</f>
        <v>0</v>
      </c>
      <c r="O48" s="342">
        <f>'WW Spending Actual'!O48+'WW Spending Projected'!O52</f>
        <v>0</v>
      </c>
      <c r="P48" s="342">
        <f>'WW Spending Actual'!P48+'WW Spending Projected'!P52</f>
        <v>0</v>
      </c>
      <c r="Q48" s="342">
        <f>'WW Spending Actual'!Q48+'WW Spending Projected'!Q52</f>
        <v>0</v>
      </c>
      <c r="R48" s="342">
        <f>'WW Spending Actual'!R48+'WW Spending Projected'!R52</f>
        <v>0</v>
      </c>
      <c r="S48" s="342">
        <f>'WW Spending Actual'!S48+'WW Spending Projected'!S52</f>
        <v>0</v>
      </c>
      <c r="T48" s="342">
        <f>'WW Spending Actual'!T48+'WW Spending Projected'!T52</f>
        <v>0</v>
      </c>
      <c r="U48" s="342">
        <f>'WW Spending Actual'!U48+'WW Spending Projected'!U52</f>
        <v>0</v>
      </c>
      <c r="V48" s="342">
        <f>'WW Spending Actual'!V48+'WW Spending Projected'!V52</f>
        <v>0</v>
      </c>
      <c r="W48" s="342">
        <f>'WW Spending Actual'!W48+'WW Spending Projected'!W52</f>
        <v>0</v>
      </c>
      <c r="X48" s="342">
        <f>'WW Spending Actual'!X48+'WW Spending Projected'!X52</f>
        <v>0</v>
      </c>
      <c r="Y48" s="342">
        <f>'WW Spending Actual'!Y48+'WW Spending Projected'!Y52</f>
        <v>0</v>
      </c>
      <c r="Z48" s="342">
        <f>'WW Spending Actual'!Z48+'WW Spending Projected'!Z52</f>
        <v>0</v>
      </c>
      <c r="AA48" s="342">
        <f>'WW Spending Actual'!AA48+'WW Spending Projected'!AA52</f>
        <v>0</v>
      </c>
      <c r="AB48" s="343">
        <f>'WW Spending Actual'!AB48+'WW Spending Projected'!AB52</f>
        <v>0</v>
      </c>
    </row>
    <row r="49" spans="2:28" ht="13.5" thickBot="1" x14ac:dyDescent="0.25">
      <c r="B49" s="42"/>
      <c r="C49" s="136"/>
      <c r="D49" s="341">
        <f>'WW Spending Actual'!D49+'WW Spending Projected'!D53</f>
        <v>0</v>
      </c>
      <c r="E49" s="342">
        <f>'WW Spending Actual'!E49+'WW Spending Projected'!E53</f>
        <v>0</v>
      </c>
      <c r="F49" s="342">
        <f>'WW Spending Actual'!F49+'WW Spending Projected'!F53</f>
        <v>0</v>
      </c>
      <c r="G49" s="342">
        <f>'WW Spending Actual'!G49+'WW Spending Projected'!G53</f>
        <v>0</v>
      </c>
      <c r="H49" s="342">
        <f>'WW Spending Actual'!H49+'WW Spending Projected'!H53</f>
        <v>0</v>
      </c>
      <c r="I49" s="342">
        <f>'WW Spending Actual'!I49+'WW Spending Projected'!I53</f>
        <v>0</v>
      </c>
      <c r="J49" s="342">
        <f>'WW Spending Actual'!J49+'WW Spending Projected'!J53</f>
        <v>0</v>
      </c>
      <c r="K49" s="342">
        <f>'WW Spending Actual'!K49+'WW Spending Projected'!K53</f>
        <v>0</v>
      </c>
      <c r="L49" s="342">
        <f>'WW Spending Actual'!L49+'WW Spending Projected'!L53</f>
        <v>0</v>
      </c>
      <c r="M49" s="342">
        <f>'WW Spending Actual'!M49+'WW Spending Projected'!M53</f>
        <v>0</v>
      </c>
      <c r="N49" s="342">
        <f>'WW Spending Actual'!N49+'WW Spending Projected'!N53</f>
        <v>0</v>
      </c>
      <c r="O49" s="342">
        <f>'WW Spending Actual'!O49+'WW Spending Projected'!O53</f>
        <v>0</v>
      </c>
      <c r="P49" s="342">
        <f>'WW Spending Actual'!P49+'WW Spending Projected'!P53</f>
        <v>0</v>
      </c>
      <c r="Q49" s="342">
        <f>'WW Spending Actual'!Q49+'WW Spending Projected'!Q53</f>
        <v>0</v>
      </c>
      <c r="R49" s="342">
        <f>'WW Spending Actual'!R49+'WW Spending Projected'!R53</f>
        <v>0</v>
      </c>
      <c r="S49" s="342">
        <f>'WW Spending Actual'!S49+'WW Spending Projected'!S53</f>
        <v>0</v>
      </c>
      <c r="T49" s="342">
        <f>'WW Spending Actual'!T49+'WW Spending Projected'!T53</f>
        <v>0</v>
      </c>
      <c r="U49" s="342">
        <f>'WW Spending Actual'!U49+'WW Spending Projected'!U53</f>
        <v>0</v>
      </c>
      <c r="V49" s="342">
        <f>'WW Spending Actual'!V49+'WW Spending Projected'!V53</f>
        <v>0</v>
      </c>
      <c r="W49" s="342">
        <f>'WW Spending Actual'!W49+'WW Spending Projected'!W53</f>
        <v>0</v>
      </c>
      <c r="X49" s="342">
        <f>'WW Spending Actual'!X49+'WW Spending Projected'!X53</f>
        <v>0</v>
      </c>
      <c r="Y49" s="342">
        <f>'WW Spending Actual'!Y49+'WW Spending Projected'!Y53</f>
        <v>0</v>
      </c>
      <c r="Z49" s="342">
        <f>'WW Spending Actual'!Z49+'WW Spending Projected'!Z53</f>
        <v>0</v>
      </c>
      <c r="AA49" s="342">
        <f>'WW Spending Actual'!AA49+'WW Spending Projected'!AA53</f>
        <v>0</v>
      </c>
      <c r="AB49" s="343">
        <f>'WW Spending Actual'!AB49+'WW Spending Projected'!AB53</f>
        <v>0</v>
      </c>
    </row>
    <row r="50" spans="2:28" ht="13.5" thickBot="1" x14ac:dyDescent="0.25">
      <c r="B50" s="65" t="s">
        <v>4</v>
      </c>
      <c r="C50" s="130"/>
      <c r="D50" s="362">
        <f>SUM(D8:D49)</f>
        <v>0</v>
      </c>
      <c r="E50" s="358">
        <f>SUM(E8:E49)</f>
        <v>0</v>
      </c>
      <c r="F50" s="358">
        <f>SUM(F8:F49)</f>
        <v>0</v>
      </c>
      <c r="G50" s="358">
        <f>SUM(G8:G49)</f>
        <v>0</v>
      </c>
      <c r="H50" s="358">
        <f>SUM(H8:H49)</f>
        <v>0</v>
      </c>
      <c r="I50" s="358">
        <f t="shared" ref="I50:AB50" si="0">SUM(I8:I49)</f>
        <v>0</v>
      </c>
      <c r="J50" s="358">
        <f t="shared" si="0"/>
        <v>0</v>
      </c>
      <c r="K50" s="358">
        <f t="shared" si="0"/>
        <v>0</v>
      </c>
      <c r="L50" s="358">
        <f t="shared" si="0"/>
        <v>0</v>
      </c>
      <c r="M50" s="358">
        <f t="shared" si="0"/>
        <v>0</v>
      </c>
      <c r="N50" s="358">
        <f t="shared" si="0"/>
        <v>0</v>
      </c>
      <c r="O50" s="358">
        <f t="shared" si="0"/>
        <v>0</v>
      </c>
      <c r="P50" s="358">
        <f t="shared" si="0"/>
        <v>0</v>
      </c>
      <c r="Q50" s="358">
        <f t="shared" si="0"/>
        <v>0</v>
      </c>
      <c r="R50" s="358">
        <f t="shared" si="0"/>
        <v>0</v>
      </c>
      <c r="S50" s="358">
        <f t="shared" si="0"/>
        <v>0</v>
      </c>
      <c r="T50" s="358">
        <f t="shared" si="0"/>
        <v>0</v>
      </c>
      <c r="U50" s="358">
        <f t="shared" si="0"/>
        <v>0</v>
      </c>
      <c r="V50" s="358">
        <f t="shared" si="0"/>
        <v>0</v>
      </c>
      <c r="W50" s="358">
        <f t="shared" si="0"/>
        <v>0</v>
      </c>
      <c r="X50" s="358">
        <f t="shared" si="0"/>
        <v>0</v>
      </c>
      <c r="Y50" s="358">
        <f t="shared" si="0"/>
        <v>0</v>
      </c>
      <c r="Z50" s="358">
        <f t="shared" si="0"/>
        <v>0</v>
      </c>
      <c r="AA50" s="358">
        <f t="shared" si="0"/>
        <v>0</v>
      </c>
      <c r="AB50" s="363">
        <f t="shared" si="0"/>
        <v>0</v>
      </c>
    </row>
    <row r="51" spans="2:28" x14ac:dyDescent="0.2">
      <c r="B51" s="54"/>
      <c r="C51" s="152"/>
      <c r="D51" s="66"/>
      <c r="E51" s="66"/>
      <c r="F51" s="66"/>
      <c r="G51" s="66"/>
      <c r="H51" s="66"/>
    </row>
    <row r="52" spans="2:28" ht="13.5" thickBot="1" x14ac:dyDescent="0.25">
      <c r="B52" s="53" t="s">
        <v>16</v>
      </c>
      <c r="C52" s="129"/>
      <c r="D52" s="66"/>
      <c r="E52" s="66"/>
      <c r="F52" s="66"/>
      <c r="G52" s="66"/>
      <c r="H52" s="66"/>
    </row>
    <row r="53" spans="2:28" x14ac:dyDescent="0.2">
      <c r="B53" s="116"/>
      <c r="C53" s="125"/>
      <c r="D53" s="122" t="s">
        <v>0</v>
      </c>
      <c r="E53" s="59"/>
      <c r="F53" s="59"/>
      <c r="G53" s="59"/>
      <c r="H53" s="59"/>
      <c r="I53" s="68"/>
      <c r="J53" s="68"/>
      <c r="K53" s="68"/>
      <c r="L53" s="68"/>
      <c r="M53" s="68"/>
      <c r="N53" s="68"/>
      <c r="O53" s="68"/>
      <c r="P53" s="68"/>
      <c r="Q53" s="68"/>
      <c r="R53" s="68"/>
      <c r="S53" s="68"/>
      <c r="T53" s="68"/>
      <c r="U53" s="68"/>
      <c r="V53" s="68"/>
      <c r="W53" s="68"/>
      <c r="X53" s="68"/>
      <c r="Y53" s="68"/>
      <c r="Z53" s="68"/>
      <c r="AA53" s="68"/>
      <c r="AB53" s="69"/>
    </row>
    <row r="54" spans="2:28" ht="13.5" thickBot="1" x14ac:dyDescent="0.25">
      <c r="B54" s="148"/>
      <c r="C54" s="134"/>
      <c r="D54" s="160">
        <f>'DY Def'!B$5</f>
        <v>1</v>
      </c>
      <c r="E54" s="160">
        <f>'DY Def'!C$5</f>
        <v>2</v>
      </c>
      <c r="F54" s="160">
        <f>'DY Def'!D$5</f>
        <v>3</v>
      </c>
      <c r="G54" s="160">
        <f>'DY Def'!E$5</f>
        <v>4</v>
      </c>
      <c r="H54" s="160">
        <f>'DY Def'!F$5</f>
        <v>5</v>
      </c>
      <c r="I54" s="160">
        <f>'DY Def'!G$5</f>
        <v>6</v>
      </c>
      <c r="J54" s="160">
        <f>'DY Def'!H$5</f>
        <v>7</v>
      </c>
      <c r="K54" s="160">
        <f>'DY Def'!I$5</f>
        <v>8</v>
      </c>
      <c r="L54" s="160">
        <f>'DY Def'!J$5</f>
        <v>9</v>
      </c>
      <c r="M54" s="160">
        <f>'DY Def'!K$5</f>
        <v>10</v>
      </c>
      <c r="N54" s="160">
        <f>'DY Def'!L$5</f>
        <v>11</v>
      </c>
      <c r="O54" s="160">
        <f>'DY Def'!M$5</f>
        <v>12</v>
      </c>
      <c r="P54" s="160">
        <f>'DY Def'!N$5</f>
        <v>13</v>
      </c>
      <c r="Q54" s="160">
        <f>'DY Def'!O$5</f>
        <v>14</v>
      </c>
      <c r="R54" s="160">
        <f>'DY Def'!P$5</f>
        <v>15</v>
      </c>
      <c r="S54" s="160">
        <f>'DY Def'!Q$5</f>
        <v>16</v>
      </c>
      <c r="T54" s="160">
        <f>'DY Def'!R$5</f>
        <v>17</v>
      </c>
      <c r="U54" s="160">
        <f>'DY Def'!S$5</f>
        <v>18</v>
      </c>
      <c r="V54" s="160">
        <f>'DY Def'!T$5</f>
        <v>19</v>
      </c>
      <c r="W54" s="160">
        <f>'DY Def'!U$5</f>
        <v>20</v>
      </c>
      <c r="X54" s="160">
        <f>'DY Def'!V$5</f>
        <v>21</v>
      </c>
      <c r="Y54" s="160">
        <f>'DY Def'!W$5</f>
        <v>22</v>
      </c>
      <c r="Z54" s="160">
        <f>'DY Def'!X$5</f>
        <v>23</v>
      </c>
      <c r="AA54" s="160">
        <f>'DY Def'!Y$5</f>
        <v>24</v>
      </c>
      <c r="AB54" s="161">
        <f>'DY Def'!Z$5</f>
        <v>25</v>
      </c>
    </row>
    <row r="55" spans="2:28" x14ac:dyDescent="0.2">
      <c r="B55" s="148"/>
      <c r="C55" s="134"/>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2"/>
    </row>
    <row r="56" spans="2:28" x14ac:dyDescent="0.2">
      <c r="B56" s="153" t="s">
        <v>83</v>
      </c>
      <c r="C56" s="13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5"/>
    </row>
    <row r="57" spans="2:28" x14ac:dyDescent="0.2">
      <c r="B57" s="150" t="str">
        <f>IFERROR(VLOOKUP(C57,'MEG Def'!$A$7:$B$12,2),"")</f>
        <v/>
      </c>
      <c r="C57" s="134"/>
      <c r="D57" s="346">
        <f>'WW Spending Actual'!D58+'WW Spending Projected'!D59</f>
        <v>0</v>
      </c>
      <c r="E57" s="346">
        <f>'WW Spending Actual'!E58+'WW Spending Projected'!E59</f>
        <v>0</v>
      </c>
      <c r="F57" s="346">
        <f>'WW Spending Actual'!F58+'WW Spending Projected'!F59</f>
        <v>0</v>
      </c>
      <c r="G57" s="346">
        <f>'WW Spending Actual'!G58+'WW Spending Projected'!G59</f>
        <v>0</v>
      </c>
      <c r="H57" s="346">
        <f>'WW Spending Actual'!H58+'WW Spending Projected'!H59</f>
        <v>0</v>
      </c>
      <c r="I57" s="346">
        <f>'WW Spending Actual'!I58+'WW Spending Projected'!I59</f>
        <v>0</v>
      </c>
      <c r="J57" s="346">
        <f>'WW Spending Actual'!J58+'WW Spending Projected'!J59</f>
        <v>0</v>
      </c>
      <c r="K57" s="346">
        <f>'WW Spending Actual'!K58+'WW Spending Projected'!K59</f>
        <v>0</v>
      </c>
      <c r="L57" s="346">
        <f>'WW Spending Actual'!L58+'WW Spending Projected'!L59</f>
        <v>0</v>
      </c>
      <c r="M57" s="346">
        <f>'WW Spending Actual'!M58+'WW Spending Projected'!M59</f>
        <v>0</v>
      </c>
      <c r="N57" s="346">
        <f>'WW Spending Actual'!N58+'WW Spending Projected'!N59</f>
        <v>0</v>
      </c>
      <c r="O57" s="346">
        <f>'WW Spending Actual'!O58+'WW Spending Projected'!O59</f>
        <v>0</v>
      </c>
      <c r="P57" s="346">
        <f>'WW Spending Actual'!P58+'WW Spending Projected'!P59</f>
        <v>0</v>
      </c>
      <c r="Q57" s="346">
        <f>'WW Spending Actual'!Q58+'WW Spending Projected'!Q59</f>
        <v>0</v>
      </c>
      <c r="R57" s="346">
        <f>'WW Spending Actual'!R58+'WW Spending Projected'!R59</f>
        <v>0</v>
      </c>
      <c r="S57" s="346">
        <f>'WW Spending Actual'!S58+'WW Spending Projected'!S59</f>
        <v>0</v>
      </c>
      <c r="T57" s="346">
        <f>'WW Spending Actual'!T58+'WW Spending Projected'!T59</f>
        <v>0</v>
      </c>
      <c r="U57" s="346">
        <f>'WW Spending Actual'!U58+'WW Spending Projected'!U59</f>
        <v>0</v>
      </c>
      <c r="V57" s="346">
        <f>'WW Spending Actual'!V58+'WW Spending Projected'!V59</f>
        <v>0</v>
      </c>
      <c r="W57" s="346">
        <f>'WW Spending Actual'!W58+'WW Spending Projected'!W59</f>
        <v>0</v>
      </c>
      <c r="X57" s="346">
        <f>'WW Spending Actual'!X58+'WW Spending Projected'!X59</f>
        <v>0</v>
      </c>
      <c r="Y57" s="346">
        <f>'WW Spending Actual'!Y58+'WW Spending Projected'!Y59</f>
        <v>0</v>
      </c>
      <c r="Z57" s="346">
        <f>'WW Spending Actual'!Z58+'WW Spending Projected'!Z59</f>
        <v>0</v>
      </c>
      <c r="AA57" s="346">
        <f>'WW Spending Actual'!AA58+'WW Spending Projected'!AA59</f>
        <v>0</v>
      </c>
      <c r="AB57" s="347">
        <f>'WW Spending Actual'!AB58+'WW Spending Projected'!AB59</f>
        <v>0</v>
      </c>
    </row>
    <row r="58" spans="2:28" x14ac:dyDescent="0.2">
      <c r="B58" s="150" t="str">
        <f>IFERROR(VLOOKUP(C58,'MEG Def'!$A$7:$B$12,2),"")</f>
        <v/>
      </c>
      <c r="C58" s="134"/>
      <c r="D58" s="346">
        <f>'WW Spending Actual'!D59+'WW Spending Projected'!D60</f>
        <v>0</v>
      </c>
      <c r="E58" s="346">
        <f>'WW Spending Actual'!E59+'WW Spending Projected'!E60</f>
        <v>0</v>
      </c>
      <c r="F58" s="346">
        <f>'WW Spending Actual'!F59+'WW Spending Projected'!F60</f>
        <v>0</v>
      </c>
      <c r="G58" s="346">
        <f>'WW Spending Actual'!G59+'WW Spending Projected'!G60</f>
        <v>0</v>
      </c>
      <c r="H58" s="346">
        <f>'WW Spending Actual'!H59+'WW Spending Projected'!H60</f>
        <v>0</v>
      </c>
      <c r="I58" s="346">
        <f>'WW Spending Actual'!I59+'WW Spending Projected'!I60</f>
        <v>0</v>
      </c>
      <c r="J58" s="346">
        <f>'WW Spending Actual'!J59+'WW Spending Projected'!J60</f>
        <v>0</v>
      </c>
      <c r="K58" s="346">
        <f>'WW Spending Actual'!K59+'WW Spending Projected'!K60</f>
        <v>0</v>
      </c>
      <c r="L58" s="346">
        <f>'WW Spending Actual'!L59+'WW Spending Projected'!L60</f>
        <v>0</v>
      </c>
      <c r="M58" s="346">
        <f>'WW Spending Actual'!M59+'WW Spending Projected'!M60</f>
        <v>0</v>
      </c>
      <c r="N58" s="346">
        <f>'WW Spending Actual'!N59+'WW Spending Projected'!N60</f>
        <v>0</v>
      </c>
      <c r="O58" s="346">
        <f>'WW Spending Actual'!O59+'WW Spending Projected'!O60</f>
        <v>0</v>
      </c>
      <c r="P58" s="346">
        <f>'WW Spending Actual'!P59+'WW Spending Projected'!P60</f>
        <v>0</v>
      </c>
      <c r="Q58" s="346">
        <f>'WW Spending Actual'!Q59+'WW Spending Projected'!Q60</f>
        <v>0</v>
      </c>
      <c r="R58" s="346">
        <f>'WW Spending Actual'!R59+'WW Spending Projected'!R60</f>
        <v>0</v>
      </c>
      <c r="S58" s="346">
        <f>'WW Spending Actual'!S59+'WW Spending Projected'!S60</f>
        <v>0</v>
      </c>
      <c r="T58" s="346">
        <f>'WW Spending Actual'!T59+'WW Spending Projected'!T60</f>
        <v>0</v>
      </c>
      <c r="U58" s="346">
        <f>'WW Spending Actual'!U59+'WW Spending Projected'!U60</f>
        <v>0</v>
      </c>
      <c r="V58" s="346">
        <f>'WW Spending Actual'!V59+'WW Spending Projected'!V60</f>
        <v>0</v>
      </c>
      <c r="W58" s="346">
        <f>'WW Spending Actual'!W59+'WW Spending Projected'!W60</f>
        <v>0</v>
      </c>
      <c r="X58" s="346">
        <f>'WW Spending Actual'!X59+'WW Spending Projected'!X60</f>
        <v>0</v>
      </c>
      <c r="Y58" s="346">
        <f>'WW Spending Actual'!Y59+'WW Spending Projected'!Y60</f>
        <v>0</v>
      </c>
      <c r="Z58" s="346">
        <f>'WW Spending Actual'!Z59+'WW Spending Projected'!Z60</f>
        <v>0</v>
      </c>
      <c r="AA58" s="346">
        <f>'WW Spending Actual'!AA59+'WW Spending Projected'!AA60</f>
        <v>0</v>
      </c>
      <c r="AB58" s="347">
        <f>'WW Spending Actual'!AB59+'WW Spending Projected'!AB60</f>
        <v>0</v>
      </c>
    </row>
    <row r="59" spans="2:28" x14ac:dyDescent="0.2">
      <c r="B59" s="150" t="str">
        <f>IFERROR(VLOOKUP(C59,'MEG Def'!$A$7:$B$12,2),"")</f>
        <v/>
      </c>
      <c r="C59" s="134"/>
      <c r="D59" s="346">
        <f>'WW Spending Actual'!D60+'WW Spending Projected'!D61</f>
        <v>0</v>
      </c>
      <c r="E59" s="346">
        <f>'WW Spending Actual'!E60+'WW Spending Projected'!E61</f>
        <v>0</v>
      </c>
      <c r="F59" s="346">
        <f>'WW Spending Actual'!F60+'WW Spending Projected'!F61</f>
        <v>0</v>
      </c>
      <c r="G59" s="346">
        <f>'WW Spending Actual'!G60+'WW Spending Projected'!G61</f>
        <v>0</v>
      </c>
      <c r="H59" s="346">
        <f>'WW Spending Actual'!H60+'WW Spending Projected'!H61</f>
        <v>0</v>
      </c>
      <c r="I59" s="346">
        <f>'WW Spending Actual'!I60+'WW Spending Projected'!I61</f>
        <v>0</v>
      </c>
      <c r="J59" s="346">
        <f>'WW Spending Actual'!J60+'WW Spending Projected'!J61</f>
        <v>0</v>
      </c>
      <c r="K59" s="346">
        <f>'WW Spending Actual'!K60+'WW Spending Projected'!K61</f>
        <v>0</v>
      </c>
      <c r="L59" s="346">
        <f>'WW Spending Actual'!L60+'WW Spending Projected'!L61</f>
        <v>0</v>
      </c>
      <c r="M59" s="346">
        <f>'WW Spending Actual'!M60+'WW Spending Projected'!M61</f>
        <v>0</v>
      </c>
      <c r="N59" s="346">
        <f>'WW Spending Actual'!N60+'WW Spending Projected'!N61</f>
        <v>0</v>
      </c>
      <c r="O59" s="346">
        <f>'WW Spending Actual'!O60+'WW Spending Projected'!O61</f>
        <v>0</v>
      </c>
      <c r="P59" s="346">
        <f>'WW Spending Actual'!P60+'WW Spending Projected'!P61</f>
        <v>0</v>
      </c>
      <c r="Q59" s="346">
        <f>'WW Spending Actual'!Q60+'WW Spending Projected'!Q61</f>
        <v>0</v>
      </c>
      <c r="R59" s="346">
        <f>'WW Spending Actual'!R60+'WW Spending Projected'!R61</f>
        <v>0</v>
      </c>
      <c r="S59" s="346">
        <f>'WW Spending Actual'!S60+'WW Spending Projected'!S61</f>
        <v>0</v>
      </c>
      <c r="T59" s="346">
        <f>'WW Spending Actual'!T60+'WW Spending Projected'!T61</f>
        <v>0</v>
      </c>
      <c r="U59" s="346">
        <f>'WW Spending Actual'!U60+'WW Spending Projected'!U61</f>
        <v>0</v>
      </c>
      <c r="V59" s="346">
        <f>'WW Spending Actual'!V60+'WW Spending Projected'!V61</f>
        <v>0</v>
      </c>
      <c r="W59" s="346">
        <f>'WW Spending Actual'!W60+'WW Spending Projected'!W61</f>
        <v>0</v>
      </c>
      <c r="X59" s="346">
        <f>'WW Spending Actual'!X60+'WW Spending Projected'!X61</f>
        <v>0</v>
      </c>
      <c r="Y59" s="346">
        <f>'WW Spending Actual'!Y60+'WW Spending Projected'!Y61</f>
        <v>0</v>
      </c>
      <c r="Z59" s="346">
        <f>'WW Spending Actual'!Z60+'WW Spending Projected'!Z61</f>
        <v>0</v>
      </c>
      <c r="AA59" s="346">
        <f>'WW Spending Actual'!AA60+'WW Spending Projected'!AA61</f>
        <v>0</v>
      </c>
      <c r="AB59" s="347">
        <f>'WW Spending Actual'!AB60+'WW Spending Projected'!AB61</f>
        <v>0</v>
      </c>
    </row>
    <row r="60" spans="2:28" x14ac:dyDescent="0.2">
      <c r="B60" s="150" t="str">
        <f>IFERROR(VLOOKUP(C60,'MEG Def'!$A$7:$B$12,2),"")</f>
        <v/>
      </c>
      <c r="C60" s="134"/>
      <c r="D60" s="346">
        <f>'WW Spending Actual'!D61+'WW Spending Projected'!D62</f>
        <v>0</v>
      </c>
      <c r="E60" s="346">
        <f>'WW Spending Actual'!E61+'WW Spending Projected'!E62</f>
        <v>0</v>
      </c>
      <c r="F60" s="346">
        <f>'WW Spending Actual'!F61+'WW Spending Projected'!F62</f>
        <v>0</v>
      </c>
      <c r="G60" s="346">
        <f>'WW Spending Actual'!G61+'WW Spending Projected'!G62</f>
        <v>0</v>
      </c>
      <c r="H60" s="346">
        <f>'WW Spending Actual'!H61+'WW Spending Projected'!H62</f>
        <v>0</v>
      </c>
      <c r="I60" s="346">
        <f>'WW Spending Actual'!I61+'WW Spending Projected'!I62</f>
        <v>0</v>
      </c>
      <c r="J60" s="346">
        <f>'WW Spending Actual'!J61+'WW Spending Projected'!J62</f>
        <v>0</v>
      </c>
      <c r="K60" s="346">
        <f>'WW Spending Actual'!K61+'WW Spending Projected'!K62</f>
        <v>0</v>
      </c>
      <c r="L60" s="346">
        <f>'WW Spending Actual'!L61+'WW Spending Projected'!L62</f>
        <v>0</v>
      </c>
      <c r="M60" s="346">
        <f>'WW Spending Actual'!M61+'WW Spending Projected'!M62</f>
        <v>0</v>
      </c>
      <c r="N60" s="346">
        <f>'WW Spending Actual'!N61+'WW Spending Projected'!N62</f>
        <v>0</v>
      </c>
      <c r="O60" s="346">
        <f>'WW Spending Actual'!O61+'WW Spending Projected'!O62</f>
        <v>0</v>
      </c>
      <c r="P60" s="346">
        <f>'WW Spending Actual'!P61+'WW Spending Projected'!P62</f>
        <v>0</v>
      </c>
      <c r="Q60" s="346">
        <f>'WW Spending Actual'!Q61+'WW Spending Projected'!Q62</f>
        <v>0</v>
      </c>
      <c r="R60" s="346">
        <f>'WW Spending Actual'!R61+'WW Spending Projected'!R62</f>
        <v>0</v>
      </c>
      <c r="S60" s="346">
        <f>'WW Spending Actual'!S61+'WW Spending Projected'!S62</f>
        <v>0</v>
      </c>
      <c r="T60" s="346">
        <f>'WW Spending Actual'!T61+'WW Spending Projected'!T62</f>
        <v>0</v>
      </c>
      <c r="U60" s="346">
        <f>'WW Spending Actual'!U61+'WW Spending Projected'!U62</f>
        <v>0</v>
      </c>
      <c r="V60" s="346">
        <f>'WW Spending Actual'!V61+'WW Spending Projected'!V62</f>
        <v>0</v>
      </c>
      <c r="W60" s="346">
        <f>'WW Spending Actual'!W61+'WW Spending Projected'!W62</f>
        <v>0</v>
      </c>
      <c r="X60" s="346">
        <f>'WW Spending Actual'!X61+'WW Spending Projected'!X62</f>
        <v>0</v>
      </c>
      <c r="Y60" s="346">
        <f>'WW Spending Actual'!Y61+'WW Spending Projected'!Y62</f>
        <v>0</v>
      </c>
      <c r="Z60" s="346">
        <f>'WW Spending Actual'!Z61+'WW Spending Projected'!Z62</f>
        <v>0</v>
      </c>
      <c r="AA60" s="346">
        <f>'WW Spending Actual'!AA61+'WW Spending Projected'!AA62</f>
        <v>0</v>
      </c>
      <c r="AB60" s="347">
        <f>'WW Spending Actual'!AB61+'WW Spending Projected'!AB62</f>
        <v>0</v>
      </c>
    </row>
    <row r="61" spans="2:28" x14ac:dyDescent="0.2">
      <c r="B61" s="150" t="str">
        <f>IFERROR(VLOOKUP(C61,'MEG Def'!$A$7:$B$12,2),"")</f>
        <v/>
      </c>
      <c r="C61" s="134"/>
      <c r="D61" s="346">
        <f>'WW Spending Actual'!D62+'WW Spending Projected'!D63</f>
        <v>0</v>
      </c>
      <c r="E61" s="346">
        <f>'WW Spending Actual'!E62+'WW Spending Projected'!E63</f>
        <v>0</v>
      </c>
      <c r="F61" s="346">
        <f>'WW Spending Actual'!F62+'WW Spending Projected'!F63</f>
        <v>0</v>
      </c>
      <c r="G61" s="346">
        <f>'WW Spending Actual'!G62+'WW Spending Projected'!G63</f>
        <v>0</v>
      </c>
      <c r="H61" s="346">
        <f>'WW Spending Actual'!H62+'WW Spending Projected'!H63</f>
        <v>0</v>
      </c>
      <c r="I61" s="346">
        <f>'WW Spending Actual'!I62+'WW Spending Projected'!I63</f>
        <v>0</v>
      </c>
      <c r="J61" s="346">
        <f>'WW Spending Actual'!J62+'WW Spending Projected'!J63</f>
        <v>0</v>
      </c>
      <c r="K61" s="346">
        <f>'WW Spending Actual'!K62+'WW Spending Projected'!K63</f>
        <v>0</v>
      </c>
      <c r="L61" s="346">
        <f>'WW Spending Actual'!L62+'WW Spending Projected'!L63</f>
        <v>0</v>
      </c>
      <c r="M61" s="346">
        <f>'WW Spending Actual'!M62+'WW Spending Projected'!M63</f>
        <v>0</v>
      </c>
      <c r="N61" s="346">
        <f>'WW Spending Actual'!N62+'WW Spending Projected'!N63</f>
        <v>0</v>
      </c>
      <c r="O61" s="346">
        <f>'WW Spending Actual'!O62+'WW Spending Projected'!O63</f>
        <v>0</v>
      </c>
      <c r="P61" s="346">
        <f>'WW Spending Actual'!P62+'WW Spending Projected'!P63</f>
        <v>0</v>
      </c>
      <c r="Q61" s="346">
        <f>'WW Spending Actual'!Q62+'WW Spending Projected'!Q63</f>
        <v>0</v>
      </c>
      <c r="R61" s="346">
        <f>'WW Spending Actual'!R62+'WW Spending Projected'!R63</f>
        <v>0</v>
      </c>
      <c r="S61" s="346">
        <f>'WW Spending Actual'!S62+'WW Spending Projected'!S63</f>
        <v>0</v>
      </c>
      <c r="T61" s="346">
        <f>'WW Spending Actual'!T62+'WW Spending Projected'!T63</f>
        <v>0</v>
      </c>
      <c r="U61" s="346">
        <f>'WW Spending Actual'!U62+'WW Spending Projected'!U63</f>
        <v>0</v>
      </c>
      <c r="V61" s="346">
        <f>'WW Spending Actual'!V62+'WW Spending Projected'!V63</f>
        <v>0</v>
      </c>
      <c r="W61" s="346">
        <f>'WW Spending Actual'!W62+'WW Spending Projected'!W63</f>
        <v>0</v>
      </c>
      <c r="X61" s="346">
        <f>'WW Spending Actual'!X62+'WW Spending Projected'!X63</f>
        <v>0</v>
      </c>
      <c r="Y61" s="346">
        <f>'WW Spending Actual'!Y62+'WW Spending Projected'!Y63</f>
        <v>0</v>
      </c>
      <c r="Z61" s="346">
        <f>'WW Spending Actual'!Z62+'WW Spending Projected'!Z63</f>
        <v>0</v>
      </c>
      <c r="AA61" s="346">
        <f>'WW Spending Actual'!AA62+'WW Spending Projected'!AA63</f>
        <v>0</v>
      </c>
      <c r="AB61" s="347">
        <f>'WW Spending Actual'!AB62+'WW Spending Projected'!AB63</f>
        <v>0</v>
      </c>
    </row>
    <row r="62" spans="2:28" x14ac:dyDescent="0.2">
      <c r="B62" s="148"/>
      <c r="C62" s="13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5"/>
    </row>
    <row r="63" spans="2:28" x14ac:dyDescent="0.2">
      <c r="B63" s="151" t="s">
        <v>85</v>
      </c>
      <c r="C63" s="134"/>
      <c r="D63" s="346">
        <f>'WW Spending Actual'!D64+'WW Spending Projected'!D65</f>
        <v>0</v>
      </c>
      <c r="E63" s="346">
        <f>'WW Spending Actual'!E64+'WW Spending Projected'!E65</f>
        <v>0</v>
      </c>
      <c r="F63" s="346">
        <f>'WW Spending Actual'!F64+'WW Spending Projected'!F65</f>
        <v>0</v>
      </c>
      <c r="G63" s="346">
        <f>'WW Spending Actual'!G64+'WW Spending Projected'!G65</f>
        <v>0</v>
      </c>
      <c r="H63" s="346">
        <f>'WW Spending Actual'!H64+'WW Spending Projected'!H65</f>
        <v>0</v>
      </c>
      <c r="I63" s="346">
        <f>'WW Spending Actual'!I64+'WW Spending Projected'!I65</f>
        <v>0</v>
      </c>
      <c r="J63" s="346">
        <f>'WW Spending Actual'!J64+'WW Spending Projected'!J65</f>
        <v>0</v>
      </c>
      <c r="K63" s="346">
        <f>'WW Spending Actual'!K64+'WW Spending Projected'!K65</f>
        <v>0</v>
      </c>
      <c r="L63" s="346">
        <f>'WW Spending Actual'!L64+'WW Spending Projected'!L65</f>
        <v>0</v>
      </c>
      <c r="M63" s="346">
        <f>'WW Spending Actual'!M64+'WW Spending Projected'!M65</f>
        <v>0</v>
      </c>
      <c r="N63" s="346">
        <f>'WW Spending Actual'!N64+'WW Spending Projected'!N65</f>
        <v>0</v>
      </c>
      <c r="O63" s="346">
        <f>'WW Spending Actual'!O64+'WW Spending Projected'!O65</f>
        <v>0</v>
      </c>
      <c r="P63" s="346">
        <f>'WW Spending Actual'!P64+'WW Spending Projected'!P65</f>
        <v>0</v>
      </c>
      <c r="Q63" s="346">
        <f>'WW Spending Actual'!Q64+'WW Spending Projected'!Q65</f>
        <v>0</v>
      </c>
      <c r="R63" s="346">
        <f>'WW Spending Actual'!R64+'WW Spending Projected'!R65</f>
        <v>0</v>
      </c>
      <c r="S63" s="346">
        <f>'WW Spending Actual'!S64+'WW Spending Projected'!S65</f>
        <v>0</v>
      </c>
      <c r="T63" s="346">
        <f>'WW Spending Actual'!T64+'WW Spending Projected'!T65</f>
        <v>0</v>
      </c>
      <c r="U63" s="346">
        <f>'WW Spending Actual'!U64+'WW Spending Projected'!U65</f>
        <v>0</v>
      </c>
      <c r="V63" s="346">
        <f>'WW Spending Actual'!V64+'WW Spending Projected'!V65</f>
        <v>0</v>
      </c>
      <c r="W63" s="346">
        <f>'WW Spending Actual'!W64+'WW Spending Projected'!W65</f>
        <v>0</v>
      </c>
      <c r="X63" s="346">
        <f>'WW Spending Actual'!X64+'WW Spending Projected'!X65</f>
        <v>0</v>
      </c>
      <c r="Y63" s="346">
        <f>'WW Spending Actual'!Y64+'WW Spending Projected'!Y65</f>
        <v>0</v>
      </c>
      <c r="Z63" s="346">
        <f>'WW Spending Actual'!Z64+'WW Spending Projected'!Z65</f>
        <v>0</v>
      </c>
      <c r="AA63" s="346">
        <f>'WW Spending Actual'!AA64+'WW Spending Projected'!AA65</f>
        <v>0</v>
      </c>
      <c r="AB63" s="347">
        <f>'WW Spending Actual'!AB64+'WW Spending Projected'!AB65</f>
        <v>0</v>
      </c>
    </row>
    <row r="64" spans="2:28" x14ac:dyDescent="0.2">
      <c r="B64" s="121" t="str">
        <f>IFERROR(VLOOKUP(C64,'MEG Def'!$A$21:$B$26,2),"")</f>
        <v/>
      </c>
      <c r="C64" s="134"/>
      <c r="D64" s="346">
        <f>'WW Spending Actual'!D65+'WW Spending Projected'!D66</f>
        <v>0</v>
      </c>
      <c r="E64" s="346">
        <f>'WW Spending Actual'!E65+'WW Spending Projected'!E66</f>
        <v>0</v>
      </c>
      <c r="F64" s="346">
        <f>'WW Spending Actual'!F65+'WW Spending Projected'!F66</f>
        <v>0</v>
      </c>
      <c r="G64" s="346">
        <f>'WW Spending Actual'!G65+'WW Spending Projected'!G66</f>
        <v>0</v>
      </c>
      <c r="H64" s="346">
        <f>'WW Spending Actual'!H65+'WW Spending Projected'!H66</f>
        <v>0</v>
      </c>
      <c r="I64" s="346">
        <f>'WW Spending Actual'!I65+'WW Spending Projected'!I66</f>
        <v>0</v>
      </c>
      <c r="J64" s="346">
        <f>'WW Spending Actual'!J65+'WW Spending Projected'!J66</f>
        <v>0</v>
      </c>
      <c r="K64" s="346">
        <f>'WW Spending Actual'!K65+'WW Spending Projected'!K66</f>
        <v>0</v>
      </c>
      <c r="L64" s="346">
        <f>'WW Spending Actual'!L65+'WW Spending Projected'!L66</f>
        <v>0</v>
      </c>
      <c r="M64" s="346">
        <f>'WW Spending Actual'!M65+'WW Spending Projected'!M66</f>
        <v>0</v>
      </c>
      <c r="N64" s="346">
        <f>'WW Spending Actual'!N65+'WW Spending Projected'!N66</f>
        <v>0</v>
      </c>
      <c r="O64" s="346">
        <f>'WW Spending Actual'!O65+'WW Spending Projected'!O66</f>
        <v>0</v>
      </c>
      <c r="P64" s="346">
        <f>'WW Spending Actual'!P65+'WW Spending Projected'!P66</f>
        <v>0</v>
      </c>
      <c r="Q64" s="346">
        <f>'WW Spending Actual'!Q65+'WW Spending Projected'!Q66</f>
        <v>0</v>
      </c>
      <c r="R64" s="346">
        <f>'WW Spending Actual'!R65+'WW Spending Projected'!R66</f>
        <v>0</v>
      </c>
      <c r="S64" s="346">
        <f>'WW Spending Actual'!S65+'WW Spending Projected'!S66</f>
        <v>0</v>
      </c>
      <c r="T64" s="346">
        <f>'WW Spending Actual'!T65+'WW Spending Projected'!T66</f>
        <v>0</v>
      </c>
      <c r="U64" s="346">
        <f>'WW Spending Actual'!U65+'WW Spending Projected'!U66</f>
        <v>0</v>
      </c>
      <c r="V64" s="346">
        <f>'WW Spending Actual'!V65+'WW Spending Projected'!V66</f>
        <v>0</v>
      </c>
      <c r="W64" s="346">
        <f>'WW Spending Actual'!W65+'WW Spending Projected'!W66</f>
        <v>0</v>
      </c>
      <c r="X64" s="346">
        <f>'WW Spending Actual'!X65+'WW Spending Projected'!X66</f>
        <v>0</v>
      </c>
      <c r="Y64" s="346">
        <f>'WW Spending Actual'!Y65+'WW Spending Projected'!Y66</f>
        <v>0</v>
      </c>
      <c r="Z64" s="346">
        <f>'WW Spending Actual'!Z65+'WW Spending Projected'!Z66</f>
        <v>0</v>
      </c>
      <c r="AA64" s="346">
        <f>'WW Spending Actual'!AA65+'WW Spending Projected'!AA66</f>
        <v>0</v>
      </c>
      <c r="AB64" s="347">
        <f>'WW Spending Actual'!AB65+'WW Spending Projected'!AB66</f>
        <v>0</v>
      </c>
    </row>
    <row r="65" spans="2:28" x14ac:dyDescent="0.2">
      <c r="B65" s="121" t="str">
        <f>IFERROR(VLOOKUP(C65,'MEG Def'!$A$21:$B$26,2),"")</f>
        <v/>
      </c>
      <c r="C65" s="134"/>
      <c r="D65" s="346">
        <f>'WW Spending Actual'!D66+'WW Spending Projected'!D67</f>
        <v>0</v>
      </c>
      <c r="E65" s="346">
        <f>'WW Spending Actual'!E66+'WW Spending Projected'!E67</f>
        <v>0</v>
      </c>
      <c r="F65" s="346">
        <f>'WW Spending Actual'!F66+'WW Spending Projected'!F67</f>
        <v>0</v>
      </c>
      <c r="G65" s="346">
        <f>'WW Spending Actual'!G66+'WW Spending Projected'!G67</f>
        <v>0</v>
      </c>
      <c r="H65" s="346">
        <f>'WW Spending Actual'!H66+'WW Spending Projected'!H67</f>
        <v>0</v>
      </c>
      <c r="I65" s="346">
        <f>'WW Spending Actual'!I66+'WW Spending Projected'!I67</f>
        <v>0</v>
      </c>
      <c r="J65" s="346">
        <f>'WW Spending Actual'!J66+'WW Spending Projected'!J67</f>
        <v>0</v>
      </c>
      <c r="K65" s="346">
        <f>'WW Spending Actual'!K66+'WW Spending Projected'!K67</f>
        <v>0</v>
      </c>
      <c r="L65" s="346">
        <f>'WW Spending Actual'!L66+'WW Spending Projected'!L67</f>
        <v>0</v>
      </c>
      <c r="M65" s="346">
        <f>'WW Spending Actual'!M66+'WW Spending Projected'!M67</f>
        <v>0</v>
      </c>
      <c r="N65" s="346">
        <f>'WW Spending Actual'!N66+'WW Spending Projected'!N67</f>
        <v>0</v>
      </c>
      <c r="O65" s="346">
        <f>'WW Spending Actual'!O66+'WW Spending Projected'!O67</f>
        <v>0</v>
      </c>
      <c r="P65" s="346">
        <f>'WW Spending Actual'!P66+'WW Spending Projected'!P67</f>
        <v>0</v>
      </c>
      <c r="Q65" s="346">
        <f>'WW Spending Actual'!Q66+'WW Spending Projected'!Q67</f>
        <v>0</v>
      </c>
      <c r="R65" s="346">
        <f>'WW Spending Actual'!R66+'WW Spending Projected'!R67</f>
        <v>0</v>
      </c>
      <c r="S65" s="346">
        <f>'WW Spending Actual'!S66+'WW Spending Projected'!S67</f>
        <v>0</v>
      </c>
      <c r="T65" s="346">
        <f>'WW Spending Actual'!T66+'WW Spending Projected'!T67</f>
        <v>0</v>
      </c>
      <c r="U65" s="346">
        <f>'WW Spending Actual'!U66+'WW Spending Projected'!U67</f>
        <v>0</v>
      </c>
      <c r="V65" s="346">
        <f>'WW Spending Actual'!V66+'WW Spending Projected'!V67</f>
        <v>0</v>
      </c>
      <c r="W65" s="346">
        <f>'WW Spending Actual'!W66+'WW Spending Projected'!W67</f>
        <v>0</v>
      </c>
      <c r="X65" s="346">
        <f>'WW Spending Actual'!X66+'WW Spending Projected'!X67</f>
        <v>0</v>
      </c>
      <c r="Y65" s="346">
        <f>'WW Spending Actual'!Y66+'WW Spending Projected'!Y67</f>
        <v>0</v>
      </c>
      <c r="Z65" s="346">
        <f>'WW Spending Actual'!Z66+'WW Spending Projected'!Z67</f>
        <v>0</v>
      </c>
      <c r="AA65" s="346">
        <f>'WW Spending Actual'!AA66+'WW Spending Projected'!AA67</f>
        <v>0</v>
      </c>
      <c r="AB65" s="347">
        <f>'WW Spending Actual'!AB66+'WW Spending Projected'!AB67</f>
        <v>0</v>
      </c>
    </row>
    <row r="66" spans="2:28" x14ac:dyDescent="0.2">
      <c r="B66" s="121" t="str">
        <f>IFERROR(VLOOKUP(C66,'MEG Def'!$A$21:$B$26,2),"")</f>
        <v/>
      </c>
      <c r="C66" s="134"/>
      <c r="D66" s="346">
        <f>'WW Spending Actual'!D67+'WW Spending Projected'!D68</f>
        <v>0</v>
      </c>
      <c r="E66" s="346">
        <f>'WW Spending Actual'!E67+'WW Spending Projected'!E68</f>
        <v>0</v>
      </c>
      <c r="F66" s="346">
        <f>'WW Spending Actual'!F67+'WW Spending Projected'!F68</f>
        <v>0</v>
      </c>
      <c r="G66" s="346">
        <f>'WW Spending Actual'!G67+'WW Spending Projected'!G68</f>
        <v>0</v>
      </c>
      <c r="H66" s="346">
        <f>'WW Spending Actual'!H67+'WW Spending Projected'!H68</f>
        <v>0</v>
      </c>
      <c r="I66" s="346">
        <f>'WW Spending Actual'!I67+'WW Spending Projected'!I68</f>
        <v>0</v>
      </c>
      <c r="J66" s="346">
        <f>'WW Spending Actual'!J67+'WW Spending Projected'!J68</f>
        <v>0</v>
      </c>
      <c r="K66" s="346">
        <f>'WW Spending Actual'!K67+'WW Spending Projected'!K68</f>
        <v>0</v>
      </c>
      <c r="L66" s="346">
        <f>'WW Spending Actual'!L67+'WW Spending Projected'!L68</f>
        <v>0</v>
      </c>
      <c r="M66" s="346">
        <f>'WW Spending Actual'!M67+'WW Spending Projected'!M68</f>
        <v>0</v>
      </c>
      <c r="N66" s="346">
        <f>'WW Spending Actual'!N67+'WW Spending Projected'!N68</f>
        <v>0</v>
      </c>
      <c r="O66" s="346">
        <f>'WW Spending Actual'!O67+'WW Spending Projected'!O68</f>
        <v>0</v>
      </c>
      <c r="P66" s="346">
        <f>'WW Spending Actual'!P67+'WW Spending Projected'!P68</f>
        <v>0</v>
      </c>
      <c r="Q66" s="346">
        <f>'WW Spending Actual'!Q67+'WW Spending Projected'!Q68</f>
        <v>0</v>
      </c>
      <c r="R66" s="346">
        <f>'WW Spending Actual'!R67+'WW Spending Projected'!R68</f>
        <v>0</v>
      </c>
      <c r="S66" s="346">
        <f>'WW Spending Actual'!S67+'WW Spending Projected'!S68</f>
        <v>0</v>
      </c>
      <c r="T66" s="346">
        <f>'WW Spending Actual'!T67+'WW Spending Projected'!T68</f>
        <v>0</v>
      </c>
      <c r="U66" s="346">
        <f>'WW Spending Actual'!U67+'WW Spending Projected'!U68</f>
        <v>0</v>
      </c>
      <c r="V66" s="346">
        <f>'WW Spending Actual'!V67+'WW Spending Projected'!V68</f>
        <v>0</v>
      </c>
      <c r="W66" s="346">
        <f>'WW Spending Actual'!W67+'WW Spending Projected'!W68</f>
        <v>0</v>
      </c>
      <c r="X66" s="346">
        <f>'WW Spending Actual'!X67+'WW Spending Projected'!X68</f>
        <v>0</v>
      </c>
      <c r="Y66" s="346">
        <f>'WW Spending Actual'!Y67+'WW Spending Projected'!Y68</f>
        <v>0</v>
      </c>
      <c r="Z66" s="346">
        <f>'WW Spending Actual'!Z67+'WW Spending Projected'!Z68</f>
        <v>0</v>
      </c>
      <c r="AA66" s="346">
        <f>'WW Spending Actual'!AA67+'WW Spending Projected'!AA68</f>
        <v>0</v>
      </c>
      <c r="AB66" s="347">
        <f>'WW Spending Actual'!AB67+'WW Spending Projected'!AB68</f>
        <v>0</v>
      </c>
    </row>
    <row r="67" spans="2:28" x14ac:dyDescent="0.2">
      <c r="B67" s="121" t="str">
        <f>IFERROR(VLOOKUP(C67,'MEG Def'!$A$21:$B$26,2),"")</f>
        <v/>
      </c>
      <c r="C67" s="134"/>
      <c r="D67" s="346">
        <f>'WW Spending Actual'!D68+'WW Spending Projected'!D69</f>
        <v>0</v>
      </c>
      <c r="E67" s="346">
        <f>'WW Spending Actual'!E68+'WW Spending Projected'!E69</f>
        <v>0</v>
      </c>
      <c r="F67" s="346">
        <f>'WW Spending Actual'!F68+'WW Spending Projected'!F69</f>
        <v>0</v>
      </c>
      <c r="G67" s="346">
        <f>'WW Spending Actual'!G68+'WW Spending Projected'!G69</f>
        <v>0</v>
      </c>
      <c r="H67" s="346">
        <f>'WW Spending Actual'!H68+'WW Spending Projected'!H69</f>
        <v>0</v>
      </c>
      <c r="I67" s="346">
        <f>'WW Spending Actual'!I68+'WW Spending Projected'!I69</f>
        <v>0</v>
      </c>
      <c r="J67" s="346">
        <f>'WW Spending Actual'!J68+'WW Spending Projected'!J69</f>
        <v>0</v>
      </c>
      <c r="K67" s="346">
        <f>'WW Spending Actual'!K68+'WW Spending Projected'!K69</f>
        <v>0</v>
      </c>
      <c r="L67" s="346">
        <f>'WW Spending Actual'!L68+'WW Spending Projected'!L69</f>
        <v>0</v>
      </c>
      <c r="M67" s="346">
        <f>'WW Spending Actual'!M68+'WW Spending Projected'!M69</f>
        <v>0</v>
      </c>
      <c r="N67" s="346">
        <f>'WW Spending Actual'!N68+'WW Spending Projected'!N69</f>
        <v>0</v>
      </c>
      <c r="O67" s="346">
        <f>'WW Spending Actual'!O68+'WW Spending Projected'!O69</f>
        <v>0</v>
      </c>
      <c r="P67" s="346">
        <f>'WW Spending Actual'!P68+'WW Spending Projected'!P69</f>
        <v>0</v>
      </c>
      <c r="Q67" s="346">
        <f>'WW Spending Actual'!Q68+'WW Spending Projected'!Q69</f>
        <v>0</v>
      </c>
      <c r="R67" s="346">
        <f>'WW Spending Actual'!R68+'WW Spending Projected'!R69</f>
        <v>0</v>
      </c>
      <c r="S67" s="346">
        <f>'WW Spending Actual'!S68+'WW Spending Projected'!S69</f>
        <v>0</v>
      </c>
      <c r="T67" s="346">
        <f>'WW Spending Actual'!T68+'WW Spending Projected'!T69</f>
        <v>0</v>
      </c>
      <c r="U67" s="346">
        <f>'WW Spending Actual'!U68+'WW Spending Projected'!U69</f>
        <v>0</v>
      </c>
      <c r="V67" s="346">
        <f>'WW Spending Actual'!V68+'WW Spending Projected'!V69</f>
        <v>0</v>
      </c>
      <c r="W67" s="346">
        <f>'WW Spending Actual'!W68+'WW Spending Projected'!W69</f>
        <v>0</v>
      </c>
      <c r="X67" s="346">
        <f>'WW Spending Actual'!X68+'WW Spending Projected'!X69</f>
        <v>0</v>
      </c>
      <c r="Y67" s="346">
        <f>'WW Spending Actual'!Y68+'WW Spending Projected'!Y69</f>
        <v>0</v>
      </c>
      <c r="Z67" s="346">
        <f>'WW Spending Actual'!Z68+'WW Spending Projected'!Z69</f>
        <v>0</v>
      </c>
      <c r="AA67" s="346">
        <f>'WW Spending Actual'!AA68+'WW Spending Projected'!AA69</f>
        <v>0</v>
      </c>
      <c r="AB67" s="347">
        <f>'WW Spending Actual'!AB68+'WW Spending Projected'!AB69</f>
        <v>0</v>
      </c>
    </row>
    <row r="68" spans="2:28" x14ac:dyDescent="0.2">
      <c r="B68" s="121" t="str">
        <f>IFERROR(VLOOKUP(C68,'MEG Def'!$A$21:$B$26,2),"")</f>
        <v/>
      </c>
      <c r="C68" s="134"/>
      <c r="D68" s="346">
        <f>'WW Spending Actual'!D69+'WW Spending Projected'!D70</f>
        <v>0</v>
      </c>
      <c r="E68" s="346">
        <f>'WW Spending Actual'!E69+'WW Spending Projected'!E70</f>
        <v>0</v>
      </c>
      <c r="F68" s="346">
        <f>'WW Spending Actual'!F69+'WW Spending Projected'!F70</f>
        <v>0</v>
      </c>
      <c r="G68" s="346">
        <f>'WW Spending Actual'!G69+'WW Spending Projected'!G70</f>
        <v>0</v>
      </c>
      <c r="H68" s="346">
        <f>'WW Spending Actual'!H69+'WW Spending Projected'!H70</f>
        <v>0</v>
      </c>
      <c r="I68" s="346">
        <f>'WW Spending Actual'!I69+'WW Spending Projected'!I70</f>
        <v>0</v>
      </c>
      <c r="J68" s="346">
        <f>'WW Spending Actual'!J69+'WW Spending Projected'!J70</f>
        <v>0</v>
      </c>
      <c r="K68" s="346">
        <f>'WW Spending Actual'!K69+'WW Spending Projected'!K70</f>
        <v>0</v>
      </c>
      <c r="L68" s="346">
        <f>'WW Spending Actual'!L69+'WW Spending Projected'!L70</f>
        <v>0</v>
      </c>
      <c r="M68" s="346">
        <f>'WW Spending Actual'!M69+'WW Spending Projected'!M70</f>
        <v>0</v>
      </c>
      <c r="N68" s="346">
        <f>'WW Spending Actual'!N69+'WW Spending Projected'!N70</f>
        <v>0</v>
      </c>
      <c r="O68" s="346">
        <f>'WW Spending Actual'!O69+'WW Spending Projected'!O70</f>
        <v>0</v>
      </c>
      <c r="P68" s="346">
        <f>'WW Spending Actual'!P69+'WW Spending Projected'!P70</f>
        <v>0</v>
      </c>
      <c r="Q68" s="346">
        <f>'WW Spending Actual'!Q69+'WW Spending Projected'!Q70</f>
        <v>0</v>
      </c>
      <c r="R68" s="346">
        <f>'WW Spending Actual'!R69+'WW Spending Projected'!R70</f>
        <v>0</v>
      </c>
      <c r="S68" s="346">
        <f>'WW Spending Actual'!S69+'WW Spending Projected'!S70</f>
        <v>0</v>
      </c>
      <c r="T68" s="346">
        <f>'WW Spending Actual'!T69+'WW Spending Projected'!T70</f>
        <v>0</v>
      </c>
      <c r="U68" s="346">
        <f>'WW Spending Actual'!U69+'WW Spending Projected'!U70</f>
        <v>0</v>
      </c>
      <c r="V68" s="346">
        <f>'WW Spending Actual'!V69+'WW Spending Projected'!V70</f>
        <v>0</v>
      </c>
      <c r="W68" s="346">
        <f>'WW Spending Actual'!W69+'WW Spending Projected'!W70</f>
        <v>0</v>
      </c>
      <c r="X68" s="346">
        <f>'WW Spending Actual'!X69+'WW Spending Projected'!X70</f>
        <v>0</v>
      </c>
      <c r="Y68" s="346">
        <f>'WW Spending Actual'!Y69+'WW Spending Projected'!Y70</f>
        <v>0</v>
      </c>
      <c r="Z68" s="346">
        <f>'WW Spending Actual'!Z69+'WW Spending Projected'!Z70</f>
        <v>0</v>
      </c>
      <c r="AA68" s="346">
        <f>'WW Spending Actual'!AA69+'WW Spending Projected'!AA70</f>
        <v>0</v>
      </c>
      <c r="AB68" s="347">
        <f>'WW Spending Actual'!AB69+'WW Spending Projected'!AB70</f>
        <v>0</v>
      </c>
    </row>
    <row r="69" spans="2:28" x14ac:dyDescent="0.2">
      <c r="B69" s="121" t="str">
        <f>IFERROR(VLOOKUP(C69,'MEG Def'!$A$21:$A$21,2),"")</f>
        <v/>
      </c>
      <c r="C69" s="135"/>
      <c r="D69" s="346">
        <f>'WW Spending Actual'!D70+'WW Spending Projected'!D71</f>
        <v>0</v>
      </c>
      <c r="E69" s="346">
        <f>'WW Spending Actual'!E70+'WW Spending Projected'!E71</f>
        <v>0</v>
      </c>
      <c r="F69" s="346">
        <f>'WW Spending Actual'!F70+'WW Spending Projected'!F71</f>
        <v>0</v>
      </c>
      <c r="G69" s="346">
        <f>'WW Spending Actual'!G70+'WW Spending Projected'!G71</f>
        <v>0</v>
      </c>
      <c r="H69" s="346">
        <f>'WW Spending Actual'!H70+'WW Spending Projected'!H71</f>
        <v>0</v>
      </c>
      <c r="I69" s="346">
        <f>'WW Spending Actual'!I70+'WW Spending Projected'!I71</f>
        <v>0</v>
      </c>
      <c r="J69" s="346">
        <f>'WW Spending Actual'!J70+'WW Spending Projected'!J71</f>
        <v>0</v>
      </c>
      <c r="K69" s="346">
        <f>'WW Spending Actual'!K70+'WW Spending Projected'!K71</f>
        <v>0</v>
      </c>
      <c r="L69" s="346">
        <f>'WW Spending Actual'!L70+'WW Spending Projected'!L71</f>
        <v>0</v>
      </c>
      <c r="M69" s="346">
        <f>'WW Spending Actual'!M70+'WW Spending Projected'!M71</f>
        <v>0</v>
      </c>
      <c r="N69" s="346">
        <f>'WW Spending Actual'!N70+'WW Spending Projected'!N71</f>
        <v>0</v>
      </c>
      <c r="O69" s="346">
        <f>'WW Spending Actual'!O70+'WW Spending Projected'!O71</f>
        <v>0</v>
      </c>
      <c r="P69" s="346">
        <f>'WW Spending Actual'!P70+'WW Spending Projected'!P71</f>
        <v>0</v>
      </c>
      <c r="Q69" s="346">
        <f>'WW Spending Actual'!Q70+'WW Spending Projected'!Q71</f>
        <v>0</v>
      </c>
      <c r="R69" s="346">
        <f>'WW Spending Actual'!R70+'WW Spending Projected'!R71</f>
        <v>0</v>
      </c>
      <c r="S69" s="346">
        <f>'WW Spending Actual'!S70+'WW Spending Projected'!S71</f>
        <v>0</v>
      </c>
      <c r="T69" s="346">
        <f>'WW Spending Actual'!T70+'WW Spending Projected'!T71</f>
        <v>0</v>
      </c>
      <c r="U69" s="346">
        <f>'WW Spending Actual'!U70+'WW Spending Projected'!U71</f>
        <v>0</v>
      </c>
      <c r="V69" s="346">
        <f>'WW Spending Actual'!V70+'WW Spending Projected'!V71</f>
        <v>0</v>
      </c>
      <c r="W69" s="346">
        <f>'WW Spending Actual'!W70+'WW Spending Projected'!W71</f>
        <v>0</v>
      </c>
      <c r="X69" s="346">
        <f>'WW Spending Actual'!X70+'WW Spending Projected'!X71</f>
        <v>0</v>
      </c>
      <c r="Y69" s="346">
        <f>'WW Spending Actual'!Y70+'WW Spending Projected'!Y71</f>
        <v>0</v>
      </c>
      <c r="Z69" s="346">
        <f>'WW Spending Actual'!Z70+'WW Spending Projected'!Z71</f>
        <v>0</v>
      </c>
      <c r="AA69" s="346">
        <f>'WW Spending Actual'!AA70+'WW Spending Projected'!AA71</f>
        <v>0</v>
      </c>
      <c r="AB69" s="347">
        <f>'WW Spending Actual'!AB70+'WW Spending Projected'!AB71</f>
        <v>0</v>
      </c>
    </row>
    <row r="70" spans="2:28" x14ac:dyDescent="0.2">
      <c r="B70" s="151" t="s">
        <v>43</v>
      </c>
      <c r="C70" s="134"/>
      <c r="D70" s="346">
        <f>'WW Spending Actual'!D71+'WW Spending Projected'!D72</f>
        <v>0</v>
      </c>
      <c r="E70" s="346">
        <f>'WW Spending Actual'!E71+'WW Spending Projected'!E72</f>
        <v>0</v>
      </c>
      <c r="F70" s="346">
        <f>'WW Spending Actual'!F71+'WW Spending Projected'!F72</f>
        <v>0</v>
      </c>
      <c r="G70" s="346">
        <f>'WW Spending Actual'!G71+'WW Spending Projected'!G72</f>
        <v>0</v>
      </c>
      <c r="H70" s="346">
        <f>'WW Spending Actual'!H71+'WW Spending Projected'!H72</f>
        <v>0</v>
      </c>
      <c r="I70" s="346">
        <f>'WW Spending Actual'!I71+'WW Spending Projected'!I72</f>
        <v>0</v>
      </c>
      <c r="J70" s="346">
        <f>'WW Spending Actual'!J71+'WW Spending Projected'!J72</f>
        <v>0</v>
      </c>
      <c r="K70" s="346">
        <f>'WW Spending Actual'!K71+'WW Spending Projected'!K72</f>
        <v>0</v>
      </c>
      <c r="L70" s="346">
        <f>'WW Spending Actual'!L71+'WW Spending Projected'!L72</f>
        <v>0</v>
      </c>
      <c r="M70" s="346">
        <f>'WW Spending Actual'!M71+'WW Spending Projected'!M72</f>
        <v>0</v>
      </c>
      <c r="N70" s="346">
        <f>'WW Spending Actual'!N71+'WW Spending Projected'!N72</f>
        <v>0</v>
      </c>
      <c r="O70" s="346">
        <f>'WW Spending Actual'!O71+'WW Spending Projected'!O72</f>
        <v>0</v>
      </c>
      <c r="P70" s="346">
        <f>'WW Spending Actual'!P71+'WW Spending Projected'!P72</f>
        <v>0</v>
      </c>
      <c r="Q70" s="346">
        <f>'WW Spending Actual'!Q71+'WW Spending Projected'!Q72</f>
        <v>0</v>
      </c>
      <c r="R70" s="346">
        <f>'WW Spending Actual'!R71+'WW Spending Projected'!R72</f>
        <v>0</v>
      </c>
      <c r="S70" s="346">
        <f>'WW Spending Actual'!S71+'WW Spending Projected'!S72</f>
        <v>0</v>
      </c>
      <c r="T70" s="346">
        <f>'WW Spending Actual'!T71+'WW Spending Projected'!T72</f>
        <v>0</v>
      </c>
      <c r="U70" s="346">
        <f>'WW Spending Actual'!U71+'WW Spending Projected'!U72</f>
        <v>0</v>
      </c>
      <c r="V70" s="346">
        <f>'WW Spending Actual'!V71+'WW Spending Projected'!V72</f>
        <v>0</v>
      </c>
      <c r="W70" s="346">
        <f>'WW Spending Actual'!W71+'WW Spending Projected'!W72</f>
        <v>0</v>
      </c>
      <c r="X70" s="346">
        <f>'WW Spending Actual'!X71+'WW Spending Projected'!X72</f>
        <v>0</v>
      </c>
      <c r="Y70" s="346">
        <f>'WW Spending Actual'!Y71+'WW Spending Projected'!Y72</f>
        <v>0</v>
      </c>
      <c r="Z70" s="346">
        <f>'WW Spending Actual'!Z71+'WW Spending Projected'!Z72</f>
        <v>0</v>
      </c>
      <c r="AA70" s="346">
        <f>'WW Spending Actual'!AA71+'WW Spending Projected'!AA72</f>
        <v>0</v>
      </c>
      <c r="AB70" s="347">
        <f>'WW Spending Actual'!AB71+'WW Spending Projected'!AB72</f>
        <v>0</v>
      </c>
    </row>
    <row r="71" spans="2:28" x14ac:dyDescent="0.2">
      <c r="B71" s="121" t="str">
        <f>IFERROR(VLOOKUP(C71,'MEG Def'!$A$35:$B$40,2),"")</f>
        <v/>
      </c>
      <c r="C71" s="135"/>
      <c r="D71" s="346">
        <f>'WW Spending Actual'!D72+'WW Spending Projected'!D73</f>
        <v>0</v>
      </c>
      <c r="E71" s="346">
        <f>'WW Spending Actual'!E72+'WW Spending Projected'!E73</f>
        <v>0</v>
      </c>
      <c r="F71" s="346">
        <f>'WW Spending Actual'!F72+'WW Spending Projected'!F73</f>
        <v>0</v>
      </c>
      <c r="G71" s="346">
        <f>'WW Spending Actual'!G72+'WW Spending Projected'!G73</f>
        <v>0</v>
      </c>
      <c r="H71" s="346">
        <f>'WW Spending Actual'!H72+'WW Spending Projected'!H73</f>
        <v>0</v>
      </c>
      <c r="I71" s="346">
        <f>'WW Spending Actual'!I72+'WW Spending Projected'!I73</f>
        <v>0</v>
      </c>
      <c r="J71" s="346">
        <f>'WW Spending Actual'!J72+'WW Spending Projected'!J73</f>
        <v>0</v>
      </c>
      <c r="K71" s="346">
        <f>'WW Spending Actual'!K72+'WW Spending Projected'!K73</f>
        <v>0</v>
      </c>
      <c r="L71" s="346">
        <f>'WW Spending Actual'!L72+'WW Spending Projected'!L73</f>
        <v>0</v>
      </c>
      <c r="M71" s="346">
        <f>'WW Spending Actual'!M72+'WW Spending Projected'!M73</f>
        <v>0</v>
      </c>
      <c r="N71" s="346">
        <f>'WW Spending Actual'!N72+'WW Spending Projected'!N73</f>
        <v>0</v>
      </c>
      <c r="O71" s="346">
        <f>'WW Spending Actual'!O72+'WW Spending Projected'!O73</f>
        <v>0</v>
      </c>
      <c r="P71" s="346">
        <f>'WW Spending Actual'!P72+'WW Spending Projected'!P73</f>
        <v>0</v>
      </c>
      <c r="Q71" s="346">
        <f>'WW Spending Actual'!Q72+'WW Spending Projected'!Q73</f>
        <v>0</v>
      </c>
      <c r="R71" s="346">
        <f>'WW Spending Actual'!R72+'WW Spending Projected'!R73</f>
        <v>0</v>
      </c>
      <c r="S71" s="346">
        <f>'WW Spending Actual'!S72+'WW Spending Projected'!S73</f>
        <v>0</v>
      </c>
      <c r="T71" s="346">
        <f>'WW Spending Actual'!T72+'WW Spending Projected'!T73</f>
        <v>0</v>
      </c>
      <c r="U71" s="346">
        <f>'WW Spending Actual'!U72+'WW Spending Projected'!U73</f>
        <v>0</v>
      </c>
      <c r="V71" s="346">
        <f>'WW Spending Actual'!V72+'WW Spending Projected'!V73</f>
        <v>0</v>
      </c>
      <c r="W71" s="346">
        <f>'WW Spending Actual'!W72+'WW Spending Projected'!W73</f>
        <v>0</v>
      </c>
      <c r="X71" s="346">
        <f>'WW Spending Actual'!X72+'WW Spending Projected'!X73</f>
        <v>0</v>
      </c>
      <c r="Y71" s="346">
        <f>'WW Spending Actual'!Y72+'WW Spending Projected'!Y73</f>
        <v>0</v>
      </c>
      <c r="Z71" s="346">
        <f>'WW Spending Actual'!Z72+'WW Spending Projected'!Z73</f>
        <v>0</v>
      </c>
      <c r="AA71" s="346">
        <f>'WW Spending Actual'!AA72+'WW Spending Projected'!AA73</f>
        <v>0</v>
      </c>
      <c r="AB71" s="346">
        <f>'WW Spending Actual'!AB72+'WW Spending Projected'!AB73</f>
        <v>0</v>
      </c>
    </row>
    <row r="72" spans="2:28" x14ac:dyDescent="0.2">
      <c r="B72" s="121" t="str">
        <f>IFERROR(VLOOKUP(C72,'MEG Def'!$A$35:$B$40,2),"")</f>
        <v/>
      </c>
      <c r="C72" s="135"/>
      <c r="D72" s="346">
        <f>'WW Spending Actual'!D73+'WW Spending Projected'!D74</f>
        <v>0</v>
      </c>
      <c r="E72" s="346">
        <f>'WW Spending Actual'!E73+'WW Spending Projected'!E74</f>
        <v>0</v>
      </c>
      <c r="F72" s="346">
        <f>'WW Spending Actual'!F73+'WW Spending Projected'!F74</f>
        <v>0</v>
      </c>
      <c r="G72" s="346">
        <f>'WW Spending Actual'!G73+'WW Spending Projected'!G74</f>
        <v>0</v>
      </c>
      <c r="H72" s="346">
        <f>'WW Spending Actual'!H73+'WW Spending Projected'!H74</f>
        <v>0</v>
      </c>
      <c r="I72" s="346">
        <f>'WW Spending Actual'!I73+'WW Spending Projected'!I74</f>
        <v>0</v>
      </c>
      <c r="J72" s="346">
        <f>'WW Spending Actual'!J73+'WW Spending Projected'!J74</f>
        <v>0</v>
      </c>
      <c r="K72" s="346">
        <f>'WW Spending Actual'!K73+'WW Spending Projected'!K74</f>
        <v>0</v>
      </c>
      <c r="L72" s="346">
        <f>'WW Spending Actual'!L73+'WW Spending Projected'!L74</f>
        <v>0</v>
      </c>
      <c r="M72" s="346">
        <f>'WW Spending Actual'!M73+'WW Spending Projected'!M74</f>
        <v>0</v>
      </c>
      <c r="N72" s="346">
        <f>'WW Spending Actual'!N73+'WW Spending Projected'!N74</f>
        <v>0</v>
      </c>
      <c r="O72" s="346">
        <f>'WW Spending Actual'!O73+'WW Spending Projected'!O74</f>
        <v>0</v>
      </c>
      <c r="P72" s="346">
        <f>'WW Spending Actual'!P73+'WW Spending Projected'!P74</f>
        <v>0</v>
      </c>
      <c r="Q72" s="346">
        <f>'WW Spending Actual'!Q73+'WW Spending Projected'!Q74</f>
        <v>0</v>
      </c>
      <c r="R72" s="346">
        <f>'WW Spending Actual'!R73+'WW Spending Projected'!R74</f>
        <v>0</v>
      </c>
      <c r="S72" s="346">
        <f>'WW Spending Actual'!S73+'WW Spending Projected'!S74</f>
        <v>0</v>
      </c>
      <c r="T72" s="346">
        <f>'WW Spending Actual'!T73+'WW Spending Projected'!T74</f>
        <v>0</v>
      </c>
      <c r="U72" s="346">
        <f>'WW Spending Actual'!U73+'WW Spending Projected'!U74</f>
        <v>0</v>
      </c>
      <c r="V72" s="346">
        <f>'WW Spending Actual'!V73+'WW Spending Projected'!V74</f>
        <v>0</v>
      </c>
      <c r="W72" s="346">
        <f>'WW Spending Actual'!W73+'WW Spending Projected'!W74</f>
        <v>0</v>
      </c>
      <c r="X72" s="346">
        <f>'WW Spending Actual'!X73+'WW Spending Projected'!X74</f>
        <v>0</v>
      </c>
      <c r="Y72" s="346">
        <f>'WW Spending Actual'!Y73+'WW Spending Projected'!Y74</f>
        <v>0</v>
      </c>
      <c r="Z72" s="346">
        <f>'WW Spending Actual'!Z73+'WW Spending Projected'!Z74</f>
        <v>0</v>
      </c>
      <c r="AA72" s="346">
        <f>'WW Spending Actual'!AA73+'WW Spending Projected'!AA74</f>
        <v>0</v>
      </c>
      <c r="AB72" s="346">
        <f>'WW Spending Actual'!AB73+'WW Spending Projected'!AB74</f>
        <v>0</v>
      </c>
    </row>
    <row r="73" spans="2:28" x14ac:dyDescent="0.2">
      <c r="B73" s="121" t="str">
        <f>IFERROR(VLOOKUP(C73,'MEG Def'!$A$35:$B$40,2),"")</f>
        <v/>
      </c>
      <c r="C73" s="135"/>
      <c r="D73" s="346">
        <f>'WW Spending Actual'!D74+'WW Spending Projected'!D75</f>
        <v>0</v>
      </c>
      <c r="E73" s="346">
        <f>'WW Spending Actual'!E74+'WW Spending Projected'!E75</f>
        <v>0</v>
      </c>
      <c r="F73" s="346">
        <f>'WW Spending Actual'!F74+'WW Spending Projected'!F75</f>
        <v>0</v>
      </c>
      <c r="G73" s="346">
        <f>'WW Spending Actual'!G74+'WW Spending Projected'!G75</f>
        <v>0</v>
      </c>
      <c r="H73" s="346">
        <f>'WW Spending Actual'!H74+'WW Spending Projected'!H75</f>
        <v>0</v>
      </c>
      <c r="I73" s="346">
        <f>'WW Spending Actual'!I74+'WW Spending Projected'!I75</f>
        <v>0</v>
      </c>
      <c r="J73" s="346">
        <f>'WW Spending Actual'!J74+'WW Spending Projected'!J75</f>
        <v>0</v>
      </c>
      <c r="K73" s="346">
        <f>'WW Spending Actual'!K74+'WW Spending Projected'!K75</f>
        <v>0</v>
      </c>
      <c r="L73" s="346">
        <f>'WW Spending Actual'!L74+'WW Spending Projected'!L75</f>
        <v>0</v>
      </c>
      <c r="M73" s="346">
        <f>'WW Spending Actual'!M74+'WW Spending Projected'!M75</f>
        <v>0</v>
      </c>
      <c r="N73" s="346">
        <f>'WW Spending Actual'!N74+'WW Spending Projected'!N75</f>
        <v>0</v>
      </c>
      <c r="O73" s="346">
        <f>'WW Spending Actual'!O74+'WW Spending Projected'!O75</f>
        <v>0</v>
      </c>
      <c r="P73" s="346">
        <f>'WW Spending Actual'!P74+'WW Spending Projected'!P75</f>
        <v>0</v>
      </c>
      <c r="Q73" s="346">
        <f>'WW Spending Actual'!Q74+'WW Spending Projected'!Q75</f>
        <v>0</v>
      </c>
      <c r="R73" s="346">
        <f>'WW Spending Actual'!R74+'WW Spending Projected'!R75</f>
        <v>0</v>
      </c>
      <c r="S73" s="346">
        <f>'WW Spending Actual'!S74+'WW Spending Projected'!S75</f>
        <v>0</v>
      </c>
      <c r="T73" s="346">
        <f>'WW Spending Actual'!T74+'WW Spending Projected'!T75</f>
        <v>0</v>
      </c>
      <c r="U73" s="346">
        <f>'WW Spending Actual'!U74+'WW Spending Projected'!U75</f>
        <v>0</v>
      </c>
      <c r="V73" s="346">
        <f>'WW Spending Actual'!V74+'WW Spending Projected'!V75</f>
        <v>0</v>
      </c>
      <c r="W73" s="346">
        <f>'WW Spending Actual'!W74+'WW Spending Projected'!W75</f>
        <v>0</v>
      </c>
      <c r="X73" s="346">
        <f>'WW Spending Actual'!X74+'WW Spending Projected'!X75</f>
        <v>0</v>
      </c>
      <c r="Y73" s="346">
        <f>'WW Spending Actual'!Y74+'WW Spending Projected'!Y75</f>
        <v>0</v>
      </c>
      <c r="Z73" s="346">
        <f>'WW Spending Actual'!Z74+'WW Spending Projected'!Z75</f>
        <v>0</v>
      </c>
      <c r="AA73" s="346">
        <f>'WW Spending Actual'!AA74+'WW Spending Projected'!AA75</f>
        <v>0</v>
      </c>
      <c r="AB73" s="346">
        <f>'WW Spending Actual'!AB74+'WW Spending Projected'!AB75</f>
        <v>0</v>
      </c>
    </row>
    <row r="74" spans="2:28" x14ac:dyDescent="0.2">
      <c r="B74" s="121" t="str">
        <f>IFERROR(VLOOKUP(C74,'MEG Def'!$A$35:$B$40,2),"")</f>
        <v/>
      </c>
      <c r="C74" s="135"/>
      <c r="D74" s="346">
        <f>'WW Spending Actual'!D75+'WW Spending Projected'!D76</f>
        <v>0</v>
      </c>
      <c r="E74" s="346">
        <f>'WW Spending Actual'!E75+'WW Spending Projected'!E76</f>
        <v>0</v>
      </c>
      <c r="F74" s="346">
        <f>'WW Spending Actual'!F75+'WW Spending Projected'!F76</f>
        <v>0</v>
      </c>
      <c r="G74" s="346">
        <f>'WW Spending Actual'!G75+'WW Spending Projected'!G76</f>
        <v>0</v>
      </c>
      <c r="H74" s="346">
        <f>'WW Spending Actual'!H75+'WW Spending Projected'!H76</f>
        <v>0</v>
      </c>
      <c r="I74" s="346">
        <f>'WW Spending Actual'!I75+'WW Spending Projected'!I76</f>
        <v>0</v>
      </c>
      <c r="J74" s="346">
        <f>'WW Spending Actual'!J75+'WW Spending Projected'!J76</f>
        <v>0</v>
      </c>
      <c r="K74" s="346">
        <f>'WW Spending Actual'!K75+'WW Spending Projected'!K76</f>
        <v>0</v>
      </c>
      <c r="L74" s="346">
        <f>'WW Spending Actual'!L75+'WW Spending Projected'!L76</f>
        <v>0</v>
      </c>
      <c r="M74" s="346">
        <f>'WW Spending Actual'!M75+'WW Spending Projected'!M76</f>
        <v>0</v>
      </c>
      <c r="N74" s="346">
        <f>'WW Spending Actual'!N75+'WW Spending Projected'!N76</f>
        <v>0</v>
      </c>
      <c r="O74" s="346">
        <f>'WW Spending Actual'!O75+'WW Spending Projected'!O76</f>
        <v>0</v>
      </c>
      <c r="P74" s="346">
        <f>'WW Spending Actual'!P75+'WW Spending Projected'!P76</f>
        <v>0</v>
      </c>
      <c r="Q74" s="346">
        <f>'WW Spending Actual'!Q75+'WW Spending Projected'!Q76</f>
        <v>0</v>
      </c>
      <c r="R74" s="346">
        <f>'WW Spending Actual'!R75+'WW Spending Projected'!R76</f>
        <v>0</v>
      </c>
      <c r="S74" s="346">
        <f>'WW Spending Actual'!S75+'WW Spending Projected'!S76</f>
        <v>0</v>
      </c>
      <c r="T74" s="346">
        <f>'WW Spending Actual'!T75+'WW Spending Projected'!T76</f>
        <v>0</v>
      </c>
      <c r="U74" s="346">
        <f>'WW Spending Actual'!U75+'WW Spending Projected'!U76</f>
        <v>0</v>
      </c>
      <c r="V74" s="346">
        <f>'WW Spending Actual'!V75+'WW Spending Projected'!V76</f>
        <v>0</v>
      </c>
      <c r="W74" s="346">
        <f>'WW Spending Actual'!W75+'WW Spending Projected'!W76</f>
        <v>0</v>
      </c>
      <c r="X74" s="346">
        <f>'WW Spending Actual'!X75+'WW Spending Projected'!X76</f>
        <v>0</v>
      </c>
      <c r="Y74" s="346">
        <f>'WW Spending Actual'!Y75+'WW Spending Projected'!Y76</f>
        <v>0</v>
      </c>
      <c r="Z74" s="346">
        <f>'WW Spending Actual'!Z75+'WW Spending Projected'!Z76</f>
        <v>0</v>
      </c>
      <c r="AA74" s="346">
        <f>'WW Spending Actual'!AA75+'WW Spending Projected'!AA76</f>
        <v>0</v>
      </c>
      <c r="AB74" s="346">
        <f>'WW Spending Actual'!AB75+'WW Spending Projected'!AB76</f>
        <v>0</v>
      </c>
    </row>
    <row r="75" spans="2:28" x14ac:dyDescent="0.2">
      <c r="B75" s="121" t="str">
        <f>IFERROR(VLOOKUP(C75,'MEG Def'!$A$35:$B$40,2),"")</f>
        <v/>
      </c>
      <c r="C75" s="135"/>
      <c r="D75" s="346">
        <f>'WW Spending Actual'!D76+'WW Spending Projected'!D77</f>
        <v>0</v>
      </c>
      <c r="E75" s="346">
        <f>'WW Spending Actual'!E76+'WW Spending Projected'!E77</f>
        <v>0</v>
      </c>
      <c r="F75" s="346">
        <f>'WW Spending Actual'!F76+'WW Spending Projected'!F77</f>
        <v>0</v>
      </c>
      <c r="G75" s="346">
        <f>'WW Spending Actual'!G76+'WW Spending Projected'!G77</f>
        <v>0</v>
      </c>
      <c r="H75" s="346">
        <f>'WW Spending Actual'!H76+'WW Spending Projected'!H77</f>
        <v>0</v>
      </c>
      <c r="I75" s="346">
        <f>'WW Spending Actual'!I76+'WW Spending Projected'!I77</f>
        <v>0</v>
      </c>
      <c r="J75" s="346">
        <f>'WW Spending Actual'!J76+'WW Spending Projected'!J77</f>
        <v>0</v>
      </c>
      <c r="K75" s="346">
        <f>'WW Spending Actual'!K76+'WW Spending Projected'!K77</f>
        <v>0</v>
      </c>
      <c r="L75" s="346">
        <f>'WW Spending Actual'!L76+'WW Spending Projected'!L77</f>
        <v>0</v>
      </c>
      <c r="M75" s="346">
        <f>'WW Spending Actual'!M76+'WW Spending Projected'!M77</f>
        <v>0</v>
      </c>
      <c r="N75" s="346">
        <f>'WW Spending Actual'!N76+'WW Spending Projected'!N77</f>
        <v>0</v>
      </c>
      <c r="O75" s="346">
        <f>'WW Spending Actual'!O76+'WW Spending Projected'!O77</f>
        <v>0</v>
      </c>
      <c r="P75" s="346">
        <f>'WW Spending Actual'!P76+'WW Spending Projected'!P77</f>
        <v>0</v>
      </c>
      <c r="Q75" s="346">
        <f>'WW Spending Actual'!Q76+'WW Spending Projected'!Q77</f>
        <v>0</v>
      </c>
      <c r="R75" s="346">
        <f>'WW Spending Actual'!R76+'WW Spending Projected'!R77</f>
        <v>0</v>
      </c>
      <c r="S75" s="346">
        <f>'WW Spending Actual'!S76+'WW Spending Projected'!S77</f>
        <v>0</v>
      </c>
      <c r="T75" s="346">
        <f>'WW Spending Actual'!T76+'WW Spending Projected'!T77</f>
        <v>0</v>
      </c>
      <c r="U75" s="346">
        <f>'WW Spending Actual'!U76+'WW Spending Projected'!U77</f>
        <v>0</v>
      </c>
      <c r="V75" s="346">
        <f>'WW Spending Actual'!V76+'WW Spending Projected'!V77</f>
        <v>0</v>
      </c>
      <c r="W75" s="346">
        <f>'WW Spending Actual'!W76+'WW Spending Projected'!W77</f>
        <v>0</v>
      </c>
      <c r="X75" s="346">
        <f>'WW Spending Actual'!X76+'WW Spending Projected'!X77</f>
        <v>0</v>
      </c>
      <c r="Y75" s="346">
        <f>'WW Spending Actual'!Y76+'WW Spending Projected'!Y77</f>
        <v>0</v>
      </c>
      <c r="Z75" s="346">
        <f>'WW Spending Actual'!Z76+'WW Spending Projected'!Z77</f>
        <v>0</v>
      </c>
      <c r="AA75" s="346">
        <f>'WW Spending Actual'!AA76+'WW Spending Projected'!AA77</f>
        <v>0</v>
      </c>
      <c r="AB75" s="346">
        <f>'WW Spending Actual'!AB76+'WW Spending Projected'!AB77</f>
        <v>0</v>
      </c>
    </row>
    <row r="76" spans="2:28" x14ac:dyDescent="0.2">
      <c r="B76" s="120"/>
      <c r="C76" s="134"/>
      <c r="D76" s="346">
        <f>'WW Spending Actual'!D77+'WW Spending Projected'!D78</f>
        <v>0</v>
      </c>
      <c r="E76" s="346">
        <f>'WW Spending Actual'!E77+'WW Spending Projected'!E78</f>
        <v>0</v>
      </c>
      <c r="F76" s="346">
        <f>'WW Spending Actual'!F77+'WW Spending Projected'!F78</f>
        <v>0</v>
      </c>
      <c r="G76" s="346">
        <f>'WW Spending Actual'!G77+'WW Spending Projected'!G78</f>
        <v>0</v>
      </c>
      <c r="H76" s="346">
        <f>'WW Spending Actual'!H77+'WW Spending Projected'!H78</f>
        <v>0</v>
      </c>
      <c r="I76" s="346">
        <f>'WW Spending Actual'!I77+'WW Spending Projected'!I78</f>
        <v>0</v>
      </c>
      <c r="J76" s="346">
        <f>'WW Spending Actual'!J77+'WW Spending Projected'!J78</f>
        <v>0</v>
      </c>
      <c r="K76" s="346">
        <f>'WW Spending Actual'!K77+'WW Spending Projected'!K78</f>
        <v>0</v>
      </c>
      <c r="L76" s="346">
        <f>'WW Spending Actual'!L77+'WW Spending Projected'!L78</f>
        <v>0</v>
      </c>
      <c r="M76" s="346">
        <f>'WW Spending Actual'!M77+'WW Spending Projected'!M78</f>
        <v>0</v>
      </c>
      <c r="N76" s="346">
        <f>'WW Spending Actual'!N77+'WW Spending Projected'!N78</f>
        <v>0</v>
      </c>
      <c r="O76" s="346">
        <f>'WW Spending Actual'!O77+'WW Spending Projected'!O78</f>
        <v>0</v>
      </c>
      <c r="P76" s="346">
        <f>'WW Spending Actual'!P77+'WW Spending Projected'!P78</f>
        <v>0</v>
      </c>
      <c r="Q76" s="346">
        <f>'WW Spending Actual'!Q77+'WW Spending Projected'!Q78</f>
        <v>0</v>
      </c>
      <c r="R76" s="346">
        <f>'WW Spending Actual'!R77+'WW Spending Projected'!R78</f>
        <v>0</v>
      </c>
      <c r="S76" s="346">
        <f>'WW Spending Actual'!S77+'WW Spending Projected'!S78</f>
        <v>0</v>
      </c>
      <c r="T76" s="346">
        <f>'WW Spending Actual'!T77+'WW Spending Projected'!T78</f>
        <v>0</v>
      </c>
      <c r="U76" s="346">
        <f>'WW Spending Actual'!U77+'WW Spending Projected'!U78</f>
        <v>0</v>
      </c>
      <c r="V76" s="346">
        <f>'WW Spending Actual'!V77+'WW Spending Projected'!V78</f>
        <v>0</v>
      </c>
      <c r="W76" s="346">
        <f>'WW Spending Actual'!W77+'WW Spending Projected'!W78</f>
        <v>0</v>
      </c>
      <c r="X76" s="346">
        <f>'WW Spending Actual'!X77+'WW Spending Projected'!X78</f>
        <v>0</v>
      </c>
      <c r="Y76" s="346">
        <f>'WW Spending Actual'!Y77+'WW Spending Projected'!Y78</f>
        <v>0</v>
      </c>
      <c r="Z76" s="346">
        <f>'WW Spending Actual'!Z77+'WW Spending Projected'!Z78</f>
        <v>0</v>
      </c>
      <c r="AA76" s="346">
        <f>'WW Spending Actual'!AA77+'WW Spending Projected'!AA78</f>
        <v>0</v>
      </c>
      <c r="AB76" s="346">
        <f>'WW Spending Actual'!AB77+'WW Spending Projected'!AB78</f>
        <v>0</v>
      </c>
    </row>
    <row r="77" spans="2:28" x14ac:dyDescent="0.2">
      <c r="B77" s="128" t="s">
        <v>42</v>
      </c>
      <c r="C77" s="134"/>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7"/>
    </row>
    <row r="78" spans="2:28" x14ac:dyDescent="0.2">
      <c r="B78" s="143" t="str">
        <f>IFERROR(VLOOKUP(C78,'MEG Def'!$A$42:$B$45,2),"")</f>
        <v/>
      </c>
      <c r="C78" s="134"/>
      <c r="D78" s="346">
        <f>'WW Spending Actual'!D79+'WW Spending Projected'!D80</f>
        <v>0</v>
      </c>
      <c r="E78" s="346">
        <f>'WW Spending Actual'!E79+'WW Spending Projected'!E80</f>
        <v>0</v>
      </c>
      <c r="F78" s="346">
        <f>'WW Spending Actual'!F79+'WW Spending Projected'!F80</f>
        <v>0</v>
      </c>
      <c r="G78" s="346">
        <f>'WW Spending Actual'!G79+'WW Spending Projected'!G80</f>
        <v>0</v>
      </c>
      <c r="H78" s="346">
        <f>'WW Spending Actual'!H79+'WW Spending Projected'!H80</f>
        <v>0</v>
      </c>
      <c r="I78" s="346">
        <f>'WW Spending Actual'!I79+'WW Spending Projected'!I80</f>
        <v>0</v>
      </c>
      <c r="J78" s="346">
        <f>'WW Spending Actual'!J79+'WW Spending Projected'!J80</f>
        <v>0</v>
      </c>
      <c r="K78" s="346">
        <f>'WW Spending Actual'!K79+'WW Spending Projected'!K80</f>
        <v>0</v>
      </c>
      <c r="L78" s="346">
        <f>'WW Spending Actual'!L79+'WW Spending Projected'!L80</f>
        <v>0</v>
      </c>
      <c r="M78" s="346">
        <f>'WW Spending Actual'!M79+'WW Spending Projected'!M80</f>
        <v>0</v>
      </c>
      <c r="N78" s="346">
        <f>'WW Spending Actual'!N79+'WW Spending Projected'!N80</f>
        <v>0</v>
      </c>
      <c r="O78" s="346">
        <f>'WW Spending Actual'!O79+'WW Spending Projected'!O80</f>
        <v>0</v>
      </c>
      <c r="P78" s="346">
        <f>'WW Spending Actual'!P79+'WW Spending Projected'!P80</f>
        <v>0</v>
      </c>
      <c r="Q78" s="346">
        <f>'WW Spending Actual'!Q79+'WW Spending Projected'!Q80</f>
        <v>0</v>
      </c>
      <c r="R78" s="346">
        <f>'WW Spending Actual'!R79+'WW Spending Projected'!R80</f>
        <v>0</v>
      </c>
      <c r="S78" s="346">
        <f>'WW Spending Actual'!S79+'WW Spending Projected'!S80</f>
        <v>0</v>
      </c>
      <c r="T78" s="346">
        <f>'WW Spending Actual'!T79+'WW Spending Projected'!T80</f>
        <v>0</v>
      </c>
      <c r="U78" s="346">
        <f>'WW Spending Actual'!U79+'WW Spending Projected'!U80</f>
        <v>0</v>
      </c>
      <c r="V78" s="346">
        <f>'WW Spending Actual'!V79+'WW Spending Projected'!V80</f>
        <v>0</v>
      </c>
      <c r="W78" s="346">
        <f>'WW Spending Actual'!W79+'WW Spending Projected'!W80</f>
        <v>0</v>
      </c>
      <c r="X78" s="346">
        <f>'WW Spending Actual'!X79+'WW Spending Projected'!X80</f>
        <v>0</v>
      </c>
      <c r="Y78" s="346">
        <f>'WW Spending Actual'!Y79+'WW Spending Projected'!Y80</f>
        <v>0</v>
      </c>
      <c r="Z78" s="346">
        <f>'WW Spending Actual'!Z79+'WW Spending Projected'!Z80</f>
        <v>0</v>
      </c>
      <c r="AA78" s="346">
        <f>'WW Spending Actual'!AA79+'WW Spending Projected'!AA80</f>
        <v>0</v>
      </c>
      <c r="AB78" s="347">
        <f>'WW Spending Actual'!AB79+'WW Spending Projected'!AB80</f>
        <v>0</v>
      </c>
    </row>
    <row r="79" spans="2:28" x14ac:dyDescent="0.2">
      <c r="B79" s="143" t="str">
        <f>IFERROR(VLOOKUP(C79,'MEG Def'!$A$42:$B$45,2),"")</f>
        <v/>
      </c>
      <c r="C79" s="134"/>
      <c r="D79" s="346">
        <f>'WW Spending Actual'!D80+'WW Spending Projected'!D81</f>
        <v>0</v>
      </c>
      <c r="E79" s="346">
        <f>'WW Spending Actual'!E80+'WW Spending Projected'!E81</f>
        <v>0</v>
      </c>
      <c r="F79" s="346">
        <f>'WW Spending Actual'!F80+'WW Spending Projected'!F81</f>
        <v>0</v>
      </c>
      <c r="G79" s="346">
        <f>'WW Spending Actual'!G80+'WW Spending Projected'!G81</f>
        <v>0</v>
      </c>
      <c r="H79" s="346">
        <f>'WW Spending Actual'!H80+'WW Spending Projected'!H81</f>
        <v>0</v>
      </c>
      <c r="I79" s="346">
        <f>'WW Spending Actual'!I80+'WW Spending Projected'!I81</f>
        <v>0</v>
      </c>
      <c r="J79" s="346">
        <f>'WW Spending Actual'!J80+'WW Spending Projected'!J81</f>
        <v>0</v>
      </c>
      <c r="K79" s="346">
        <f>'WW Spending Actual'!K80+'WW Spending Projected'!K81</f>
        <v>0</v>
      </c>
      <c r="L79" s="346">
        <f>'WW Spending Actual'!L80+'WW Spending Projected'!L81</f>
        <v>0</v>
      </c>
      <c r="M79" s="346">
        <f>'WW Spending Actual'!M80+'WW Spending Projected'!M81</f>
        <v>0</v>
      </c>
      <c r="N79" s="346">
        <f>'WW Spending Actual'!N80+'WW Spending Projected'!N81</f>
        <v>0</v>
      </c>
      <c r="O79" s="346">
        <f>'WW Spending Actual'!O80+'WW Spending Projected'!O81</f>
        <v>0</v>
      </c>
      <c r="P79" s="346">
        <f>'WW Spending Actual'!P80+'WW Spending Projected'!P81</f>
        <v>0</v>
      </c>
      <c r="Q79" s="346">
        <f>'WW Spending Actual'!Q80+'WW Spending Projected'!Q81</f>
        <v>0</v>
      </c>
      <c r="R79" s="346">
        <f>'WW Spending Actual'!R80+'WW Spending Projected'!R81</f>
        <v>0</v>
      </c>
      <c r="S79" s="346">
        <f>'WW Spending Actual'!S80+'WW Spending Projected'!S81</f>
        <v>0</v>
      </c>
      <c r="T79" s="346">
        <f>'WW Spending Actual'!T80+'WW Spending Projected'!T81</f>
        <v>0</v>
      </c>
      <c r="U79" s="346">
        <f>'WW Spending Actual'!U80+'WW Spending Projected'!U81</f>
        <v>0</v>
      </c>
      <c r="V79" s="346">
        <f>'WW Spending Actual'!V80+'WW Spending Projected'!V81</f>
        <v>0</v>
      </c>
      <c r="W79" s="346">
        <f>'WW Spending Actual'!W80+'WW Spending Projected'!W81</f>
        <v>0</v>
      </c>
      <c r="X79" s="346">
        <f>'WW Spending Actual'!X80+'WW Spending Projected'!X81</f>
        <v>0</v>
      </c>
      <c r="Y79" s="346">
        <f>'WW Spending Actual'!Y80+'WW Spending Projected'!Y81</f>
        <v>0</v>
      </c>
      <c r="Z79" s="346">
        <f>'WW Spending Actual'!Z80+'WW Spending Projected'!Z81</f>
        <v>0</v>
      </c>
      <c r="AA79" s="346">
        <f>'WW Spending Actual'!AA80+'WW Spending Projected'!AA81</f>
        <v>0</v>
      </c>
      <c r="AB79" s="347">
        <f>'WW Spending Actual'!AB80+'WW Spending Projected'!AB81</f>
        <v>0</v>
      </c>
    </row>
    <row r="80" spans="2:28" x14ac:dyDescent="0.2">
      <c r="B80" s="143" t="str">
        <f>IFERROR(VLOOKUP(C80,'MEG Def'!$A$42:$B$45,2),"")</f>
        <v/>
      </c>
      <c r="C80" s="134"/>
      <c r="D80" s="346">
        <f>'WW Spending Actual'!D81+'WW Spending Projected'!D82</f>
        <v>0</v>
      </c>
      <c r="E80" s="346">
        <f>'WW Spending Actual'!E81+'WW Spending Projected'!E82</f>
        <v>0</v>
      </c>
      <c r="F80" s="346">
        <f>'WW Spending Actual'!F81+'WW Spending Projected'!F82</f>
        <v>0</v>
      </c>
      <c r="G80" s="346">
        <f>'WW Spending Actual'!G81+'WW Spending Projected'!G82</f>
        <v>0</v>
      </c>
      <c r="H80" s="346">
        <f>'WW Spending Actual'!H81+'WW Spending Projected'!H82</f>
        <v>0</v>
      </c>
      <c r="I80" s="346">
        <f>'WW Spending Actual'!I81+'WW Spending Projected'!I82</f>
        <v>0</v>
      </c>
      <c r="J80" s="346">
        <f>'WW Spending Actual'!J81+'WW Spending Projected'!J82</f>
        <v>0</v>
      </c>
      <c r="K80" s="346">
        <f>'WW Spending Actual'!K81+'WW Spending Projected'!K82</f>
        <v>0</v>
      </c>
      <c r="L80" s="346">
        <f>'WW Spending Actual'!L81+'WW Spending Projected'!L82</f>
        <v>0</v>
      </c>
      <c r="M80" s="346">
        <f>'WW Spending Actual'!M81+'WW Spending Projected'!M82</f>
        <v>0</v>
      </c>
      <c r="N80" s="346">
        <f>'WW Spending Actual'!N81+'WW Spending Projected'!N82</f>
        <v>0</v>
      </c>
      <c r="O80" s="346">
        <f>'WW Spending Actual'!O81+'WW Spending Projected'!O82</f>
        <v>0</v>
      </c>
      <c r="P80" s="346">
        <f>'WW Spending Actual'!P81+'WW Spending Projected'!P82</f>
        <v>0</v>
      </c>
      <c r="Q80" s="346">
        <f>'WW Spending Actual'!Q81+'WW Spending Projected'!Q82</f>
        <v>0</v>
      </c>
      <c r="R80" s="346">
        <f>'WW Spending Actual'!R81+'WW Spending Projected'!R82</f>
        <v>0</v>
      </c>
      <c r="S80" s="346">
        <f>'WW Spending Actual'!S81+'WW Spending Projected'!S82</f>
        <v>0</v>
      </c>
      <c r="T80" s="346">
        <f>'WW Spending Actual'!T81+'WW Spending Projected'!T82</f>
        <v>0</v>
      </c>
      <c r="U80" s="346">
        <f>'WW Spending Actual'!U81+'WW Spending Projected'!U82</f>
        <v>0</v>
      </c>
      <c r="V80" s="346">
        <f>'WW Spending Actual'!V81+'WW Spending Projected'!V82</f>
        <v>0</v>
      </c>
      <c r="W80" s="346">
        <f>'WW Spending Actual'!W81+'WW Spending Projected'!W82</f>
        <v>0</v>
      </c>
      <c r="X80" s="346">
        <f>'WW Spending Actual'!X81+'WW Spending Projected'!X82</f>
        <v>0</v>
      </c>
      <c r="Y80" s="346">
        <f>'WW Spending Actual'!Y81+'WW Spending Projected'!Y82</f>
        <v>0</v>
      </c>
      <c r="Z80" s="346">
        <f>'WW Spending Actual'!Z81+'WW Spending Projected'!Z82</f>
        <v>0</v>
      </c>
      <c r="AA80" s="346">
        <f>'WW Spending Actual'!AA81+'WW Spending Projected'!AA82</f>
        <v>0</v>
      </c>
      <c r="AB80" s="347">
        <f>'WW Spending Actual'!AB81+'WW Spending Projected'!AB82</f>
        <v>0</v>
      </c>
    </row>
    <row r="81" spans="2:28" x14ac:dyDescent="0.2">
      <c r="B81" s="154"/>
      <c r="C81" s="134"/>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7"/>
    </row>
    <row r="82" spans="2:28" x14ac:dyDescent="0.2">
      <c r="B82" s="144" t="s">
        <v>41</v>
      </c>
      <c r="C82" s="135"/>
      <c r="D82" s="346">
        <f>'WW Spending Actual'!D83+'WW Spending Projected'!D84</f>
        <v>0</v>
      </c>
      <c r="E82" s="346">
        <f>'WW Spending Actual'!E83+'WW Spending Projected'!E84</f>
        <v>0</v>
      </c>
      <c r="F82" s="346">
        <f>'WW Spending Actual'!F83+'WW Spending Projected'!F84</f>
        <v>0</v>
      </c>
      <c r="G82" s="346">
        <f>'WW Spending Actual'!G83+'WW Spending Projected'!G84</f>
        <v>0</v>
      </c>
      <c r="H82" s="346">
        <f>'WW Spending Actual'!H83+'WW Spending Projected'!H84</f>
        <v>0</v>
      </c>
      <c r="I82" s="346">
        <f>'WW Spending Actual'!I83+'WW Spending Projected'!I84</f>
        <v>0</v>
      </c>
      <c r="J82" s="346">
        <f>'WW Spending Actual'!J83+'WW Spending Projected'!J84</f>
        <v>0</v>
      </c>
      <c r="K82" s="346">
        <f>'WW Spending Actual'!K83+'WW Spending Projected'!K84</f>
        <v>0</v>
      </c>
      <c r="L82" s="346">
        <f>'WW Spending Actual'!L83+'WW Spending Projected'!L84</f>
        <v>0</v>
      </c>
      <c r="M82" s="346">
        <f>'WW Spending Actual'!M83+'WW Spending Projected'!M84</f>
        <v>0</v>
      </c>
      <c r="N82" s="346">
        <f>'WW Spending Actual'!N83+'WW Spending Projected'!N84</f>
        <v>0</v>
      </c>
      <c r="O82" s="346">
        <f>'WW Spending Actual'!O83+'WW Spending Projected'!O84</f>
        <v>0</v>
      </c>
      <c r="P82" s="346">
        <f>'WW Spending Actual'!P83+'WW Spending Projected'!P84</f>
        <v>0</v>
      </c>
      <c r="Q82" s="346">
        <f>'WW Spending Actual'!Q83+'WW Spending Projected'!Q84</f>
        <v>0</v>
      </c>
      <c r="R82" s="346">
        <f>'WW Spending Actual'!R83+'WW Spending Projected'!R84</f>
        <v>0</v>
      </c>
      <c r="S82" s="346">
        <f>'WW Spending Actual'!S83+'WW Spending Projected'!S84</f>
        <v>0</v>
      </c>
      <c r="T82" s="346">
        <f>'WW Spending Actual'!T83+'WW Spending Projected'!T84</f>
        <v>0</v>
      </c>
      <c r="U82" s="346">
        <f>'WW Spending Actual'!U83+'WW Spending Projected'!U84</f>
        <v>0</v>
      </c>
      <c r="V82" s="346">
        <f>'WW Spending Actual'!V83+'WW Spending Projected'!V84</f>
        <v>0</v>
      </c>
      <c r="W82" s="346">
        <f>'WW Spending Actual'!W83+'WW Spending Projected'!W84</f>
        <v>0</v>
      </c>
      <c r="X82" s="346">
        <f>'WW Spending Actual'!X83+'WW Spending Projected'!X84</f>
        <v>0</v>
      </c>
      <c r="Y82" s="346">
        <f>'WW Spending Actual'!Y83+'WW Spending Projected'!Y84</f>
        <v>0</v>
      </c>
      <c r="Z82" s="346">
        <f>'WW Spending Actual'!Z83+'WW Spending Projected'!Z84</f>
        <v>0</v>
      </c>
      <c r="AA82" s="346">
        <f>'WW Spending Actual'!AA83+'WW Spending Projected'!AA84</f>
        <v>0</v>
      </c>
      <c r="AB82" s="347">
        <f>'WW Spending Actual'!AB83+'WW Spending Projected'!AB84</f>
        <v>0</v>
      </c>
    </row>
    <row r="83" spans="2:28" x14ac:dyDescent="0.2">
      <c r="B83" s="143" t="str">
        <f>IFERROR(VLOOKUP(C83,'MEG Def'!$A$47:$B$50,2),"")</f>
        <v/>
      </c>
      <c r="C83" s="135"/>
      <c r="D83" s="346">
        <f>'WW Spending Actual'!D84+'WW Spending Projected'!D85</f>
        <v>0</v>
      </c>
      <c r="E83" s="346">
        <f>'WW Spending Actual'!E84+'WW Spending Projected'!E85</f>
        <v>0</v>
      </c>
      <c r="F83" s="346">
        <f>'WW Spending Actual'!F84+'WW Spending Projected'!F85</f>
        <v>0</v>
      </c>
      <c r="G83" s="346">
        <f>'WW Spending Actual'!G84+'WW Spending Projected'!G85</f>
        <v>0</v>
      </c>
      <c r="H83" s="346">
        <f>'WW Spending Actual'!H84+'WW Spending Projected'!H85</f>
        <v>0</v>
      </c>
      <c r="I83" s="346">
        <f>'WW Spending Actual'!I84+'WW Spending Projected'!I85</f>
        <v>0</v>
      </c>
      <c r="J83" s="346">
        <f>'WW Spending Actual'!J84+'WW Spending Projected'!J85</f>
        <v>0</v>
      </c>
      <c r="K83" s="346">
        <f>'WW Spending Actual'!K84+'WW Spending Projected'!K85</f>
        <v>0</v>
      </c>
      <c r="L83" s="346">
        <f>'WW Spending Actual'!L84+'WW Spending Projected'!L85</f>
        <v>0</v>
      </c>
      <c r="M83" s="346">
        <f>'WW Spending Actual'!M84+'WW Spending Projected'!M85</f>
        <v>0</v>
      </c>
      <c r="N83" s="346">
        <f>'WW Spending Actual'!N84+'WW Spending Projected'!N85</f>
        <v>0</v>
      </c>
      <c r="O83" s="346">
        <f>'WW Spending Actual'!O84+'WW Spending Projected'!O85</f>
        <v>0</v>
      </c>
      <c r="P83" s="346">
        <f>'WW Spending Actual'!P84+'WW Spending Projected'!P85</f>
        <v>0</v>
      </c>
      <c r="Q83" s="346">
        <f>'WW Spending Actual'!Q84+'WW Spending Projected'!Q85</f>
        <v>0</v>
      </c>
      <c r="R83" s="346">
        <f>'WW Spending Actual'!R84+'WW Spending Projected'!R85</f>
        <v>0</v>
      </c>
      <c r="S83" s="346">
        <f>'WW Spending Actual'!S84+'WW Spending Projected'!S85</f>
        <v>0</v>
      </c>
      <c r="T83" s="346">
        <f>'WW Spending Actual'!T84+'WW Spending Projected'!T85</f>
        <v>0</v>
      </c>
      <c r="U83" s="346">
        <f>'WW Spending Actual'!U84+'WW Spending Projected'!U85</f>
        <v>0</v>
      </c>
      <c r="V83" s="346">
        <f>'WW Spending Actual'!V84+'WW Spending Projected'!V85</f>
        <v>0</v>
      </c>
      <c r="W83" s="346">
        <f>'WW Spending Actual'!W84+'WW Spending Projected'!W85</f>
        <v>0</v>
      </c>
      <c r="X83" s="346">
        <f>'WW Spending Actual'!X84+'WW Spending Projected'!X85</f>
        <v>0</v>
      </c>
      <c r="Y83" s="346">
        <f>'WW Spending Actual'!Y84+'WW Spending Projected'!Y85</f>
        <v>0</v>
      </c>
      <c r="Z83" s="346">
        <f>'WW Spending Actual'!Z84+'WW Spending Projected'!Z85</f>
        <v>0</v>
      </c>
      <c r="AA83" s="346">
        <f>'WW Spending Actual'!AA84+'WW Spending Projected'!AA85</f>
        <v>0</v>
      </c>
      <c r="AB83" s="347">
        <f>'WW Spending Actual'!AB84+'WW Spending Projected'!AB85</f>
        <v>0</v>
      </c>
    </row>
    <row r="84" spans="2:28" x14ac:dyDescent="0.2">
      <c r="B84" s="143" t="str">
        <f>IFERROR(VLOOKUP(C84,'MEG Def'!$A$47:$B$50,2),"")</f>
        <v/>
      </c>
      <c r="C84" s="135"/>
      <c r="D84" s="346">
        <f>'WW Spending Actual'!D85+'WW Spending Projected'!D86</f>
        <v>0</v>
      </c>
      <c r="E84" s="346">
        <f>'WW Spending Actual'!E85+'WW Spending Projected'!E86</f>
        <v>0</v>
      </c>
      <c r="F84" s="346">
        <f>'WW Spending Actual'!F85+'WW Spending Projected'!F86</f>
        <v>0</v>
      </c>
      <c r="G84" s="346">
        <f>'WW Spending Actual'!G85+'WW Spending Projected'!G86</f>
        <v>0</v>
      </c>
      <c r="H84" s="346">
        <f>'WW Spending Actual'!H85+'WW Spending Projected'!H86</f>
        <v>0</v>
      </c>
      <c r="I84" s="346">
        <f>'WW Spending Actual'!I85+'WW Spending Projected'!I86</f>
        <v>0</v>
      </c>
      <c r="J84" s="346">
        <f>'WW Spending Actual'!J85+'WW Spending Projected'!J86</f>
        <v>0</v>
      </c>
      <c r="K84" s="346">
        <f>'WW Spending Actual'!K85+'WW Spending Projected'!K86</f>
        <v>0</v>
      </c>
      <c r="L84" s="346">
        <f>'WW Spending Actual'!L85+'WW Spending Projected'!L86</f>
        <v>0</v>
      </c>
      <c r="M84" s="346">
        <f>'WW Spending Actual'!M85+'WW Spending Projected'!M86</f>
        <v>0</v>
      </c>
      <c r="N84" s="346">
        <f>'WW Spending Actual'!N85+'WW Spending Projected'!N86</f>
        <v>0</v>
      </c>
      <c r="O84" s="346">
        <f>'WW Spending Actual'!O85+'WW Spending Projected'!O86</f>
        <v>0</v>
      </c>
      <c r="P84" s="346">
        <f>'WW Spending Actual'!P85+'WW Spending Projected'!P86</f>
        <v>0</v>
      </c>
      <c r="Q84" s="346">
        <f>'WW Spending Actual'!Q85+'WW Spending Projected'!Q86</f>
        <v>0</v>
      </c>
      <c r="R84" s="346">
        <f>'WW Spending Actual'!R85+'WW Spending Projected'!R86</f>
        <v>0</v>
      </c>
      <c r="S84" s="346">
        <f>'WW Spending Actual'!S85+'WW Spending Projected'!S86</f>
        <v>0</v>
      </c>
      <c r="T84" s="346">
        <f>'WW Spending Actual'!T85+'WW Spending Projected'!T86</f>
        <v>0</v>
      </c>
      <c r="U84" s="346">
        <f>'WW Spending Actual'!U85+'WW Spending Projected'!U86</f>
        <v>0</v>
      </c>
      <c r="V84" s="346">
        <f>'WW Spending Actual'!V85+'WW Spending Projected'!V86</f>
        <v>0</v>
      </c>
      <c r="W84" s="346">
        <f>'WW Spending Actual'!W85+'WW Spending Projected'!W86</f>
        <v>0</v>
      </c>
      <c r="X84" s="346">
        <f>'WW Spending Actual'!X85+'WW Spending Projected'!X86</f>
        <v>0</v>
      </c>
      <c r="Y84" s="346">
        <f>'WW Spending Actual'!Y85+'WW Spending Projected'!Y86</f>
        <v>0</v>
      </c>
      <c r="Z84" s="346">
        <f>'WW Spending Actual'!Z85+'WW Spending Projected'!Z86</f>
        <v>0</v>
      </c>
      <c r="AA84" s="346">
        <f>'WW Spending Actual'!AA85+'WW Spending Projected'!AA86</f>
        <v>0</v>
      </c>
      <c r="AB84" s="347">
        <f>'WW Spending Actual'!AB85+'WW Spending Projected'!AB86</f>
        <v>0</v>
      </c>
    </row>
    <row r="85" spans="2:28" x14ac:dyDescent="0.2">
      <c r="B85" s="143" t="str">
        <f>IFERROR(VLOOKUP(C85,'MEG Def'!$A$47:$B$50,2),"")</f>
        <v/>
      </c>
      <c r="C85" s="135"/>
      <c r="D85" s="346">
        <f>'WW Spending Actual'!D86+'WW Spending Projected'!D87</f>
        <v>0</v>
      </c>
      <c r="E85" s="346">
        <f>'WW Spending Actual'!E86+'WW Spending Projected'!E87</f>
        <v>0</v>
      </c>
      <c r="F85" s="346">
        <f>'WW Spending Actual'!F86+'WW Spending Projected'!F87</f>
        <v>0</v>
      </c>
      <c r="G85" s="346">
        <f>'WW Spending Actual'!G86+'WW Spending Projected'!G87</f>
        <v>0</v>
      </c>
      <c r="H85" s="346">
        <f>'WW Spending Actual'!H86+'WW Spending Projected'!H87</f>
        <v>0</v>
      </c>
      <c r="I85" s="346">
        <f>'WW Spending Actual'!I86+'WW Spending Projected'!I87</f>
        <v>0</v>
      </c>
      <c r="J85" s="346">
        <f>'WW Spending Actual'!J86+'WW Spending Projected'!J87</f>
        <v>0</v>
      </c>
      <c r="K85" s="346">
        <f>'WW Spending Actual'!K86+'WW Spending Projected'!K87</f>
        <v>0</v>
      </c>
      <c r="L85" s="346">
        <f>'WW Spending Actual'!L86+'WW Spending Projected'!L87</f>
        <v>0</v>
      </c>
      <c r="M85" s="346">
        <f>'WW Spending Actual'!M86+'WW Spending Projected'!M87</f>
        <v>0</v>
      </c>
      <c r="N85" s="346">
        <f>'WW Spending Actual'!N86+'WW Spending Projected'!N87</f>
        <v>0</v>
      </c>
      <c r="O85" s="346">
        <f>'WW Spending Actual'!O86+'WW Spending Projected'!O87</f>
        <v>0</v>
      </c>
      <c r="P85" s="346">
        <f>'WW Spending Actual'!P86+'WW Spending Projected'!P87</f>
        <v>0</v>
      </c>
      <c r="Q85" s="346">
        <f>'WW Spending Actual'!Q86+'WW Spending Projected'!Q87</f>
        <v>0</v>
      </c>
      <c r="R85" s="346">
        <f>'WW Spending Actual'!R86+'WW Spending Projected'!R87</f>
        <v>0</v>
      </c>
      <c r="S85" s="346">
        <f>'WW Spending Actual'!S86+'WW Spending Projected'!S87</f>
        <v>0</v>
      </c>
      <c r="T85" s="346">
        <f>'WW Spending Actual'!T86+'WW Spending Projected'!T87</f>
        <v>0</v>
      </c>
      <c r="U85" s="346">
        <f>'WW Spending Actual'!U86+'WW Spending Projected'!U87</f>
        <v>0</v>
      </c>
      <c r="V85" s="346">
        <f>'WW Spending Actual'!V86+'WW Spending Projected'!V87</f>
        <v>0</v>
      </c>
      <c r="W85" s="346">
        <f>'WW Spending Actual'!W86+'WW Spending Projected'!W87</f>
        <v>0</v>
      </c>
      <c r="X85" s="346">
        <f>'WW Spending Actual'!X86+'WW Spending Projected'!X87</f>
        <v>0</v>
      </c>
      <c r="Y85" s="346">
        <f>'WW Spending Actual'!Y86+'WW Spending Projected'!Y87</f>
        <v>0</v>
      </c>
      <c r="Z85" s="346">
        <f>'WW Spending Actual'!Z86+'WW Spending Projected'!Z87</f>
        <v>0</v>
      </c>
      <c r="AA85" s="346">
        <f>'WW Spending Actual'!AA86+'WW Spending Projected'!AA87</f>
        <v>0</v>
      </c>
      <c r="AB85" s="347">
        <f>'WW Spending Actual'!AB86+'WW Spending Projected'!AB87</f>
        <v>0</v>
      </c>
    </row>
    <row r="86" spans="2:28" x14ac:dyDescent="0.2">
      <c r="B86" s="142"/>
      <c r="C86" s="135"/>
      <c r="D86" s="346">
        <f>'WW Spending Actual'!D87+'WW Spending Projected'!D88</f>
        <v>0</v>
      </c>
      <c r="E86" s="346">
        <f>'WW Spending Actual'!E87+'WW Spending Projected'!E88</f>
        <v>0</v>
      </c>
      <c r="F86" s="346">
        <f>'WW Spending Actual'!F87+'WW Spending Projected'!F88</f>
        <v>0</v>
      </c>
      <c r="G86" s="346">
        <f>'WW Spending Actual'!G87+'WW Spending Projected'!G88</f>
        <v>0</v>
      </c>
      <c r="H86" s="346">
        <f>'WW Spending Actual'!H87+'WW Spending Projected'!H88</f>
        <v>0</v>
      </c>
      <c r="I86" s="346">
        <f>'WW Spending Actual'!I87+'WW Spending Projected'!I88</f>
        <v>0</v>
      </c>
      <c r="J86" s="346">
        <f>'WW Spending Actual'!J87+'WW Spending Projected'!J88</f>
        <v>0</v>
      </c>
      <c r="K86" s="346">
        <f>'WW Spending Actual'!K87+'WW Spending Projected'!K88</f>
        <v>0</v>
      </c>
      <c r="L86" s="346">
        <f>'WW Spending Actual'!L87+'WW Spending Projected'!L88</f>
        <v>0</v>
      </c>
      <c r="M86" s="346">
        <f>'WW Spending Actual'!M87+'WW Spending Projected'!M88</f>
        <v>0</v>
      </c>
      <c r="N86" s="346">
        <f>'WW Spending Actual'!N87+'WW Spending Projected'!N88</f>
        <v>0</v>
      </c>
      <c r="O86" s="346">
        <f>'WW Spending Actual'!O87+'WW Spending Projected'!O88</f>
        <v>0</v>
      </c>
      <c r="P86" s="346">
        <f>'WW Spending Actual'!P87+'WW Spending Projected'!P88</f>
        <v>0</v>
      </c>
      <c r="Q86" s="346">
        <f>'WW Spending Actual'!Q87+'WW Spending Projected'!Q88</f>
        <v>0</v>
      </c>
      <c r="R86" s="346">
        <f>'WW Spending Actual'!R87+'WW Spending Projected'!R88</f>
        <v>0</v>
      </c>
      <c r="S86" s="346">
        <f>'WW Spending Actual'!S87+'WW Spending Projected'!S88</f>
        <v>0</v>
      </c>
      <c r="T86" s="346">
        <f>'WW Spending Actual'!T87+'WW Spending Projected'!T88</f>
        <v>0</v>
      </c>
      <c r="U86" s="346">
        <f>'WW Spending Actual'!U87+'WW Spending Projected'!U88</f>
        <v>0</v>
      </c>
      <c r="V86" s="346">
        <f>'WW Spending Actual'!V87+'WW Spending Projected'!V88</f>
        <v>0</v>
      </c>
      <c r="W86" s="346">
        <f>'WW Spending Actual'!W87+'WW Spending Projected'!W88</f>
        <v>0</v>
      </c>
      <c r="X86" s="346">
        <f>'WW Spending Actual'!X87+'WW Spending Projected'!X88</f>
        <v>0</v>
      </c>
      <c r="Y86" s="346">
        <f>'WW Spending Actual'!Y87+'WW Spending Projected'!Y88</f>
        <v>0</v>
      </c>
      <c r="Z86" s="346">
        <f>'WW Spending Actual'!Z87+'WW Spending Projected'!Z88</f>
        <v>0</v>
      </c>
      <c r="AA86" s="346">
        <f>'WW Spending Actual'!AA87+'WW Spending Projected'!AA88</f>
        <v>0</v>
      </c>
      <c r="AB86" s="347">
        <f>'WW Spending Actual'!AB87+'WW Spending Projected'!AB88</f>
        <v>0</v>
      </c>
    </row>
    <row r="87" spans="2:28" x14ac:dyDescent="0.2">
      <c r="B87" s="128" t="s">
        <v>78</v>
      </c>
      <c r="C87" s="135"/>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7"/>
    </row>
    <row r="88" spans="2:28" x14ac:dyDescent="0.2">
      <c r="B88" s="143" t="str">
        <f>IFERROR(VLOOKUP(C88,'MEG Def'!$A$52:$B$55,2),"")</f>
        <v/>
      </c>
      <c r="C88" s="135"/>
      <c r="D88" s="346">
        <f>'WW Spending Actual'!D89+'WW Spending Projected'!D90</f>
        <v>0</v>
      </c>
      <c r="E88" s="346">
        <f>'WW Spending Actual'!E89+'WW Spending Projected'!E90</f>
        <v>0</v>
      </c>
      <c r="F88" s="346">
        <f>'WW Spending Actual'!F89+'WW Spending Projected'!F90</f>
        <v>0</v>
      </c>
      <c r="G88" s="346">
        <f>'WW Spending Actual'!G89+'WW Spending Projected'!G90</f>
        <v>0</v>
      </c>
      <c r="H88" s="346">
        <f>'WW Spending Actual'!H89+'WW Spending Projected'!H90</f>
        <v>0</v>
      </c>
      <c r="I88" s="346">
        <f>'WW Spending Actual'!I89+'WW Spending Projected'!I90</f>
        <v>0</v>
      </c>
      <c r="J88" s="346">
        <f>'WW Spending Actual'!J89+'WW Spending Projected'!J90</f>
        <v>0</v>
      </c>
      <c r="K88" s="346">
        <f>'WW Spending Actual'!K89+'WW Spending Projected'!K90</f>
        <v>0</v>
      </c>
      <c r="L88" s="346">
        <f>'WW Spending Actual'!L89+'WW Spending Projected'!L90</f>
        <v>0</v>
      </c>
      <c r="M88" s="346">
        <f>'WW Spending Actual'!M89+'WW Spending Projected'!M90</f>
        <v>0</v>
      </c>
      <c r="N88" s="346">
        <f>'WW Spending Actual'!N89+'WW Spending Projected'!N90</f>
        <v>0</v>
      </c>
      <c r="O88" s="346">
        <f>'WW Spending Actual'!O89+'WW Spending Projected'!O90</f>
        <v>0</v>
      </c>
      <c r="P88" s="346">
        <f>'WW Spending Actual'!P89+'WW Spending Projected'!P90</f>
        <v>0</v>
      </c>
      <c r="Q88" s="346">
        <f>'WW Spending Actual'!Q89+'WW Spending Projected'!Q90</f>
        <v>0</v>
      </c>
      <c r="R88" s="346">
        <f>'WW Spending Actual'!R89+'WW Spending Projected'!R90</f>
        <v>0</v>
      </c>
      <c r="S88" s="346">
        <f>'WW Spending Actual'!S89+'WW Spending Projected'!S90</f>
        <v>0</v>
      </c>
      <c r="T88" s="346">
        <f>'WW Spending Actual'!T89+'WW Spending Projected'!T90</f>
        <v>0</v>
      </c>
      <c r="U88" s="346">
        <f>'WW Spending Actual'!U89+'WW Spending Projected'!U90</f>
        <v>0</v>
      </c>
      <c r="V88" s="346">
        <f>'WW Spending Actual'!V89+'WW Spending Projected'!V90</f>
        <v>0</v>
      </c>
      <c r="W88" s="346">
        <f>'WW Spending Actual'!W89+'WW Spending Projected'!W90</f>
        <v>0</v>
      </c>
      <c r="X88" s="346">
        <f>'WW Spending Actual'!X89+'WW Spending Projected'!X90</f>
        <v>0</v>
      </c>
      <c r="Y88" s="346">
        <f>'WW Spending Actual'!Y89+'WW Spending Projected'!Y90</f>
        <v>0</v>
      </c>
      <c r="Z88" s="346">
        <f>'WW Spending Actual'!Z89+'WW Spending Projected'!Z90</f>
        <v>0</v>
      </c>
      <c r="AA88" s="346">
        <f>'WW Spending Actual'!AA89+'WW Spending Projected'!AA90</f>
        <v>0</v>
      </c>
      <c r="AB88" s="347">
        <f>'WW Spending Actual'!AB89+'WW Spending Projected'!AB90</f>
        <v>0</v>
      </c>
    </row>
    <row r="89" spans="2:28" x14ac:dyDescent="0.2">
      <c r="B89" s="143" t="str">
        <f>IFERROR(VLOOKUP(C89,'MEG Def'!$A$52:$B$55,2),"")</f>
        <v/>
      </c>
      <c r="C89" s="135"/>
      <c r="D89" s="346">
        <f>'WW Spending Actual'!D90+'WW Spending Projected'!D91</f>
        <v>0</v>
      </c>
      <c r="E89" s="346">
        <f>'WW Spending Actual'!E90+'WW Spending Projected'!E91</f>
        <v>0</v>
      </c>
      <c r="F89" s="346">
        <f>'WW Spending Actual'!F90+'WW Spending Projected'!F91</f>
        <v>0</v>
      </c>
      <c r="G89" s="346">
        <f>'WW Spending Actual'!G90+'WW Spending Projected'!G91</f>
        <v>0</v>
      </c>
      <c r="H89" s="346">
        <f>'WW Spending Actual'!H90+'WW Spending Projected'!H91</f>
        <v>0</v>
      </c>
      <c r="I89" s="346">
        <f>'WW Spending Actual'!I90+'WW Spending Projected'!I91</f>
        <v>0</v>
      </c>
      <c r="J89" s="346">
        <f>'WW Spending Actual'!J90+'WW Spending Projected'!J91</f>
        <v>0</v>
      </c>
      <c r="K89" s="346">
        <f>'WW Spending Actual'!K90+'WW Spending Projected'!K91</f>
        <v>0</v>
      </c>
      <c r="L89" s="346">
        <f>'WW Spending Actual'!L90+'WW Spending Projected'!L91</f>
        <v>0</v>
      </c>
      <c r="M89" s="346">
        <f>'WW Spending Actual'!M90+'WW Spending Projected'!M91</f>
        <v>0</v>
      </c>
      <c r="N89" s="346">
        <f>'WW Spending Actual'!N90+'WW Spending Projected'!N91</f>
        <v>0</v>
      </c>
      <c r="O89" s="346">
        <f>'WW Spending Actual'!O90+'WW Spending Projected'!O91</f>
        <v>0</v>
      </c>
      <c r="P89" s="346">
        <f>'WW Spending Actual'!P90+'WW Spending Projected'!P91</f>
        <v>0</v>
      </c>
      <c r="Q89" s="346">
        <f>'WW Spending Actual'!Q90+'WW Spending Projected'!Q91</f>
        <v>0</v>
      </c>
      <c r="R89" s="346">
        <f>'WW Spending Actual'!R90+'WW Spending Projected'!R91</f>
        <v>0</v>
      </c>
      <c r="S89" s="346">
        <f>'WW Spending Actual'!S90+'WW Spending Projected'!S91</f>
        <v>0</v>
      </c>
      <c r="T89" s="346">
        <f>'WW Spending Actual'!T90+'WW Spending Projected'!T91</f>
        <v>0</v>
      </c>
      <c r="U89" s="346">
        <f>'WW Spending Actual'!U90+'WW Spending Projected'!U91</f>
        <v>0</v>
      </c>
      <c r="V89" s="346">
        <f>'WW Spending Actual'!V90+'WW Spending Projected'!V91</f>
        <v>0</v>
      </c>
      <c r="W89" s="346">
        <f>'WW Spending Actual'!W90+'WW Spending Projected'!W91</f>
        <v>0</v>
      </c>
      <c r="X89" s="346">
        <f>'WW Spending Actual'!X90+'WW Spending Projected'!X91</f>
        <v>0</v>
      </c>
      <c r="Y89" s="346">
        <f>'WW Spending Actual'!Y90+'WW Spending Projected'!Y91</f>
        <v>0</v>
      </c>
      <c r="Z89" s="346">
        <f>'WW Spending Actual'!Z90+'WW Spending Projected'!Z91</f>
        <v>0</v>
      </c>
      <c r="AA89" s="346">
        <f>'WW Spending Actual'!AA90+'WW Spending Projected'!AA91</f>
        <v>0</v>
      </c>
      <c r="AB89" s="347">
        <f>'WW Spending Actual'!AB90+'WW Spending Projected'!AB91</f>
        <v>0</v>
      </c>
    </row>
    <row r="90" spans="2:28" x14ac:dyDescent="0.2">
      <c r="B90" s="143" t="str">
        <f>IFERROR(VLOOKUP(C90,'MEG Def'!$A$52:$B$55,2),"")</f>
        <v/>
      </c>
      <c r="C90" s="135"/>
      <c r="D90" s="346">
        <f>'WW Spending Actual'!D91+'WW Spending Projected'!D92</f>
        <v>0</v>
      </c>
      <c r="E90" s="346">
        <f>'WW Spending Actual'!E91+'WW Spending Projected'!E92</f>
        <v>0</v>
      </c>
      <c r="F90" s="346">
        <f>'WW Spending Actual'!F91+'WW Spending Projected'!F92</f>
        <v>0</v>
      </c>
      <c r="G90" s="346">
        <f>'WW Spending Actual'!G91+'WW Spending Projected'!G92</f>
        <v>0</v>
      </c>
      <c r="H90" s="346">
        <f>'WW Spending Actual'!H91+'WW Spending Projected'!H92</f>
        <v>0</v>
      </c>
      <c r="I90" s="346">
        <f>'WW Spending Actual'!I91+'WW Spending Projected'!I92</f>
        <v>0</v>
      </c>
      <c r="J90" s="346">
        <f>'WW Spending Actual'!J91+'WW Spending Projected'!J92</f>
        <v>0</v>
      </c>
      <c r="K90" s="346">
        <f>'WW Spending Actual'!K91+'WW Spending Projected'!K92</f>
        <v>0</v>
      </c>
      <c r="L90" s="346">
        <f>'WW Spending Actual'!L91+'WW Spending Projected'!L92</f>
        <v>0</v>
      </c>
      <c r="M90" s="346">
        <f>'WW Spending Actual'!M91+'WW Spending Projected'!M92</f>
        <v>0</v>
      </c>
      <c r="N90" s="346">
        <f>'WW Spending Actual'!N91+'WW Spending Projected'!N92</f>
        <v>0</v>
      </c>
      <c r="O90" s="346">
        <f>'WW Spending Actual'!O91+'WW Spending Projected'!O92</f>
        <v>0</v>
      </c>
      <c r="P90" s="346">
        <f>'WW Spending Actual'!P91+'WW Spending Projected'!P92</f>
        <v>0</v>
      </c>
      <c r="Q90" s="346">
        <f>'WW Spending Actual'!Q91+'WW Spending Projected'!Q92</f>
        <v>0</v>
      </c>
      <c r="R90" s="346">
        <f>'WW Spending Actual'!R91+'WW Spending Projected'!R92</f>
        <v>0</v>
      </c>
      <c r="S90" s="346">
        <f>'WW Spending Actual'!S91+'WW Spending Projected'!S92</f>
        <v>0</v>
      </c>
      <c r="T90" s="346">
        <f>'WW Spending Actual'!T91+'WW Spending Projected'!T92</f>
        <v>0</v>
      </c>
      <c r="U90" s="346">
        <f>'WW Spending Actual'!U91+'WW Spending Projected'!U92</f>
        <v>0</v>
      </c>
      <c r="V90" s="346">
        <f>'WW Spending Actual'!V91+'WW Spending Projected'!V92</f>
        <v>0</v>
      </c>
      <c r="W90" s="346">
        <f>'WW Spending Actual'!W91+'WW Spending Projected'!W92</f>
        <v>0</v>
      </c>
      <c r="X90" s="346">
        <f>'WW Spending Actual'!X91+'WW Spending Projected'!X92</f>
        <v>0</v>
      </c>
      <c r="Y90" s="346">
        <f>'WW Spending Actual'!Y91+'WW Spending Projected'!Y92</f>
        <v>0</v>
      </c>
      <c r="Z90" s="346">
        <f>'WW Spending Actual'!Z91+'WW Spending Projected'!Z92</f>
        <v>0</v>
      </c>
      <c r="AA90" s="346">
        <f>'WW Spending Actual'!AA91+'WW Spending Projected'!AA92</f>
        <v>0</v>
      </c>
      <c r="AB90" s="347">
        <f>'WW Spending Actual'!AB91+'WW Spending Projected'!AB92</f>
        <v>0</v>
      </c>
    </row>
    <row r="91" spans="2:28" x14ac:dyDescent="0.2">
      <c r="B91" s="142"/>
      <c r="C91" s="135"/>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7"/>
    </row>
    <row r="92" spans="2:28" x14ac:dyDescent="0.2">
      <c r="B92" s="144" t="s">
        <v>79</v>
      </c>
      <c r="C92" s="135"/>
      <c r="D92" s="346">
        <f>'WW Spending Actual'!D93+'WW Spending Projected'!D94</f>
        <v>0</v>
      </c>
      <c r="E92" s="346">
        <f>'WW Spending Actual'!E93+'WW Spending Projected'!E94</f>
        <v>0</v>
      </c>
      <c r="F92" s="346">
        <f>'WW Spending Actual'!F93+'WW Spending Projected'!F94</f>
        <v>0</v>
      </c>
      <c r="G92" s="346">
        <f>'WW Spending Actual'!G93+'WW Spending Projected'!G94</f>
        <v>0</v>
      </c>
      <c r="H92" s="346">
        <f>'WW Spending Actual'!H93+'WW Spending Projected'!H94</f>
        <v>0</v>
      </c>
      <c r="I92" s="346">
        <f>'WW Spending Actual'!I93+'WW Spending Projected'!I94</f>
        <v>0</v>
      </c>
      <c r="J92" s="346">
        <f>'WW Spending Actual'!J93+'WW Spending Projected'!J94</f>
        <v>0</v>
      </c>
      <c r="K92" s="346">
        <f>'WW Spending Actual'!K93+'WW Spending Projected'!K94</f>
        <v>0</v>
      </c>
      <c r="L92" s="346">
        <f>'WW Spending Actual'!L93+'WW Spending Projected'!L94</f>
        <v>0</v>
      </c>
      <c r="M92" s="346">
        <f>'WW Spending Actual'!M93+'WW Spending Projected'!M94</f>
        <v>0</v>
      </c>
      <c r="N92" s="346">
        <f>'WW Spending Actual'!N93+'WW Spending Projected'!N94</f>
        <v>0</v>
      </c>
      <c r="O92" s="346">
        <f>'WW Spending Actual'!O93+'WW Spending Projected'!O94</f>
        <v>0</v>
      </c>
      <c r="P92" s="346">
        <f>'WW Spending Actual'!P93+'WW Spending Projected'!P94</f>
        <v>0</v>
      </c>
      <c r="Q92" s="346">
        <f>'WW Spending Actual'!Q93+'WW Spending Projected'!Q94</f>
        <v>0</v>
      </c>
      <c r="R92" s="346">
        <f>'WW Spending Actual'!R93+'WW Spending Projected'!R94</f>
        <v>0</v>
      </c>
      <c r="S92" s="346">
        <f>'WW Spending Actual'!S93+'WW Spending Projected'!S94</f>
        <v>0</v>
      </c>
      <c r="T92" s="346">
        <f>'WW Spending Actual'!T93+'WW Spending Projected'!T94</f>
        <v>0</v>
      </c>
      <c r="U92" s="346">
        <f>'WW Spending Actual'!U93+'WW Spending Projected'!U94</f>
        <v>0</v>
      </c>
      <c r="V92" s="346">
        <f>'WW Spending Actual'!V93+'WW Spending Projected'!V94</f>
        <v>0</v>
      </c>
      <c r="W92" s="346">
        <f>'WW Spending Actual'!W93+'WW Spending Projected'!W94</f>
        <v>0</v>
      </c>
      <c r="X92" s="346">
        <f>'WW Spending Actual'!X93+'WW Spending Projected'!X94</f>
        <v>0</v>
      </c>
      <c r="Y92" s="346">
        <f>'WW Spending Actual'!Y93+'WW Spending Projected'!Y94</f>
        <v>0</v>
      </c>
      <c r="Z92" s="346">
        <f>'WW Spending Actual'!Z93+'WW Spending Projected'!Z94</f>
        <v>0</v>
      </c>
      <c r="AA92" s="346">
        <f>'WW Spending Actual'!AA93+'WW Spending Projected'!AA94</f>
        <v>0</v>
      </c>
      <c r="AB92" s="347">
        <f>'WW Spending Actual'!AB93+'WW Spending Projected'!AB94</f>
        <v>0</v>
      </c>
    </row>
    <row r="93" spans="2:28" x14ac:dyDescent="0.2">
      <c r="B93" s="143" t="str">
        <f>IFERROR(VLOOKUP(C93,'MEG Def'!$A$57:$B$60,2),"")</f>
        <v/>
      </c>
      <c r="C93" s="135"/>
      <c r="D93" s="346">
        <f>'WW Spending Actual'!D94+'WW Spending Projected'!D95</f>
        <v>0</v>
      </c>
      <c r="E93" s="346">
        <f>'WW Spending Actual'!E94+'WW Spending Projected'!E95</f>
        <v>0</v>
      </c>
      <c r="F93" s="346">
        <f>'WW Spending Actual'!F94+'WW Spending Projected'!F95</f>
        <v>0</v>
      </c>
      <c r="G93" s="346">
        <f>'WW Spending Actual'!G94+'WW Spending Projected'!G95</f>
        <v>0</v>
      </c>
      <c r="H93" s="346">
        <f>'WW Spending Actual'!H94+'WW Spending Projected'!H95</f>
        <v>0</v>
      </c>
      <c r="I93" s="346">
        <f>'WW Spending Actual'!I94+'WW Spending Projected'!I95</f>
        <v>0</v>
      </c>
      <c r="J93" s="346">
        <f>'WW Spending Actual'!J94+'WW Spending Projected'!J95</f>
        <v>0</v>
      </c>
      <c r="K93" s="346">
        <f>'WW Spending Actual'!K94+'WW Spending Projected'!K95</f>
        <v>0</v>
      </c>
      <c r="L93" s="346">
        <f>'WW Spending Actual'!L94+'WW Spending Projected'!L95</f>
        <v>0</v>
      </c>
      <c r="M93" s="346">
        <f>'WW Spending Actual'!M94+'WW Spending Projected'!M95</f>
        <v>0</v>
      </c>
      <c r="N93" s="346">
        <f>'WW Spending Actual'!N94+'WW Spending Projected'!N95</f>
        <v>0</v>
      </c>
      <c r="O93" s="346">
        <f>'WW Spending Actual'!O94+'WW Spending Projected'!O95</f>
        <v>0</v>
      </c>
      <c r="P93" s="346">
        <f>'WW Spending Actual'!P94+'WW Spending Projected'!P95</f>
        <v>0</v>
      </c>
      <c r="Q93" s="346">
        <f>'WW Spending Actual'!Q94+'WW Spending Projected'!Q95</f>
        <v>0</v>
      </c>
      <c r="R93" s="346">
        <f>'WW Spending Actual'!R94+'WW Spending Projected'!R95</f>
        <v>0</v>
      </c>
      <c r="S93" s="346">
        <f>'WW Spending Actual'!S94+'WW Spending Projected'!S95</f>
        <v>0</v>
      </c>
      <c r="T93" s="346">
        <f>'WW Spending Actual'!T94+'WW Spending Projected'!T95</f>
        <v>0</v>
      </c>
      <c r="U93" s="346">
        <f>'WW Spending Actual'!U94+'WW Spending Projected'!U95</f>
        <v>0</v>
      </c>
      <c r="V93" s="346">
        <f>'WW Spending Actual'!V94+'WW Spending Projected'!V95</f>
        <v>0</v>
      </c>
      <c r="W93" s="346">
        <f>'WW Spending Actual'!W94+'WW Spending Projected'!W95</f>
        <v>0</v>
      </c>
      <c r="X93" s="346">
        <f>'WW Spending Actual'!X94+'WW Spending Projected'!X95</f>
        <v>0</v>
      </c>
      <c r="Y93" s="346">
        <f>'WW Spending Actual'!Y94+'WW Spending Projected'!Y95</f>
        <v>0</v>
      </c>
      <c r="Z93" s="346">
        <f>'WW Spending Actual'!Z94+'WW Spending Projected'!Z95</f>
        <v>0</v>
      </c>
      <c r="AA93" s="346">
        <f>'WW Spending Actual'!AA94+'WW Spending Projected'!AA95</f>
        <v>0</v>
      </c>
      <c r="AB93" s="347">
        <f>'WW Spending Actual'!AB94+'WW Spending Projected'!AB95</f>
        <v>0</v>
      </c>
    </row>
    <row r="94" spans="2:28" x14ac:dyDescent="0.2">
      <c r="B94" s="143" t="str">
        <f>IFERROR(VLOOKUP(C94,'MEG Def'!$A$57:$B$60,2),"")</f>
        <v/>
      </c>
      <c r="C94" s="135"/>
      <c r="D94" s="346">
        <f>'WW Spending Actual'!D95+'WW Spending Projected'!D96</f>
        <v>0</v>
      </c>
      <c r="E94" s="346">
        <f>'WW Spending Actual'!E95+'WW Spending Projected'!E96</f>
        <v>0</v>
      </c>
      <c r="F94" s="346">
        <f>'WW Spending Actual'!F95+'WW Spending Projected'!F96</f>
        <v>0</v>
      </c>
      <c r="G94" s="346">
        <f>'WW Spending Actual'!G95+'WW Spending Projected'!G96</f>
        <v>0</v>
      </c>
      <c r="H94" s="346">
        <f>'WW Spending Actual'!H95+'WW Spending Projected'!H96</f>
        <v>0</v>
      </c>
      <c r="I94" s="346">
        <f>'WW Spending Actual'!I95+'WW Spending Projected'!I96</f>
        <v>0</v>
      </c>
      <c r="J94" s="346">
        <f>'WW Spending Actual'!J95+'WW Spending Projected'!J96</f>
        <v>0</v>
      </c>
      <c r="K94" s="346">
        <f>'WW Spending Actual'!K95+'WW Spending Projected'!K96</f>
        <v>0</v>
      </c>
      <c r="L94" s="346">
        <f>'WW Spending Actual'!L95+'WW Spending Projected'!L96</f>
        <v>0</v>
      </c>
      <c r="M94" s="346">
        <f>'WW Spending Actual'!M95+'WW Spending Projected'!M96</f>
        <v>0</v>
      </c>
      <c r="N94" s="346">
        <f>'WW Spending Actual'!N95+'WW Spending Projected'!N96</f>
        <v>0</v>
      </c>
      <c r="O94" s="346">
        <f>'WW Spending Actual'!O95+'WW Spending Projected'!O96</f>
        <v>0</v>
      </c>
      <c r="P94" s="346">
        <f>'WW Spending Actual'!P95+'WW Spending Projected'!P96</f>
        <v>0</v>
      </c>
      <c r="Q94" s="346">
        <f>'WW Spending Actual'!Q95+'WW Spending Projected'!Q96</f>
        <v>0</v>
      </c>
      <c r="R94" s="346">
        <f>'WW Spending Actual'!R95+'WW Spending Projected'!R96</f>
        <v>0</v>
      </c>
      <c r="S94" s="346">
        <f>'WW Spending Actual'!S95+'WW Spending Projected'!S96</f>
        <v>0</v>
      </c>
      <c r="T94" s="346">
        <f>'WW Spending Actual'!T95+'WW Spending Projected'!T96</f>
        <v>0</v>
      </c>
      <c r="U94" s="346">
        <f>'WW Spending Actual'!U95+'WW Spending Projected'!U96</f>
        <v>0</v>
      </c>
      <c r="V94" s="346">
        <f>'WW Spending Actual'!V95+'WW Spending Projected'!V96</f>
        <v>0</v>
      </c>
      <c r="W94" s="346">
        <f>'WW Spending Actual'!W95+'WW Spending Projected'!W96</f>
        <v>0</v>
      </c>
      <c r="X94" s="346">
        <f>'WW Spending Actual'!X95+'WW Spending Projected'!X96</f>
        <v>0</v>
      </c>
      <c r="Y94" s="346">
        <f>'WW Spending Actual'!Y95+'WW Spending Projected'!Y96</f>
        <v>0</v>
      </c>
      <c r="Z94" s="346">
        <f>'WW Spending Actual'!Z95+'WW Spending Projected'!Z96</f>
        <v>0</v>
      </c>
      <c r="AA94" s="346">
        <f>'WW Spending Actual'!AA95+'WW Spending Projected'!AA96</f>
        <v>0</v>
      </c>
      <c r="AB94" s="347">
        <f>'WW Spending Actual'!AB95+'WW Spending Projected'!AB96</f>
        <v>0</v>
      </c>
    </row>
    <row r="95" spans="2:28" x14ac:dyDescent="0.2">
      <c r="B95" s="143" t="str">
        <f>IFERROR(VLOOKUP(C95,'MEG Def'!$A$57:$B$60,2),"")</f>
        <v/>
      </c>
      <c r="C95" s="135"/>
      <c r="D95" s="346">
        <f>'WW Spending Actual'!D96+'WW Spending Projected'!D97</f>
        <v>0</v>
      </c>
      <c r="E95" s="346">
        <f>'WW Spending Actual'!E96+'WW Spending Projected'!E97</f>
        <v>0</v>
      </c>
      <c r="F95" s="346">
        <f>'WW Spending Actual'!F96+'WW Spending Projected'!F97</f>
        <v>0</v>
      </c>
      <c r="G95" s="346">
        <f>'WW Spending Actual'!G96+'WW Spending Projected'!G97</f>
        <v>0</v>
      </c>
      <c r="H95" s="346">
        <f>'WW Spending Actual'!H96+'WW Spending Projected'!H97</f>
        <v>0</v>
      </c>
      <c r="I95" s="346">
        <f>'WW Spending Actual'!I96+'WW Spending Projected'!I97</f>
        <v>0</v>
      </c>
      <c r="J95" s="346">
        <f>'WW Spending Actual'!J96+'WW Spending Projected'!J97</f>
        <v>0</v>
      </c>
      <c r="K95" s="346">
        <f>'WW Spending Actual'!K96+'WW Spending Projected'!K97</f>
        <v>0</v>
      </c>
      <c r="L95" s="346">
        <f>'WW Spending Actual'!L96+'WW Spending Projected'!L97</f>
        <v>0</v>
      </c>
      <c r="M95" s="346">
        <f>'WW Spending Actual'!M96+'WW Spending Projected'!M97</f>
        <v>0</v>
      </c>
      <c r="N95" s="346">
        <f>'WW Spending Actual'!N96+'WW Spending Projected'!N97</f>
        <v>0</v>
      </c>
      <c r="O95" s="346">
        <f>'WW Spending Actual'!O96+'WW Spending Projected'!O97</f>
        <v>0</v>
      </c>
      <c r="P95" s="346">
        <f>'WW Spending Actual'!P96+'WW Spending Projected'!P97</f>
        <v>0</v>
      </c>
      <c r="Q95" s="346">
        <f>'WW Spending Actual'!Q96+'WW Spending Projected'!Q97</f>
        <v>0</v>
      </c>
      <c r="R95" s="346">
        <f>'WW Spending Actual'!R96+'WW Spending Projected'!R97</f>
        <v>0</v>
      </c>
      <c r="S95" s="346">
        <f>'WW Spending Actual'!S96+'WW Spending Projected'!S97</f>
        <v>0</v>
      </c>
      <c r="T95" s="346">
        <f>'WW Spending Actual'!T96+'WW Spending Projected'!T97</f>
        <v>0</v>
      </c>
      <c r="U95" s="346">
        <f>'WW Spending Actual'!U96+'WW Spending Projected'!U97</f>
        <v>0</v>
      </c>
      <c r="V95" s="346">
        <f>'WW Spending Actual'!V96+'WW Spending Projected'!V97</f>
        <v>0</v>
      </c>
      <c r="W95" s="346">
        <f>'WW Spending Actual'!W96+'WW Spending Projected'!W97</f>
        <v>0</v>
      </c>
      <c r="X95" s="346">
        <f>'WW Spending Actual'!X96+'WW Spending Projected'!X97</f>
        <v>0</v>
      </c>
      <c r="Y95" s="346">
        <f>'WW Spending Actual'!Y96+'WW Spending Projected'!Y97</f>
        <v>0</v>
      </c>
      <c r="Z95" s="346">
        <f>'WW Spending Actual'!Z96+'WW Spending Projected'!Z97</f>
        <v>0</v>
      </c>
      <c r="AA95" s="346">
        <f>'WW Spending Actual'!AA96+'WW Spending Projected'!AA97</f>
        <v>0</v>
      </c>
      <c r="AB95" s="347">
        <f>'WW Spending Actual'!AB96+'WW Spending Projected'!AB97</f>
        <v>0</v>
      </c>
    </row>
    <row r="96" spans="2:28" ht="13.5" thickBot="1" x14ac:dyDescent="0.25">
      <c r="B96" s="142"/>
      <c r="C96" s="13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7"/>
    </row>
    <row r="97" spans="2:28" ht="13.5" thickBot="1" x14ac:dyDescent="0.25">
      <c r="B97" s="65" t="s">
        <v>4</v>
      </c>
      <c r="C97" s="124"/>
      <c r="D97" s="374">
        <f>SUM(D56:D96)</f>
        <v>0</v>
      </c>
      <c r="E97" s="375">
        <f>SUM(E56:E96)</f>
        <v>0</v>
      </c>
      <c r="F97" s="375">
        <f>SUM(F56:F96)</f>
        <v>0</v>
      </c>
      <c r="G97" s="375">
        <f>SUM(G56:G96)</f>
        <v>0</v>
      </c>
      <c r="H97" s="375">
        <f>SUM(H56:H96)</f>
        <v>0</v>
      </c>
      <c r="I97" s="375">
        <f t="shared" ref="I97:AB97" si="1">SUM(I56:I96)</f>
        <v>0</v>
      </c>
      <c r="J97" s="375">
        <f t="shared" si="1"/>
        <v>0</v>
      </c>
      <c r="K97" s="375">
        <f t="shared" si="1"/>
        <v>0</v>
      </c>
      <c r="L97" s="375">
        <f t="shared" si="1"/>
        <v>0</v>
      </c>
      <c r="M97" s="375">
        <f t="shared" si="1"/>
        <v>0</v>
      </c>
      <c r="N97" s="375">
        <f t="shared" si="1"/>
        <v>0</v>
      </c>
      <c r="O97" s="375">
        <f t="shared" si="1"/>
        <v>0</v>
      </c>
      <c r="P97" s="375">
        <f t="shared" si="1"/>
        <v>0</v>
      </c>
      <c r="Q97" s="375">
        <f t="shared" si="1"/>
        <v>0</v>
      </c>
      <c r="R97" s="375">
        <f t="shared" si="1"/>
        <v>0</v>
      </c>
      <c r="S97" s="375">
        <f t="shared" si="1"/>
        <v>0</v>
      </c>
      <c r="T97" s="375">
        <f t="shared" si="1"/>
        <v>0</v>
      </c>
      <c r="U97" s="375">
        <f t="shared" si="1"/>
        <v>0</v>
      </c>
      <c r="V97" s="375">
        <f t="shared" si="1"/>
        <v>0</v>
      </c>
      <c r="W97" s="375">
        <f t="shared" si="1"/>
        <v>0</v>
      </c>
      <c r="X97" s="375">
        <f t="shared" si="1"/>
        <v>0</v>
      </c>
      <c r="Y97" s="375">
        <f t="shared" si="1"/>
        <v>0</v>
      </c>
      <c r="Z97" s="375">
        <f t="shared" si="1"/>
        <v>0</v>
      </c>
      <c r="AA97" s="375">
        <f t="shared" si="1"/>
        <v>0</v>
      </c>
      <c r="AB97" s="376">
        <f t="shared" si="1"/>
        <v>0</v>
      </c>
    </row>
    <row r="98" spans="2:28" x14ac:dyDescent="0.2">
      <c r="B98" s="54"/>
    </row>
    <row r="99" spans="2:28" x14ac:dyDescent="0.2">
      <c r="B99" s="54"/>
    </row>
  </sheetData>
  <sheetProtection password="CD94"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B1:AB155"/>
  <sheetViews>
    <sheetView showZeros="0" zoomScaleNormal="100" workbookViewId="0">
      <selection activeCell="E20" sqref="E20"/>
    </sheetView>
  </sheetViews>
  <sheetFormatPr defaultColWidth="8.7109375" defaultRowHeight="12.75" x14ac:dyDescent="0.2"/>
  <cols>
    <col min="1" max="1" width="8.7109375" style="50"/>
    <col min="2" max="2" width="42.85546875" style="50" customWidth="1"/>
    <col min="3" max="3" width="5.42578125" style="56" customWidth="1"/>
    <col min="4" max="28" width="15.5703125" style="50" customWidth="1"/>
    <col min="29" max="16384" width="8.7109375" style="50"/>
  </cols>
  <sheetData>
    <row r="1" spans="2:28" s="27" customFormat="1" ht="27.6" customHeight="1" x14ac:dyDescent="0.2">
      <c r="B1" s="71"/>
      <c r="C1" s="71"/>
    </row>
    <row r="2" spans="2:28" x14ac:dyDescent="0.2">
      <c r="E2" s="49" t="s">
        <v>58</v>
      </c>
      <c r="F2" s="464"/>
      <c r="G2" s="479" t="s">
        <v>59</v>
      </c>
      <c r="H2" s="465"/>
    </row>
    <row r="3" spans="2:28" x14ac:dyDescent="0.2">
      <c r="B3" s="49" t="s">
        <v>12</v>
      </c>
      <c r="E3" s="49" t="s">
        <v>60</v>
      </c>
      <c r="F3" s="466"/>
      <c r="G3" s="479" t="s">
        <v>61</v>
      </c>
      <c r="H3" s="465"/>
    </row>
    <row r="5" spans="2:28" ht="14.25" x14ac:dyDescent="0.2">
      <c r="B5" s="109" t="s">
        <v>145</v>
      </c>
    </row>
    <row r="6" spans="2:28" s="48" customFormat="1" ht="15" x14ac:dyDescent="0.2">
      <c r="B6" s="109" t="s">
        <v>146</v>
      </c>
      <c r="C6" s="677"/>
    </row>
    <row r="7" spans="2:28" s="48" customFormat="1" ht="15.75" x14ac:dyDescent="0.25">
      <c r="B7" s="109" t="s">
        <v>147</v>
      </c>
      <c r="C7" s="677"/>
    </row>
    <row r="8" spans="2:28" ht="15" x14ac:dyDescent="0.25">
      <c r="B8" s="682" t="s">
        <v>148</v>
      </c>
    </row>
    <row r="9" spans="2:28" ht="13.5" thickBot="1" x14ac:dyDescent="0.25"/>
    <row r="10" spans="2:28" x14ac:dyDescent="0.2">
      <c r="B10" s="58"/>
      <c r="C10" s="113"/>
      <c r="D10" s="67" t="s">
        <v>0</v>
      </c>
      <c r="E10" s="68"/>
      <c r="F10" s="68"/>
      <c r="G10" s="68"/>
      <c r="H10" s="68"/>
      <c r="I10" s="68"/>
      <c r="J10" s="68"/>
      <c r="K10" s="68"/>
      <c r="L10" s="68"/>
      <c r="M10" s="68"/>
      <c r="N10" s="68"/>
      <c r="O10" s="68"/>
      <c r="P10" s="68"/>
      <c r="Q10" s="68"/>
      <c r="R10" s="68"/>
      <c r="S10" s="68"/>
      <c r="T10" s="68"/>
      <c r="U10" s="68"/>
      <c r="V10" s="68"/>
      <c r="W10" s="68"/>
      <c r="X10" s="68"/>
      <c r="Y10" s="68"/>
      <c r="Z10" s="68"/>
      <c r="AA10" s="68"/>
      <c r="AB10" s="69"/>
    </row>
    <row r="11" spans="2:28" ht="13.5" thickBot="1" x14ac:dyDescent="0.25">
      <c r="B11" s="60"/>
      <c r="C11" s="114"/>
      <c r="D11" s="206">
        <f>'DY Def'!B$5</f>
        <v>1</v>
      </c>
      <c r="E11" s="207">
        <f>'DY Def'!C$5</f>
        <v>2</v>
      </c>
      <c r="F11" s="207">
        <f>'DY Def'!D$5</f>
        <v>3</v>
      </c>
      <c r="G11" s="207">
        <f>'DY Def'!E$5</f>
        <v>4</v>
      </c>
      <c r="H11" s="207">
        <f>'DY Def'!F$5</f>
        <v>5</v>
      </c>
      <c r="I11" s="207">
        <f>'DY Def'!G$5</f>
        <v>6</v>
      </c>
      <c r="J11" s="207">
        <f>'DY Def'!H$5</f>
        <v>7</v>
      </c>
      <c r="K11" s="207">
        <f>'DY Def'!I$5</f>
        <v>8</v>
      </c>
      <c r="L11" s="207">
        <f>'DY Def'!J$5</f>
        <v>9</v>
      </c>
      <c r="M11" s="207">
        <f>'DY Def'!K$5</f>
        <v>10</v>
      </c>
      <c r="N11" s="207">
        <f>'DY Def'!L$5</f>
        <v>11</v>
      </c>
      <c r="O11" s="207">
        <f>'DY Def'!M$5</f>
        <v>12</v>
      </c>
      <c r="P11" s="207">
        <f>'DY Def'!N$5</f>
        <v>13</v>
      </c>
      <c r="Q11" s="207">
        <f>'DY Def'!O$5</f>
        <v>14</v>
      </c>
      <c r="R11" s="207">
        <f>'DY Def'!P$5</f>
        <v>15</v>
      </c>
      <c r="S11" s="207">
        <f>'DY Def'!Q$5</f>
        <v>16</v>
      </c>
      <c r="T11" s="207">
        <f>'DY Def'!R$5</f>
        <v>17</v>
      </c>
      <c r="U11" s="207">
        <f>'DY Def'!S$5</f>
        <v>18</v>
      </c>
      <c r="V11" s="207">
        <f>'DY Def'!T$5</f>
        <v>19</v>
      </c>
      <c r="W11" s="207">
        <f>'DY Def'!U$5</f>
        <v>20</v>
      </c>
      <c r="X11" s="207">
        <f>'DY Def'!V$5</f>
        <v>21</v>
      </c>
      <c r="Y11" s="207">
        <f>'DY Def'!W$5</f>
        <v>22</v>
      </c>
      <c r="Z11" s="207">
        <f>'DY Def'!X$5</f>
        <v>23</v>
      </c>
      <c r="AA11" s="207">
        <f>'DY Def'!Y$5</f>
        <v>24</v>
      </c>
      <c r="AB11" s="208">
        <f>'DY Def'!Z$5</f>
        <v>25</v>
      </c>
    </row>
    <row r="12" spans="2:28" x14ac:dyDescent="0.2">
      <c r="B12" s="60"/>
      <c r="C12" s="114"/>
      <c r="D12" s="685"/>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7"/>
    </row>
    <row r="13" spans="2:28" x14ac:dyDescent="0.2">
      <c r="B13" s="64" t="s">
        <v>83</v>
      </c>
      <c r="C13" s="569"/>
      <c r="D13" s="162"/>
      <c r="E13" s="156"/>
      <c r="F13" s="156"/>
      <c r="G13" s="156"/>
      <c r="H13" s="156"/>
      <c r="I13" s="680"/>
      <c r="J13" s="680"/>
      <c r="K13" s="680"/>
      <c r="L13" s="680"/>
      <c r="M13" s="680"/>
      <c r="N13" s="680"/>
      <c r="O13" s="680"/>
      <c r="P13" s="680"/>
      <c r="Q13" s="680"/>
      <c r="R13" s="680"/>
      <c r="S13" s="680"/>
      <c r="T13" s="680"/>
      <c r="U13" s="680"/>
      <c r="V13" s="680"/>
      <c r="W13" s="680"/>
      <c r="X13" s="680"/>
      <c r="Y13" s="680"/>
      <c r="Z13" s="680"/>
      <c r="AA13" s="680"/>
      <c r="AB13" s="681"/>
    </row>
    <row r="14" spans="2:28" x14ac:dyDescent="0.2">
      <c r="B14" s="61" t="str">
        <f>IFERROR(VLOOKUP(C14,'MEG Def'!$A$7:$B$12,2),"")</f>
        <v/>
      </c>
      <c r="C14" s="115"/>
      <c r="D14" s="170"/>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171"/>
    </row>
    <row r="15" spans="2:28" x14ac:dyDescent="0.2">
      <c r="B15" s="61" t="str">
        <f>IFERROR(VLOOKUP(C15,'MEG Def'!$A$7:$B$12,2),"")</f>
        <v/>
      </c>
      <c r="C15" s="115"/>
      <c r="D15" s="170"/>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171"/>
    </row>
    <row r="16" spans="2:28" x14ac:dyDescent="0.2">
      <c r="B16" s="61" t="str">
        <f>IFERROR(VLOOKUP(C16,'MEG Def'!$A$7:$B$12,2),"")</f>
        <v/>
      </c>
      <c r="C16" s="115"/>
      <c r="D16" s="170"/>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171"/>
    </row>
    <row r="17" spans="2:28" x14ac:dyDescent="0.2">
      <c r="B17" s="61" t="str">
        <f>IFERROR(VLOOKUP(C17,'MEG Def'!$A$7:$B$12,2),"")</f>
        <v/>
      </c>
      <c r="C17" s="115"/>
      <c r="D17" s="170"/>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171"/>
    </row>
    <row r="18" spans="2:28" x14ac:dyDescent="0.2">
      <c r="B18" s="61" t="str">
        <f>IFERROR(VLOOKUP(C18,'MEG Def'!$A$7:$B$12,2),"")</f>
        <v/>
      </c>
      <c r="C18" s="115"/>
      <c r="D18" s="170"/>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171"/>
    </row>
    <row r="19" spans="2:28" x14ac:dyDescent="0.2">
      <c r="B19" s="61"/>
      <c r="C19" s="115"/>
      <c r="D19" s="170"/>
      <c r="E19" s="156"/>
      <c r="F19" s="156"/>
      <c r="G19" s="156"/>
      <c r="H19" s="156"/>
      <c r="I19" s="680"/>
      <c r="J19" s="680"/>
      <c r="K19" s="680"/>
      <c r="L19" s="680"/>
      <c r="M19" s="680"/>
      <c r="N19" s="680"/>
      <c r="O19" s="680"/>
      <c r="P19" s="680"/>
      <c r="Q19" s="680"/>
      <c r="R19" s="680"/>
      <c r="S19" s="680"/>
      <c r="T19" s="680"/>
      <c r="U19" s="680"/>
      <c r="V19" s="680"/>
      <c r="W19" s="680"/>
      <c r="X19" s="680"/>
      <c r="Y19" s="680"/>
      <c r="Z19" s="680"/>
      <c r="AA19" s="680"/>
      <c r="AB19" s="681"/>
    </row>
    <row r="20" spans="2:28" x14ac:dyDescent="0.2">
      <c r="B20" s="64" t="s">
        <v>45</v>
      </c>
      <c r="C20" s="114"/>
      <c r="D20" s="162"/>
      <c r="E20" s="156"/>
      <c r="F20" s="156"/>
      <c r="G20" s="156"/>
      <c r="H20" s="156"/>
      <c r="I20" s="680"/>
      <c r="J20" s="680"/>
      <c r="K20" s="680"/>
      <c r="L20" s="680"/>
      <c r="M20" s="680"/>
      <c r="N20" s="680"/>
      <c r="O20" s="680"/>
      <c r="P20" s="680"/>
      <c r="Q20" s="680"/>
      <c r="R20" s="680"/>
      <c r="S20" s="680"/>
      <c r="T20" s="680"/>
      <c r="U20" s="680"/>
      <c r="V20" s="680"/>
      <c r="W20" s="680"/>
      <c r="X20" s="680"/>
      <c r="Y20" s="680"/>
      <c r="Z20" s="680"/>
      <c r="AA20" s="680"/>
      <c r="AB20" s="681"/>
    </row>
    <row r="21" spans="2:28" x14ac:dyDescent="0.2">
      <c r="B21" s="61" t="str">
        <f>IFERROR(VLOOKUP(C21,'MEG Def'!$A$14:$B$19,2),"")</f>
        <v/>
      </c>
      <c r="C21" s="114"/>
      <c r="D21" s="170"/>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171"/>
    </row>
    <row r="22" spans="2:28" x14ac:dyDescent="0.2">
      <c r="B22" s="61" t="str">
        <f>IFERROR(VLOOKUP(C22,'MEG Def'!$A$14:$B$19,2),"")</f>
        <v/>
      </c>
      <c r="C22" s="114"/>
      <c r="D22" s="470"/>
      <c r="E22" s="471"/>
      <c r="F22" s="473"/>
      <c r="G22" s="473"/>
      <c r="H22" s="473"/>
      <c r="I22" s="473"/>
      <c r="J22" s="473"/>
      <c r="K22" s="473"/>
      <c r="L22" s="473"/>
      <c r="M22" s="473"/>
      <c r="N22" s="473"/>
      <c r="O22" s="473"/>
      <c r="P22" s="473"/>
      <c r="Q22" s="473"/>
      <c r="R22" s="473"/>
      <c r="S22" s="473"/>
      <c r="T22" s="473"/>
      <c r="U22" s="473"/>
      <c r="V22" s="473"/>
      <c r="W22" s="473"/>
      <c r="X22" s="473"/>
      <c r="Y22" s="473"/>
      <c r="Z22" s="473"/>
      <c r="AA22" s="473"/>
      <c r="AB22" s="171"/>
    </row>
    <row r="23" spans="2:28" x14ac:dyDescent="0.2">
      <c r="B23" s="61" t="str">
        <f>IFERROR(VLOOKUP(C23,'MEG Def'!$A$14:$B$19,2),"")</f>
        <v/>
      </c>
      <c r="C23" s="114"/>
      <c r="D23" s="470"/>
      <c r="E23" s="471"/>
      <c r="F23" s="473"/>
      <c r="G23" s="473"/>
      <c r="H23" s="473"/>
      <c r="I23" s="473"/>
      <c r="J23" s="473"/>
      <c r="K23" s="473"/>
      <c r="L23" s="473"/>
      <c r="M23" s="473"/>
      <c r="N23" s="473"/>
      <c r="O23" s="473"/>
      <c r="P23" s="473"/>
      <c r="Q23" s="473"/>
      <c r="R23" s="473"/>
      <c r="S23" s="473"/>
      <c r="T23" s="473"/>
      <c r="U23" s="473"/>
      <c r="V23" s="473"/>
      <c r="W23" s="473"/>
      <c r="X23" s="473"/>
      <c r="Y23" s="473"/>
      <c r="Z23" s="473"/>
      <c r="AA23" s="473"/>
      <c r="AB23" s="171"/>
    </row>
    <row r="24" spans="2:28" x14ac:dyDescent="0.2">
      <c r="B24" s="61" t="str">
        <f>IFERROR(VLOOKUP(C24,'MEG Def'!$A$14:$B$19,2),"")</f>
        <v/>
      </c>
      <c r="C24" s="114"/>
      <c r="D24" s="470"/>
      <c r="E24" s="471"/>
      <c r="F24" s="473"/>
      <c r="G24" s="473"/>
      <c r="H24" s="473"/>
      <c r="I24" s="473"/>
      <c r="J24" s="473"/>
      <c r="K24" s="473"/>
      <c r="L24" s="473"/>
      <c r="M24" s="473"/>
      <c r="N24" s="473"/>
      <c r="O24" s="473"/>
      <c r="P24" s="473"/>
      <c r="Q24" s="473"/>
      <c r="R24" s="473"/>
      <c r="S24" s="473"/>
      <c r="T24" s="473"/>
      <c r="U24" s="473"/>
      <c r="V24" s="473"/>
      <c r="W24" s="473"/>
      <c r="X24" s="473"/>
      <c r="Y24" s="473"/>
      <c r="Z24" s="473"/>
      <c r="AA24" s="473"/>
      <c r="AB24" s="171"/>
    </row>
    <row r="25" spans="2:28" x14ac:dyDescent="0.2">
      <c r="B25" s="61" t="str">
        <f>IFERROR(VLOOKUP(C25,'MEG Def'!$A$14:$B$19,2),"")</f>
        <v/>
      </c>
      <c r="C25" s="114"/>
      <c r="D25" s="470"/>
      <c r="E25" s="471"/>
      <c r="F25" s="473"/>
      <c r="G25" s="473"/>
      <c r="H25" s="473"/>
      <c r="I25" s="473"/>
      <c r="J25" s="473"/>
      <c r="K25" s="473"/>
      <c r="L25" s="473"/>
      <c r="M25" s="473"/>
      <c r="N25" s="473"/>
      <c r="O25" s="473"/>
      <c r="P25" s="473"/>
      <c r="Q25" s="473"/>
      <c r="R25" s="473"/>
      <c r="S25" s="473"/>
      <c r="T25" s="473"/>
      <c r="U25" s="473"/>
      <c r="V25" s="473"/>
      <c r="W25" s="473"/>
      <c r="X25" s="473"/>
      <c r="Y25" s="473"/>
      <c r="Z25" s="473"/>
      <c r="AA25" s="473"/>
      <c r="AB25" s="171"/>
    </row>
    <row r="26" spans="2:28" x14ac:dyDescent="0.2">
      <c r="B26" s="392"/>
      <c r="C26" s="115"/>
      <c r="D26" s="470"/>
      <c r="E26" s="471"/>
      <c r="F26" s="156"/>
      <c r="G26" s="156"/>
      <c r="H26" s="156"/>
      <c r="I26" s="680"/>
      <c r="J26" s="680"/>
      <c r="K26" s="680"/>
      <c r="L26" s="680"/>
      <c r="M26" s="680"/>
      <c r="N26" s="680"/>
      <c r="O26" s="680"/>
      <c r="P26" s="680"/>
      <c r="Q26" s="680"/>
      <c r="R26" s="680"/>
      <c r="S26" s="680"/>
      <c r="T26" s="680"/>
      <c r="U26" s="680"/>
      <c r="V26" s="680"/>
      <c r="W26" s="680"/>
      <c r="X26" s="680"/>
      <c r="Y26" s="680"/>
      <c r="Z26" s="680"/>
      <c r="AA26" s="680"/>
      <c r="AB26" s="681"/>
    </row>
    <row r="27" spans="2:28" x14ac:dyDescent="0.2">
      <c r="B27" s="678" t="s">
        <v>42</v>
      </c>
      <c r="C27" s="114"/>
      <c r="D27" s="470"/>
      <c r="E27" s="471"/>
      <c r="F27" s="156"/>
      <c r="G27" s="156"/>
      <c r="H27" s="156"/>
      <c r="I27" s="680"/>
      <c r="J27" s="680"/>
      <c r="K27" s="680"/>
      <c r="L27" s="680"/>
      <c r="M27" s="680"/>
      <c r="N27" s="680"/>
      <c r="O27" s="680"/>
      <c r="P27" s="680"/>
      <c r="Q27" s="680"/>
      <c r="R27" s="680"/>
      <c r="S27" s="680"/>
      <c r="T27" s="680"/>
      <c r="U27" s="680"/>
      <c r="V27" s="680"/>
      <c r="W27" s="680"/>
      <c r="X27" s="680"/>
      <c r="Y27" s="680"/>
      <c r="Z27" s="680"/>
      <c r="AA27" s="680"/>
      <c r="AB27" s="681"/>
    </row>
    <row r="28" spans="2:28" x14ac:dyDescent="0.2">
      <c r="B28" s="239" t="str">
        <f>IFERROR(VLOOKUP(C28,'MEG Def'!$A$42:$B$45,2),"")</f>
        <v/>
      </c>
      <c r="C28" s="114"/>
      <c r="D28" s="170"/>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171"/>
    </row>
    <row r="29" spans="2:28" x14ac:dyDescent="0.2">
      <c r="B29" s="239" t="str">
        <f>IFERROR(VLOOKUP(C29,'MEG Def'!$A$42:$B$45,2),"")</f>
        <v/>
      </c>
      <c r="C29" s="114"/>
      <c r="D29" s="170"/>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171"/>
    </row>
    <row r="30" spans="2:28" x14ac:dyDescent="0.2">
      <c r="B30" s="239" t="str">
        <f>IFERROR(VLOOKUP(C30,'MEG Def'!$A$42:$B$45,2),"")</f>
        <v/>
      </c>
      <c r="C30" s="114"/>
      <c r="D30" s="170"/>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171"/>
    </row>
    <row r="31" spans="2:28" x14ac:dyDescent="0.2">
      <c r="B31" s="239"/>
      <c r="C31" s="114"/>
      <c r="D31" s="162"/>
      <c r="E31" s="156"/>
      <c r="F31" s="156"/>
      <c r="G31" s="156"/>
      <c r="H31" s="156"/>
      <c r="I31" s="680"/>
      <c r="J31" s="680"/>
      <c r="K31" s="680"/>
      <c r="L31" s="680"/>
      <c r="M31" s="680"/>
      <c r="N31" s="680"/>
      <c r="O31" s="680"/>
      <c r="P31" s="680"/>
      <c r="Q31" s="680"/>
      <c r="R31" s="680"/>
      <c r="S31" s="680"/>
      <c r="T31" s="680"/>
      <c r="U31" s="680"/>
      <c r="V31" s="680"/>
      <c r="W31" s="680"/>
      <c r="X31" s="680"/>
      <c r="Y31" s="680"/>
      <c r="Z31" s="680"/>
      <c r="AA31" s="680"/>
      <c r="AB31" s="681"/>
    </row>
    <row r="32" spans="2:28" x14ac:dyDescent="0.2">
      <c r="B32" s="678" t="s">
        <v>78</v>
      </c>
      <c r="C32" s="114"/>
      <c r="D32" s="162"/>
      <c r="E32" s="156"/>
      <c r="F32" s="156"/>
      <c r="G32" s="156"/>
      <c r="H32" s="156"/>
      <c r="I32" s="680"/>
      <c r="J32" s="680"/>
      <c r="K32" s="680"/>
      <c r="L32" s="680"/>
      <c r="M32" s="680"/>
      <c r="N32" s="680"/>
      <c r="O32" s="680"/>
      <c r="P32" s="680"/>
      <c r="Q32" s="680"/>
      <c r="R32" s="680"/>
      <c r="S32" s="680"/>
      <c r="T32" s="680"/>
      <c r="U32" s="680"/>
      <c r="V32" s="680"/>
      <c r="W32" s="680"/>
      <c r="X32" s="680"/>
      <c r="Y32" s="680"/>
      <c r="Z32" s="680"/>
      <c r="AA32" s="680"/>
      <c r="AB32" s="681"/>
    </row>
    <row r="33" spans="2:28" x14ac:dyDescent="0.2">
      <c r="B33" s="239" t="str">
        <f>IFERROR(VLOOKUP(C33,'MEG Def'!$A$52:$B$55,2),"")</f>
        <v/>
      </c>
      <c r="C33" s="114"/>
      <c r="D33" s="170"/>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171"/>
    </row>
    <row r="34" spans="2:28" x14ac:dyDescent="0.2">
      <c r="B34" s="239" t="str">
        <f>IFERROR(VLOOKUP(C34,'MEG Def'!$A$52:$B$55,2),"")</f>
        <v/>
      </c>
      <c r="C34" s="114"/>
      <c r="D34" s="170"/>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171"/>
    </row>
    <row r="35" spans="2:28" x14ac:dyDescent="0.2">
      <c r="B35" s="239" t="str">
        <f>IFERROR(VLOOKUP(C35,'MEG Def'!$A$52:$B$55,2),"")</f>
        <v/>
      </c>
      <c r="C35" s="114"/>
      <c r="D35" s="170"/>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171"/>
    </row>
    <row r="36" spans="2:28" s="27" customFormat="1" ht="13.5" thickBot="1" x14ac:dyDescent="0.25">
      <c r="B36" s="683"/>
      <c r="C36" s="684"/>
      <c r="D36" s="157"/>
      <c r="E36" s="158"/>
      <c r="F36" s="158"/>
      <c r="G36" s="158"/>
      <c r="H36" s="158"/>
      <c r="I36" s="257"/>
      <c r="J36" s="257"/>
      <c r="K36" s="257"/>
      <c r="L36" s="257"/>
      <c r="M36" s="257"/>
      <c r="N36" s="257"/>
      <c r="O36" s="257"/>
      <c r="P36" s="257"/>
      <c r="Q36" s="257"/>
      <c r="R36" s="257"/>
      <c r="S36" s="257"/>
      <c r="T36" s="257"/>
      <c r="U36" s="257"/>
      <c r="V36" s="257"/>
      <c r="W36" s="257"/>
      <c r="X36" s="257"/>
      <c r="Y36" s="257"/>
      <c r="Z36" s="257"/>
      <c r="AA36" s="257"/>
      <c r="AB36" s="258"/>
    </row>
    <row r="37" spans="2:28" x14ac:dyDescent="0.2">
      <c r="B37" s="189"/>
    </row>
    <row r="38" spans="2:28" x14ac:dyDescent="0.2">
      <c r="B38" s="54"/>
    </row>
    <row r="39" spans="2:28" x14ac:dyDescent="0.2">
      <c r="B39" s="54"/>
    </row>
    <row r="40" spans="2:28" x14ac:dyDescent="0.2">
      <c r="B40" s="54"/>
    </row>
    <row r="41" spans="2:28" x14ac:dyDescent="0.2">
      <c r="B41" s="54"/>
    </row>
    <row r="42" spans="2:28" x14ac:dyDescent="0.2">
      <c r="B42" s="54"/>
    </row>
    <row r="43" spans="2:28" x14ac:dyDescent="0.2">
      <c r="B43" s="54"/>
    </row>
    <row r="44" spans="2:28" x14ac:dyDescent="0.2">
      <c r="B44" s="54"/>
    </row>
    <row r="45" spans="2:28" x14ac:dyDescent="0.2">
      <c r="B45" s="54"/>
    </row>
    <row r="46" spans="2:28" x14ac:dyDescent="0.2">
      <c r="B46" s="54"/>
    </row>
    <row r="47" spans="2:28" x14ac:dyDescent="0.2">
      <c r="B47" s="54"/>
    </row>
    <row r="48" spans="2:28" x14ac:dyDescent="0.2">
      <c r="B48" s="54"/>
    </row>
    <row r="49" spans="2:3" x14ac:dyDescent="0.2">
      <c r="B49" s="54"/>
      <c r="C49" s="50"/>
    </row>
    <row r="50" spans="2:3" x14ac:dyDescent="0.2">
      <c r="B50" s="54"/>
      <c r="C50" s="50"/>
    </row>
    <row r="51" spans="2:3" x14ac:dyDescent="0.2">
      <c r="B51" s="54"/>
      <c r="C51" s="50"/>
    </row>
    <row r="52" spans="2:3" x14ac:dyDescent="0.2">
      <c r="B52" s="54"/>
      <c r="C52" s="50"/>
    </row>
    <row r="53" spans="2:3" x14ac:dyDescent="0.2">
      <c r="B53" s="54"/>
      <c r="C53" s="50"/>
    </row>
    <row r="54" spans="2:3" x14ac:dyDescent="0.2">
      <c r="B54" s="54"/>
      <c r="C54" s="50"/>
    </row>
    <row r="55" spans="2:3" x14ac:dyDescent="0.2">
      <c r="B55" s="54"/>
      <c r="C55" s="50"/>
    </row>
    <row r="56" spans="2:3" x14ac:dyDescent="0.2">
      <c r="B56" s="54"/>
      <c r="C56" s="50"/>
    </row>
    <row r="57" spans="2:3" x14ac:dyDescent="0.2">
      <c r="B57" s="54"/>
      <c r="C57" s="50"/>
    </row>
    <row r="58" spans="2:3" x14ac:dyDescent="0.2">
      <c r="B58" s="54"/>
      <c r="C58" s="50"/>
    </row>
    <row r="59" spans="2:3" x14ac:dyDescent="0.2">
      <c r="B59" s="54"/>
      <c r="C59" s="50"/>
    </row>
    <row r="60" spans="2:3" x14ac:dyDescent="0.2">
      <c r="B60" s="54"/>
      <c r="C60" s="50"/>
    </row>
    <row r="61" spans="2:3" x14ac:dyDescent="0.2">
      <c r="B61" s="54"/>
      <c r="C61" s="50"/>
    </row>
    <row r="62" spans="2:3" x14ac:dyDescent="0.2">
      <c r="B62" s="54"/>
      <c r="C62" s="50"/>
    </row>
    <row r="63" spans="2:3" x14ac:dyDescent="0.2">
      <c r="B63" s="54"/>
      <c r="C63" s="50"/>
    </row>
    <row r="64" spans="2:3" x14ac:dyDescent="0.2">
      <c r="B64" s="54"/>
      <c r="C64" s="50"/>
    </row>
    <row r="65" spans="2:3" x14ac:dyDescent="0.2">
      <c r="B65" s="54"/>
      <c r="C65" s="50"/>
    </row>
    <row r="66" spans="2:3" x14ac:dyDescent="0.2">
      <c r="B66" s="54"/>
      <c r="C66" s="50"/>
    </row>
    <row r="67" spans="2:3" x14ac:dyDescent="0.2">
      <c r="B67" s="54"/>
      <c r="C67" s="50"/>
    </row>
    <row r="68" spans="2:3" x14ac:dyDescent="0.2">
      <c r="B68" s="54"/>
      <c r="C68" s="50"/>
    </row>
    <row r="69" spans="2:3" x14ac:dyDescent="0.2">
      <c r="B69" s="54"/>
      <c r="C69" s="50"/>
    </row>
    <row r="70" spans="2:3" x14ac:dyDescent="0.2">
      <c r="B70" s="54"/>
      <c r="C70" s="50"/>
    </row>
    <row r="71" spans="2:3" x14ac:dyDescent="0.2">
      <c r="B71" s="54"/>
      <c r="C71" s="50"/>
    </row>
    <row r="72" spans="2:3" x14ac:dyDescent="0.2">
      <c r="B72" s="54"/>
      <c r="C72" s="50"/>
    </row>
    <row r="73" spans="2:3" x14ac:dyDescent="0.2">
      <c r="B73" s="54"/>
      <c r="C73" s="50"/>
    </row>
    <row r="74" spans="2:3" x14ac:dyDescent="0.2">
      <c r="B74" s="54"/>
      <c r="C74" s="50"/>
    </row>
    <row r="75" spans="2:3" x14ac:dyDescent="0.2">
      <c r="B75" s="54"/>
      <c r="C75" s="50"/>
    </row>
    <row r="76" spans="2:3" x14ac:dyDescent="0.2">
      <c r="B76" s="54"/>
      <c r="C76" s="50"/>
    </row>
    <row r="77" spans="2:3" x14ac:dyDescent="0.2">
      <c r="B77" s="54"/>
      <c r="C77" s="50"/>
    </row>
    <row r="78" spans="2:3" x14ac:dyDescent="0.2">
      <c r="B78" s="54"/>
      <c r="C78" s="50"/>
    </row>
    <row r="79" spans="2:3" x14ac:dyDescent="0.2">
      <c r="B79" s="54"/>
      <c r="C79" s="50"/>
    </row>
    <row r="80" spans="2:3" x14ac:dyDescent="0.2">
      <c r="B80" s="54"/>
      <c r="C80" s="50"/>
    </row>
    <row r="81" spans="2:3" x14ac:dyDescent="0.2">
      <c r="B81" s="54"/>
      <c r="C81" s="50"/>
    </row>
    <row r="82" spans="2:3" x14ac:dyDescent="0.2">
      <c r="B82" s="54"/>
      <c r="C82" s="50"/>
    </row>
    <row r="83" spans="2:3" x14ac:dyDescent="0.2">
      <c r="B83" s="54"/>
      <c r="C83" s="50"/>
    </row>
    <row r="84" spans="2:3" x14ac:dyDescent="0.2">
      <c r="B84" s="54"/>
      <c r="C84" s="50"/>
    </row>
    <row r="85" spans="2:3" x14ac:dyDescent="0.2">
      <c r="B85" s="54"/>
      <c r="C85" s="50"/>
    </row>
    <row r="86" spans="2:3" x14ac:dyDescent="0.2">
      <c r="B86" s="54"/>
      <c r="C86" s="50"/>
    </row>
    <row r="87" spans="2:3" x14ac:dyDescent="0.2">
      <c r="B87" s="54"/>
      <c r="C87" s="50"/>
    </row>
    <row r="88" spans="2:3" x14ac:dyDescent="0.2">
      <c r="B88" s="54"/>
      <c r="C88" s="50"/>
    </row>
    <row r="89" spans="2:3" x14ac:dyDescent="0.2">
      <c r="B89" s="54"/>
      <c r="C89" s="50"/>
    </row>
    <row r="90" spans="2:3" x14ac:dyDescent="0.2">
      <c r="B90" s="54"/>
      <c r="C90" s="50"/>
    </row>
    <row r="91" spans="2:3" x14ac:dyDescent="0.2">
      <c r="B91" s="54"/>
      <c r="C91" s="50"/>
    </row>
    <row r="92" spans="2:3" x14ac:dyDescent="0.2">
      <c r="B92" s="54"/>
      <c r="C92" s="50"/>
    </row>
    <row r="93" spans="2:3" x14ac:dyDescent="0.2">
      <c r="B93" s="54"/>
      <c r="C93" s="50"/>
    </row>
    <row r="94" spans="2:3" x14ac:dyDescent="0.2">
      <c r="B94" s="54"/>
      <c r="C94" s="50"/>
    </row>
    <row r="95" spans="2:3" x14ac:dyDescent="0.2">
      <c r="B95" s="54"/>
      <c r="C95" s="50"/>
    </row>
    <row r="96" spans="2:3" x14ac:dyDescent="0.2">
      <c r="B96" s="54"/>
      <c r="C96" s="50"/>
    </row>
    <row r="97" spans="2:3" x14ac:dyDescent="0.2">
      <c r="B97" s="54"/>
      <c r="C97" s="50"/>
    </row>
    <row r="98" spans="2:3" x14ac:dyDescent="0.2">
      <c r="B98" s="54"/>
      <c r="C98" s="50"/>
    </row>
    <row r="99" spans="2:3" x14ac:dyDescent="0.2">
      <c r="B99" s="54"/>
      <c r="C99" s="50"/>
    </row>
    <row r="100" spans="2:3" x14ac:dyDescent="0.2">
      <c r="B100" s="54"/>
      <c r="C100" s="50"/>
    </row>
    <row r="101" spans="2:3" x14ac:dyDescent="0.2">
      <c r="B101" s="54"/>
      <c r="C101" s="50"/>
    </row>
    <row r="102" spans="2:3" x14ac:dyDescent="0.2">
      <c r="B102" s="54"/>
      <c r="C102" s="50"/>
    </row>
    <row r="103" spans="2:3" x14ac:dyDescent="0.2">
      <c r="B103" s="54"/>
      <c r="C103" s="50"/>
    </row>
    <row r="104" spans="2:3" x14ac:dyDescent="0.2">
      <c r="B104" s="54"/>
      <c r="C104" s="50"/>
    </row>
    <row r="105" spans="2:3" x14ac:dyDescent="0.2">
      <c r="B105" s="54"/>
      <c r="C105" s="50"/>
    </row>
    <row r="106" spans="2:3" x14ac:dyDescent="0.2">
      <c r="B106" s="54"/>
      <c r="C106" s="50"/>
    </row>
    <row r="107" spans="2:3" x14ac:dyDescent="0.2">
      <c r="B107" s="54"/>
      <c r="C107" s="50"/>
    </row>
    <row r="108" spans="2:3" x14ac:dyDescent="0.2">
      <c r="B108" s="54"/>
      <c r="C108" s="50"/>
    </row>
    <row r="109" spans="2:3" x14ac:dyDescent="0.2">
      <c r="B109" s="54"/>
      <c r="C109" s="50"/>
    </row>
    <row r="110" spans="2:3" x14ac:dyDescent="0.2">
      <c r="B110" s="54"/>
      <c r="C110" s="50"/>
    </row>
    <row r="111" spans="2:3" x14ac:dyDescent="0.2">
      <c r="B111" s="54"/>
      <c r="C111" s="50"/>
    </row>
    <row r="112" spans="2:3" x14ac:dyDescent="0.2">
      <c r="B112" s="54"/>
      <c r="C112" s="50"/>
    </row>
    <row r="113" spans="2:3" x14ac:dyDescent="0.2">
      <c r="B113" s="54"/>
      <c r="C113" s="50"/>
    </row>
    <row r="114" spans="2:3" x14ac:dyDescent="0.2">
      <c r="B114" s="54"/>
      <c r="C114" s="50"/>
    </row>
    <row r="115" spans="2:3" x14ac:dyDescent="0.2">
      <c r="B115" s="54"/>
      <c r="C115" s="50"/>
    </row>
    <row r="116" spans="2:3" x14ac:dyDescent="0.2">
      <c r="B116" s="54"/>
      <c r="C116" s="50"/>
    </row>
    <row r="117" spans="2:3" x14ac:dyDescent="0.2">
      <c r="B117" s="54"/>
      <c r="C117" s="50"/>
    </row>
    <row r="118" spans="2:3" x14ac:dyDescent="0.2">
      <c r="B118" s="54"/>
      <c r="C118" s="50"/>
    </row>
    <row r="119" spans="2:3" x14ac:dyDescent="0.2">
      <c r="B119" s="54"/>
      <c r="C119" s="50"/>
    </row>
    <row r="120" spans="2:3" x14ac:dyDescent="0.2">
      <c r="B120" s="54"/>
      <c r="C120" s="50"/>
    </row>
    <row r="121" spans="2:3" x14ac:dyDescent="0.2">
      <c r="B121" s="54"/>
      <c r="C121" s="50"/>
    </row>
    <row r="122" spans="2:3" x14ac:dyDescent="0.2">
      <c r="B122" s="54"/>
      <c r="C122" s="50"/>
    </row>
    <row r="123" spans="2:3" x14ac:dyDescent="0.2">
      <c r="B123" s="54"/>
      <c r="C123" s="50"/>
    </row>
    <row r="124" spans="2:3" x14ac:dyDescent="0.2">
      <c r="B124" s="54"/>
      <c r="C124" s="50"/>
    </row>
    <row r="125" spans="2:3" x14ac:dyDescent="0.2">
      <c r="B125" s="54"/>
      <c r="C125" s="50"/>
    </row>
    <row r="126" spans="2:3" x14ac:dyDescent="0.2">
      <c r="B126" s="54"/>
      <c r="C126" s="50"/>
    </row>
    <row r="127" spans="2:3" x14ac:dyDescent="0.2">
      <c r="B127" s="54"/>
      <c r="C127" s="50"/>
    </row>
    <row r="128" spans="2:3" x14ac:dyDescent="0.2">
      <c r="B128" s="54"/>
      <c r="C128" s="50"/>
    </row>
    <row r="129" spans="2:3" x14ac:dyDescent="0.2">
      <c r="B129" s="54"/>
      <c r="C129" s="50"/>
    </row>
    <row r="130" spans="2:3" x14ac:dyDescent="0.2">
      <c r="B130" s="54"/>
      <c r="C130" s="50"/>
    </row>
    <row r="131" spans="2:3" x14ac:dyDescent="0.2">
      <c r="B131" s="54"/>
      <c r="C131" s="50"/>
    </row>
    <row r="132" spans="2:3" x14ac:dyDescent="0.2">
      <c r="B132" s="54"/>
      <c r="C132" s="50"/>
    </row>
    <row r="133" spans="2:3" x14ac:dyDescent="0.2">
      <c r="B133" s="54"/>
      <c r="C133" s="50"/>
    </row>
    <row r="134" spans="2:3" x14ac:dyDescent="0.2">
      <c r="B134" s="54"/>
      <c r="C134" s="50"/>
    </row>
    <row r="135" spans="2:3" x14ac:dyDescent="0.2">
      <c r="B135" s="54"/>
      <c r="C135" s="50"/>
    </row>
    <row r="136" spans="2:3" x14ac:dyDescent="0.2">
      <c r="B136" s="54"/>
      <c r="C136" s="50"/>
    </row>
    <row r="137" spans="2:3" x14ac:dyDescent="0.2">
      <c r="B137" s="54"/>
      <c r="C137" s="50"/>
    </row>
    <row r="138" spans="2:3" x14ac:dyDescent="0.2">
      <c r="B138" s="54"/>
      <c r="C138" s="50"/>
    </row>
    <row r="139" spans="2:3" x14ac:dyDescent="0.2">
      <c r="B139" s="54"/>
      <c r="C139" s="50"/>
    </row>
    <row r="140" spans="2:3" x14ac:dyDescent="0.2">
      <c r="B140" s="54"/>
      <c r="C140" s="50"/>
    </row>
    <row r="141" spans="2:3" x14ac:dyDescent="0.2">
      <c r="B141" s="54"/>
      <c r="C141" s="50"/>
    </row>
    <row r="142" spans="2:3" x14ac:dyDescent="0.2">
      <c r="B142" s="54"/>
      <c r="C142" s="50"/>
    </row>
    <row r="143" spans="2:3" x14ac:dyDescent="0.2">
      <c r="B143" s="54"/>
      <c r="C143" s="50"/>
    </row>
    <row r="144" spans="2:3" x14ac:dyDescent="0.2">
      <c r="B144" s="54"/>
      <c r="C144" s="50"/>
    </row>
    <row r="145" spans="2:3" x14ac:dyDescent="0.2">
      <c r="B145" s="54"/>
      <c r="C145" s="50"/>
    </row>
    <row r="146" spans="2:3" x14ac:dyDescent="0.2">
      <c r="B146" s="54"/>
      <c r="C146" s="50"/>
    </row>
    <row r="147" spans="2:3" x14ac:dyDescent="0.2">
      <c r="B147" s="54"/>
      <c r="C147" s="50"/>
    </row>
    <row r="148" spans="2:3" x14ac:dyDescent="0.2">
      <c r="B148" s="54"/>
      <c r="C148" s="50"/>
    </row>
    <row r="149" spans="2:3" x14ac:dyDescent="0.2">
      <c r="B149" s="54"/>
      <c r="C149" s="50"/>
    </row>
    <row r="150" spans="2:3" x14ac:dyDescent="0.2">
      <c r="B150" s="54"/>
      <c r="C150" s="50"/>
    </row>
    <row r="151" spans="2:3" x14ac:dyDescent="0.2">
      <c r="B151" s="54"/>
      <c r="C151" s="50"/>
    </row>
    <row r="152" spans="2:3" x14ac:dyDescent="0.2">
      <c r="B152" s="54"/>
      <c r="C152" s="50"/>
    </row>
    <row r="153" spans="2:3" x14ac:dyDescent="0.2">
      <c r="B153" s="54"/>
      <c r="C153" s="50"/>
    </row>
    <row r="154" spans="2:3" x14ac:dyDescent="0.2">
      <c r="B154" s="54"/>
      <c r="C154" s="50"/>
    </row>
    <row r="155" spans="2:3" x14ac:dyDescent="0.2">
      <c r="B155" s="54"/>
      <c r="C155" s="50"/>
    </row>
  </sheetData>
  <sheetProtection password="CD94"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249977111117893"/>
    <pageSetUpPr fitToPage="1"/>
  </sheetPr>
  <dimension ref="A1:AB37"/>
  <sheetViews>
    <sheetView showZeros="0" zoomScaleNormal="100" workbookViewId="0">
      <selection activeCell="L42" sqref="L42"/>
    </sheetView>
  </sheetViews>
  <sheetFormatPr defaultColWidth="8.7109375" defaultRowHeight="12.75" x14ac:dyDescent="0.2"/>
  <cols>
    <col min="1" max="1" width="8.7109375" style="50"/>
    <col min="2" max="2" width="42.85546875" style="50" customWidth="1"/>
    <col min="3" max="3" width="4.140625" style="56" customWidth="1"/>
    <col min="4" max="28" width="15.5703125" style="50" customWidth="1"/>
    <col min="29" max="16384" width="8.7109375" style="50"/>
  </cols>
  <sheetData>
    <row r="1" spans="1:28" s="27" customFormat="1" ht="27.6" customHeight="1" x14ac:dyDescent="0.2">
      <c r="A1" s="71"/>
      <c r="B1" s="71"/>
      <c r="C1" s="71"/>
    </row>
    <row r="2" spans="1:28" x14ac:dyDescent="0.2">
      <c r="E2" s="49" t="s">
        <v>58</v>
      </c>
      <c r="F2" s="674"/>
      <c r="G2" s="479" t="s">
        <v>59</v>
      </c>
      <c r="H2" s="675"/>
    </row>
    <row r="3" spans="1:28" x14ac:dyDescent="0.2">
      <c r="B3" s="49" t="s">
        <v>13</v>
      </c>
      <c r="E3" s="49" t="s">
        <v>60</v>
      </c>
      <c r="F3" s="676"/>
      <c r="G3" s="479" t="s">
        <v>61</v>
      </c>
      <c r="H3" s="675"/>
    </row>
    <row r="5" spans="1:28" s="48" customFormat="1" ht="15" x14ac:dyDescent="0.2">
      <c r="B5" s="187" t="s">
        <v>149</v>
      </c>
      <c r="C5" s="677"/>
    </row>
    <row r="6" spans="1:28" ht="14.25" x14ac:dyDescent="0.2">
      <c r="B6" s="187" t="s">
        <v>150</v>
      </c>
      <c r="C6" s="57"/>
    </row>
    <row r="7" spans="1:28" ht="14.25" x14ac:dyDescent="0.2">
      <c r="B7" s="187" t="s">
        <v>151</v>
      </c>
      <c r="C7" s="57"/>
    </row>
    <row r="8" spans="1:28" ht="14.25" x14ac:dyDescent="0.2">
      <c r="B8" s="109" t="s">
        <v>152</v>
      </c>
      <c r="C8" s="57"/>
    </row>
    <row r="9" spans="1:28" ht="13.5" thickBot="1" x14ac:dyDescent="0.25">
      <c r="B9" s="53"/>
      <c r="C9" s="57"/>
    </row>
    <row r="10" spans="1:28" x14ac:dyDescent="0.2">
      <c r="B10" s="58"/>
      <c r="C10" s="113"/>
      <c r="D10" s="67" t="s">
        <v>0</v>
      </c>
      <c r="E10" s="68"/>
      <c r="F10" s="68"/>
      <c r="G10" s="68"/>
      <c r="H10" s="68"/>
      <c r="I10" s="68"/>
      <c r="J10" s="68"/>
      <c r="K10" s="68"/>
      <c r="L10" s="68"/>
      <c r="M10" s="68"/>
      <c r="N10" s="68"/>
      <c r="O10" s="68"/>
      <c r="P10" s="68"/>
      <c r="Q10" s="68"/>
      <c r="R10" s="68"/>
      <c r="S10" s="68"/>
      <c r="T10" s="68"/>
      <c r="U10" s="68"/>
      <c r="V10" s="68"/>
      <c r="W10" s="68"/>
      <c r="X10" s="68"/>
      <c r="Y10" s="68"/>
      <c r="Z10" s="68"/>
      <c r="AA10" s="68"/>
      <c r="AB10" s="69"/>
    </row>
    <row r="11" spans="1:28" ht="13.5" thickBot="1" x14ac:dyDescent="0.25">
      <c r="B11" s="387"/>
      <c r="C11" s="114"/>
      <c r="D11" s="206">
        <f>'DY Def'!B$5</f>
        <v>1</v>
      </c>
      <c r="E11" s="207">
        <f>'DY Def'!C$5</f>
        <v>2</v>
      </c>
      <c r="F11" s="207">
        <f>'DY Def'!D$5</f>
        <v>3</v>
      </c>
      <c r="G11" s="207">
        <f>'DY Def'!E$5</f>
        <v>4</v>
      </c>
      <c r="H11" s="207">
        <f>'DY Def'!F$5</f>
        <v>5</v>
      </c>
      <c r="I11" s="207">
        <f>'DY Def'!G$5</f>
        <v>6</v>
      </c>
      <c r="J11" s="207">
        <f>'DY Def'!H$5</f>
        <v>7</v>
      </c>
      <c r="K11" s="207">
        <f>'DY Def'!I$5</f>
        <v>8</v>
      </c>
      <c r="L11" s="207">
        <f>'DY Def'!J$5</f>
        <v>9</v>
      </c>
      <c r="M11" s="207">
        <f>'DY Def'!K$5</f>
        <v>10</v>
      </c>
      <c r="N11" s="207">
        <f>'DY Def'!L$5</f>
        <v>11</v>
      </c>
      <c r="O11" s="207">
        <f>'DY Def'!M$5</f>
        <v>12</v>
      </c>
      <c r="P11" s="207">
        <f>'DY Def'!N$5</f>
        <v>13</v>
      </c>
      <c r="Q11" s="207">
        <f>'DY Def'!O$5</f>
        <v>14</v>
      </c>
      <c r="R11" s="207">
        <f>'DY Def'!P$5</f>
        <v>15</v>
      </c>
      <c r="S11" s="207">
        <f>'DY Def'!Q$5</f>
        <v>16</v>
      </c>
      <c r="T11" s="207">
        <f>'DY Def'!R$5</f>
        <v>17</v>
      </c>
      <c r="U11" s="207">
        <f>'DY Def'!S$5</f>
        <v>18</v>
      </c>
      <c r="V11" s="207">
        <f>'DY Def'!T$5</f>
        <v>19</v>
      </c>
      <c r="W11" s="207">
        <f>'DY Def'!U$5</f>
        <v>20</v>
      </c>
      <c r="X11" s="207">
        <f>'DY Def'!V$5</f>
        <v>21</v>
      </c>
      <c r="Y11" s="207">
        <f>'DY Def'!W$5</f>
        <v>22</v>
      </c>
      <c r="Z11" s="207">
        <f>'DY Def'!X$5</f>
        <v>23</v>
      </c>
      <c r="AA11" s="207">
        <f>'DY Def'!Y$5</f>
        <v>24</v>
      </c>
      <c r="AB11" s="208">
        <f>'DY Def'!Z$5</f>
        <v>25</v>
      </c>
    </row>
    <row r="12" spans="1:28" x14ac:dyDescent="0.2">
      <c r="B12" s="387"/>
      <c r="C12" s="114"/>
      <c r="D12" s="250"/>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2"/>
    </row>
    <row r="13" spans="1:28" x14ac:dyDescent="0.2">
      <c r="B13" s="64" t="s">
        <v>83</v>
      </c>
      <c r="C13" s="569"/>
      <c r="D13" s="253"/>
      <c r="E13" s="254"/>
      <c r="F13" s="254"/>
      <c r="G13" s="254"/>
      <c r="H13" s="254"/>
      <c r="I13" s="255"/>
      <c r="J13" s="255"/>
      <c r="K13" s="255"/>
      <c r="L13" s="255"/>
      <c r="M13" s="255"/>
      <c r="N13" s="255"/>
      <c r="O13" s="255"/>
      <c r="P13" s="255"/>
      <c r="Q13" s="255"/>
      <c r="R13" s="255"/>
      <c r="S13" s="255"/>
      <c r="T13" s="255"/>
      <c r="U13" s="255"/>
      <c r="V13" s="255"/>
      <c r="W13" s="255"/>
      <c r="X13" s="255"/>
      <c r="Y13" s="255"/>
      <c r="Z13" s="255"/>
      <c r="AA13" s="255"/>
      <c r="AB13" s="256"/>
    </row>
    <row r="14" spans="1:28" x14ac:dyDescent="0.2">
      <c r="B14" s="61" t="str">
        <f>IFERROR(VLOOKUP(C14,'MEG Def'!$A$7:$B$12,2),"")</f>
        <v/>
      </c>
      <c r="C14" s="115"/>
      <c r="D14" s="170"/>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171"/>
    </row>
    <row r="15" spans="1:28" x14ac:dyDescent="0.2">
      <c r="B15" s="61" t="str">
        <f>IFERROR(VLOOKUP(C15,'MEG Def'!$A$7:$B$12,2),"")</f>
        <v/>
      </c>
      <c r="C15" s="115"/>
      <c r="D15" s="170"/>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171"/>
    </row>
    <row r="16" spans="1:28" x14ac:dyDescent="0.2">
      <c r="B16" s="61" t="str">
        <f>IFERROR(VLOOKUP(C16,'MEG Def'!$A$7:$B$12,2),"")</f>
        <v/>
      </c>
      <c r="C16" s="115"/>
      <c r="D16" s="170"/>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171"/>
    </row>
    <row r="17" spans="2:28" x14ac:dyDescent="0.2">
      <c r="B17" s="61" t="str">
        <f>IFERROR(VLOOKUP(C17,'MEG Def'!$A$7:$B$12,2),"")</f>
        <v/>
      </c>
      <c r="C17" s="115"/>
      <c r="D17" s="170"/>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171"/>
    </row>
    <row r="18" spans="2:28" x14ac:dyDescent="0.2">
      <c r="B18" s="61" t="str">
        <f>IFERROR(VLOOKUP(C18,'MEG Def'!$A$7:$B$12,2),"")</f>
        <v/>
      </c>
      <c r="C18" s="115"/>
      <c r="D18" s="170"/>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171"/>
    </row>
    <row r="19" spans="2:28" x14ac:dyDescent="0.2">
      <c r="B19" s="61"/>
      <c r="C19" s="115"/>
      <c r="D19" s="170"/>
      <c r="E19" s="473"/>
      <c r="F19" s="473"/>
      <c r="G19" s="473"/>
      <c r="H19" s="473"/>
      <c r="I19" s="680"/>
      <c r="J19" s="680"/>
      <c r="K19" s="680"/>
      <c r="L19" s="680"/>
      <c r="M19" s="680"/>
      <c r="N19" s="680"/>
      <c r="O19" s="680"/>
      <c r="P19" s="680"/>
      <c r="Q19" s="680"/>
      <c r="R19" s="680"/>
      <c r="S19" s="680"/>
      <c r="T19" s="680"/>
      <c r="U19" s="680"/>
      <c r="V19" s="680"/>
      <c r="W19" s="680"/>
      <c r="X19" s="680"/>
      <c r="Y19" s="680"/>
      <c r="Z19" s="680"/>
      <c r="AA19" s="680"/>
      <c r="AB19" s="681"/>
    </row>
    <row r="20" spans="2:28" x14ac:dyDescent="0.2">
      <c r="B20" s="64" t="s">
        <v>45</v>
      </c>
      <c r="C20" s="114"/>
      <c r="D20" s="119"/>
      <c r="E20" s="472"/>
      <c r="F20" s="472"/>
      <c r="G20" s="472"/>
      <c r="H20" s="472"/>
      <c r="I20" s="680"/>
      <c r="J20" s="680"/>
      <c r="K20" s="680"/>
      <c r="L20" s="680"/>
      <c r="M20" s="680"/>
      <c r="N20" s="680"/>
      <c r="O20" s="680"/>
      <c r="P20" s="680"/>
      <c r="Q20" s="680"/>
      <c r="R20" s="680"/>
      <c r="S20" s="680"/>
      <c r="T20" s="680"/>
      <c r="U20" s="680"/>
      <c r="V20" s="680"/>
      <c r="W20" s="680"/>
      <c r="X20" s="680"/>
      <c r="Y20" s="680"/>
      <c r="Z20" s="680"/>
      <c r="AA20" s="680"/>
      <c r="AB20" s="681"/>
    </row>
    <row r="21" spans="2:28" x14ac:dyDescent="0.2">
      <c r="B21" s="61" t="str">
        <f>IFERROR(VLOOKUP(C21,'MEG Def'!$A$14:$B$19,2),"")</f>
        <v/>
      </c>
      <c r="C21" s="114"/>
      <c r="D21" s="170"/>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171"/>
    </row>
    <row r="22" spans="2:28" x14ac:dyDescent="0.2">
      <c r="B22" s="61" t="str">
        <f>IFERROR(VLOOKUP(C22,'MEG Def'!$A$14:$B$19,2),"")</f>
        <v/>
      </c>
      <c r="C22" s="114"/>
      <c r="D22" s="170"/>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171"/>
    </row>
    <row r="23" spans="2:28" x14ac:dyDescent="0.2">
      <c r="B23" s="61" t="str">
        <f>IFERROR(VLOOKUP(C23,'MEG Def'!$A$14:$B$19,2),"")</f>
        <v/>
      </c>
      <c r="C23" s="114"/>
      <c r="D23" s="170"/>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171"/>
    </row>
    <row r="24" spans="2:28" x14ac:dyDescent="0.2">
      <c r="B24" s="61" t="str">
        <f>IFERROR(VLOOKUP(C24,'MEG Def'!$A$14:$B$19,2),"")</f>
        <v/>
      </c>
      <c r="C24" s="114"/>
      <c r="D24" s="170"/>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171"/>
    </row>
    <row r="25" spans="2:28" x14ac:dyDescent="0.2">
      <c r="B25" s="61" t="str">
        <f>IFERROR(VLOOKUP(C25,'MEG Def'!$A$14:$B$19,2),"")</f>
        <v/>
      </c>
      <c r="C25" s="114"/>
      <c r="D25" s="170"/>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171"/>
    </row>
    <row r="26" spans="2:28" x14ac:dyDescent="0.2">
      <c r="B26" s="61"/>
      <c r="C26" s="115"/>
      <c r="D26" s="119"/>
      <c r="E26" s="472"/>
      <c r="F26" s="472"/>
      <c r="G26" s="472"/>
      <c r="H26" s="472"/>
      <c r="I26" s="680"/>
      <c r="J26" s="680"/>
      <c r="K26" s="680"/>
      <c r="L26" s="680"/>
      <c r="M26" s="680"/>
      <c r="N26" s="680"/>
      <c r="O26" s="680"/>
      <c r="P26" s="680"/>
      <c r="Q26" s="680"/>
      <c r="R26" s="680"/>
      <c r="S26" s="680"/>
      <c r="T26" s="680"/>
      <c r="U26" s="680"/>
      <c r="V26" s="680"/>
      <c r="W26" s="680"/>
      <c r="X26" s="680"/>
      <c r="Y26" s="680"/>
      <c r="Z26" s="680"/>
      <c r="AA26" s="680"/>
      <c r="AB26" s="681"/>
    </row>
    <row r="27" spans="2:28" x14ac:dyDescent="0.2">
      <c r="B27" s="678" t="s">
        <v>42</v>
      </c>
      <c r="C27" s="114"/>
      <c r="D27" s="119"/>
      <c r="E27" s="472"/>
      <c r="F27" s="472"/>
      <c r="G27" s="472"/>
      <c r="H27" s="472"/>
      <c r="I27" s="680"/>
      <c r="J27" s="680"/>
      <c r="K27" s="680"/>
      <c r="L27" s="680"/>
      <c r="M27" s="680"/>
      <c r="N27" s="680"/>
      <c r="O27" s="680"/>
      <c r="P27" s="680"/>
      <c r="Q27" s="680"/>
      <c r="R27" s="680"/>
      <c r="S27" s="680"/>
      <c r="T27" s="680"/>
      <c r="U27" s="680"/>
      <c r="V27" s="680"/>
      <c r="W27" s="680"/>
      <c r="X27" s="680"/>
      <c r="Y27" s="680"/>
      <c r="Z27" s="680"/>
      <c r="AA27" s="680"/>
      <c r="AB27" s="681"/>
    </row>
    <row r="28" spans="2:28" x14ac:dyDescent="0.2">
      <c r="B28" s="61" t="str">
        <f>IFERROR(VLOOKUP(C28,'MEG Def'!$A$42:$B$45,2),"")</f>
        <v/>
      </c>
      <c r="C28" s="114"/>
      <c r="D28" s="170"/>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171"/>
    </row>
    <row r="29" spans="2:28" x14ac:dyDescent="0.2">
      <c r="B29" s="61" t="str">
        <f>IFERROR(VLOOKUP(C29,'MEG Def'!$A$42:$B$45,2),"")</f>
        <v/>
      </c>
      <c r="C29" s="114"/>
      <c r="D29" s="170"/>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171"/>
    </row>
    <row r="30" spans="2:28" x14ac:dyDescent="0.2">
      <c r="B30" s="61" t="str">
        <f>IFERROR(VLOOKUP(C30,'MEG Def'!$A$42:$B$45,2),"")</f>
        <v/>
      </c>
      <c r="C30" s="114"/>
      <c r="D30" s="170"/>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171"/>
    </row>
    <row r="31" spans="2:28" x14ac:dyDescent="0.2">
      <c r="B31" s="217"/>
      <c r="C31" s="114"/>
      <c r="D31" s="119"/>
      <c r="E31" s="117"/>
      <c r="F31" s="117"/>
      <c r="G31" s="117"/>
      <c r="H31" s="117"/>
      <c r="I31" s="255"/>
      <c r="J31" s="255"/>
      <c r="K31" s="255"/>
      <c r="L31" s="255"/>
      <c r="M31" s="255"/>
      <c r="N31" s="255"/>
      <c r="O31" s="255"/>
      <c r="P31" s="255"/>
      <c r="Q31" s="255"/>
      <c r="R31" s="255"/>
      <c r="S31" s="255"/>
      <c r="T31" s="255"/>
      <c r="U31" s="255"/>
      <c r="V31" s="255"/>
      <c r="W31" s="255"/>
      <c r="X31" s="255"/>
      <c r="Y31" s="255"/>
      <c r="Z31" s="255"/>
      <c r="AA31" s="255"/>
      <c r="AB31" s="256"/>
    </row>
    <row r="32" spans="2:28" x14ac:dyDescent="0.2">
      <c r="B32" s="678" t="s">
        <v>78</v>
      </c>
      <c r="C32" s="114"/>
      <c r="D32" s="119"/>
      <c r="E32" s="117"/>
      <c r="F32" s="117"/>
      <c r="G32" s="117"/>
      <c r="H32" s="117"/>
      <c r="I32" s="255"/>
      <c r="J32" s="255"/>
      <c r="K32" s="255"/>
      <c r="L32" s="255"/>
      <c r="M32" s="255"/>
      <c r="N32" s="255"/>
      <c r="O32" s="255"/>
      <c r="P32" s="255"/>
      <c r="Q32" s="255"/>
      <c r="R32" s="255"/>
      <c r="S32" s="255"/>
      <c r="T32" s="255"/>
      <c r="U32" s="255"/>
      <c r="V32" s="255"/>
      <c r="W32" s="255"/>
      <c r="X32" s="255"/>
      <c r="Y32" s="255"/>
      <c r="Z32" s="255"/>
      <c r="AA32" s="255"/>
      <c r="AB32" s="256"/>
    </row>
    <row r="33" spans="2:28" x14ac:dyDescent="0.2">
      <c r="B33" s="61" t="str">
        <f>IFERROR(VLOOKUP(C33,'MEG Def'!$A$52:$B$55,2),"")</f>
        <v/>
      </c>
      <c r="C33" s="114"/>
      <c r="D33" s="170"/>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171"/>
    </row>
    <row r="34" spans="2:28" x14ac:dyDescent="0.2">
      <c r="B34" s="61" t="str">
        <f>IFERROR(VLOOKUP(C34,'MEG Def'!$A$52:$B$55,2),"")</f>
        <v/>
      </c>
      <c r="C34" s="114"/>
      <c r="D34" s="170"/>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171"/>
    </row>
    <row r="35" spans="2:28" x14ac:dyDescent="0.2">
      <c r="B35" s="61" t="str">
        <f>IFERROR(VLOOKUP(C35,'MEG Def'!$A$52:$B$55,2),"")</f>
        <v/>
      </c>
      <c r="C35" s="114"/>
      <c r="D35" s="170"/>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171"/>
    </row>
    <row r="36" spans="2:28" s="27" customFormat="1" ht="13.5" thickBot="1" x14ac:dyDescent="0.25">
      <c r="B36" s="235"/>
      <c r="C36" s="679"/>
      <c r="D36" s="126"/>
      <c r="E36" s="123"/>
      <c r="F36" s="123"/>
      <c r="G36" s="123"/>
      <c r="H36" s="123"/>
      <c r="I36" s="257"/>
      <c r="J36" s="257"/>
      <c r="K36" s="257"/>
      <c r="L36" s="257"/>
      <c r="M36" s="257"/>
      <c r="N36" s="257"/>
      <c r="O36" s="257"/>
      <c r="P36" s="257"/>
      <c r="Q36" s="257"/>
      <c r="R36" s="257"/>
      <c r="S36" s="257"/>
      <c r="T36" s="257"/>
      <c r="U36" s="257"/>
      <c r="V36" s="257"/>
      <c r="W36" s="257"/>
      <c r="X36" s="257"/>
      <c r="Y36" s="257"/>
      <c r="Z36" s="257"/>
      <c r="AA36" s="257"/>
      <c r="AB36" s="258"/>
    </row>
    <row r="37" spans="2:28" x14ac:dyDescent="0.2">
      <c r="B37" s="27"/>
    </row>
  </sheetData>
  <sheetProtection password="CD94"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249977111117893"/>
    <pageSetUpPr fitToPage="1"/>
  </sheetPr>
  <dimension ref="A1:AB47"/>
  <sheetViews>
    <sheetView showZeros="0" zoomScaleNormal="100" workbookViewId="0">
      <selection activeCell="E24" sqref="E24"/>
    </sheetView>
  </sheetViews>
  <sheetFormatPr defaultColWidth="8.7109375" defaultRowHeight="12.75" x14ac:dyDescent="0.2"/>
  <cols>
    <col min="1" max="1" width="8.7109375" style="503"/>
    <col min="2" max="2" width="42.85546875" style="503" customWidth="1"/>
    <col min="3" max="3" width="4.85546875" style="6" customWidth="1"/>
    <col min="4" max="28" width="15.5703125" style="503" customWidth="1"/>
    <col min="29" max="16384" width="8.7109375" style="503"/>
  </cols>
  <sheetData>
    <row r="1" spans="1:28" s="127" customFormat="1" ht="28.5" customHeight="1" x14ac:dyDescent="0.2">
      <c r="A1" s="79"/>
      <c r="B1" s="79"/>
      <c r="C1" s="79"/>
    </row>
    <row r="3" spans="1:28" x14ac:dyDescent="0.2">
      <c r="B3" s="507" t="s">
        <v>14</v>
      </c>
    </row>
    <row r="5" spans="1:28" ht="13.5" thickBot="1" x14ac:dyDescent="0.25">
      <c r="B5" s="3"/>
      <c r="C5" s="5"/>
    </row>
    <row r="6" spans="1:28" x14ac:dyDescent="0.2">
      <c r="B6" s="32"/>
      <c r="C6" s="40"/>
      <c r="D6" s="67" t="s">
        <v>0</v>
      </c>
      <c r="E6" s="47"/>
      <c r="F6" s="47"/>
      <c r="G6" s="47"/>
      <c r="H6" s="47"/>
      <c r="I6" s="139"/>
      <c r="J6" s="139"/>
      <c r="K6" s="139"/>
      <c r="L6" s="139"/>
      <c r="M6" s="139"/>
      <c r="N6" s="139"/>
      <c r="O6" s="139"/>
      <c r="P6" s="139"/>
      <c r="Q6" s="139"/>
      <c r="R6" s="139"/>
      <c r="S6" s="139"/>
      <c r="T6" s="139"/>
      <c r="U6" s="139"/>
      <c r="V6" s="139"/>
      <c r="W6" s="139"/>
      <c r="X6" s="139"/>
      <c r="Y6" s="139"/>
      <c r="Z6" s="139"/>
      <c r="AA6" s="139"/>
      <c r="AB6" s="138"/>
    </row>
    <row r="7" spans="1:28" ht="13.5" thickBot="1" x14ac:dyDescent="0.25">
      <c r="B7" s="37"/>
      <c r="C7" s="141"/>
      <c r="D7" s="87">
        <f>'DY Def'!B$5</f>
        <v>1</v>
      </c>
      <c r="E7" s="159">
        <f>'DY Def'!C$5</f>
        <v>2</v>
      </c>
      <c r="F7" s="159">
        <f>'DY Def'!D$5</f>
        <v>3</v>
      </c>
      <c r="G7" s="159">
        <f>'DY Def'!E$5</f>
        <v>4</v>
      </c>
      <c r="H7" s="159">
        <f>'DY Def'!F$5</f>
        <v>5</v>
      </c>
      <c r="I7" s="159">
        <f>'DY Def'!G$5</f>
        <v>6</v>
      </c>
      <c r="J7" s="159">
        <f>'DY Def'!H$5</f>
        <v>7</v>
      </c>
      <c r="K7" s="159">
        <f>'DY Def'!I$5</f>
        <v>8</v>
      </c>
      <c r="L7" s="159">
        <f>'DY Def'!J$5</f>
        <v>9</v>
      </c>
      <c r="M7" s="159">
        <f>'DY Def'!K$5</f>
        <v>10</v>
      </c>
      <c r="N7" s="159">
        <f>'DY Def'!L$5</f>
        <v>11</v>
      </c>
      <c r="O7" s="159">
        <f>'DY Def'!M$5</f>
        <v>12</v>
      </c>
      <c r="P7" s="159">
        <f>'DY Def'!N$5</f>
        <v>13</v>
      </c>
      <c r="Q7" s="159">
        <f>'DY Def'!O$5</f>
        <v>14</v>
      </c>
      <c r="R7" s="159">
        <f>'DY Def'!P$5</f>
        <v>15</v>
      </c>
      <c r="S7" s="159">
        <f>'DY Def'!Q$5</f>
        <v>16</v>
      </c>
      <c r="T7" s="159">
        <f>'DY Def'!R$5</f>
        <v>17</v>
      </c>
      <c r="U7" s="159">
        <f>'DY Def'!S$5</f>
        <v>18</v>
      </c>
      <c r="V7" s="159">
        <f>'DY Def'!T$5</f>
        <v>19</v>
      </c>
      <c r="W7" s="159">
        <f>'DY Def'!U$5</f>
        <v>20</v>
      </c>
      <c r="X7" s="159">
        <f>'DY Def'!V$5</f>
        <v>21</v>
      </c>
      <c r="Y7" s="159">
        <f>'DY Def'!W$5</f>
        <v>22</v>
      </c>
      <c r="Z7" s="159">
        <f>'DY Def'!X$5</f>
        <v>23</v>
      </c>
      <c r="AA7" s="159">
        <f>'DY Def'!Y$5</f>
        <v>24</v>
      </c>
      <c r="AB7" s="88">
        <f>'DY Def'!Z$5</f>
        <v>25</v>
      </c>
    </row>
    <row r="8" spans="1:28" x14ac:dyDescent="0.2">
      <c r="B8" s="37"/>
      <c r="C8" s="141"/>
      <c r="D8" s="348"/>
      <c r="E8" s="349"/>
      <c r="F8" s="349"/>
      <c r="G8" s="349"/>
      <c r="H8" s="349"/>
      <c r="I8" s="350"/>
      <c r="J8" s="350"/>
      <c r="K8" s="350"/>
      <c r="L8" s="350"/>
      <c r="M8" s="350"/>
      <c r="N8" s="350"/>
      <c r="O8" s="350"/>
      <c r="P8" s="350"/>
      <c r="Q8" s="350"/>
      <c r="R8" s="350"/>
      <c r="S8" s="350"/>
      <c r="T8" s="350"/>
      <c r="U8" s="350"/>
      <c r="V8" s="350"/>
      <c r="W8" s="350"/>
      <c r="X8" s="350"/>
      <c r="Y8" s="350"/>
      <c r="Z8" s="350"/>
      <c r="AA8" s="350"/>
      <c r="AB8" s="351"/>
    </row>
    <row r="9" spans="1:28" x14ac:dyDescent="0.2">
      <c r="B9" s="38" t="s">
        <v>83</v>
      </c>
      <c r="C9" s="28"/>
      <c r="D9" s="95"/>
      <c r="E9" s="96"/>
      <c r="F9" s="96"/>
      <c r="G9" s="96"/>
      <c r="H9" s="96"/>
      <c r="I9" s="96"/>
      <c r="J9" s="96"/>
      <c r="K9" s="96"/>
      <c r="L9" s="96"/>
      <c r="M9" s="96"/>
      <c r="N9" s="96"/>
      <c r="O9" s="96"/>
      <c r="P9" s="96"/>
      <c r="Q9" s="96"/>
      <c r="R9" s="96"/>
      <c r="S9" s="96"/>
      <c r="T9" s="96"/>
      <c r="U9" s="96"/>
      <c r="V9" s="96"/>
      <c r="W9" s="96"/>
      <c r="X9" s="96"/>
      <c r="Y9" s="96"/>
      <c r="Z9" s="96"/>
      <c r="AA9" s="96"/>
      <c r="AB9" s="97"/>
    </row>
    <row r="10" spans="1:28" x14ac:dyDescent="0.2">
      <c r="B10" s="133" t="str">
        <f>IFERROR(VLOOKUP(C10,'MEG Def'!$A$7:$B$12,2),"")</f>
        <v/>
      </c>
      <c r="C10" s="140"/>
      <c r="D10" s="168">
        <f>'MemMon Actual'!D14+'MemMon Projected'!D14</f>
        <v>0</v>
      </c>
      <c r="E10" s="164">
        <f>'MemMon Actual'!E14+'MemMon Projected'!E14</f>
        <v>0</v>
      </c>
      <c r="F10" s="164">
        <f>'MemMon Actual'!F14+'MemMon Projected'!F14</f>
        <v>0</v>
      </c>
      <c r="G10" s="164">
        <f>'MemMon Actual'!G14+'MemMon Projected'!G14</f>
        <v>0</v>
      </c>
      <c r="H10" s="164">
        <f>'MemMon Actual'!H14+'MemMon Projected'!H14</f>
        <v>0</v>
      </c>
      <c r="I10" s="164">
        <f>'MemMon Actual'!I14+'MemMon Projected'!I14</f>
        <v>0</v>
      </c>
      <c r="J10" s="164">
        <f>'MemMon Actual'!J14+'MemMon Projected'!J14</f>
        <v>0</v>
      </c>
      <c r="K10" s="164">
        <f>'MemMon Actual'!K14+'MemMon Projected'!K14</f>
        <v>0</v>
      </c>
      <c r="L10" s="164">
        <f>'MemMon Actual'!L14+'MemMon Projected'!L14</f>
        <v>0</v>
      </c>
      <c r="M10" s="164">
        <f>'MemMon Actual'!M14+'MemMon Projected'!M14</f>
        <v>0</v>
      </c>
      <c r="N10" s="164">
        <f>'MemMon Actual'!N14+'MemMon Projected'!N14</f>
        <v>0</v>
      </c>
      <c r="O10" s="164">
        <f>'MemMon Actual'!O14+'MemMon Projected'!O14</f>
        <v>0</v>
      </c>
      <c r="P10" s="164">
        <f>'MemMon Actual'!P14+'MemMon Projected'!P14</f>
        <v>0</v>
      </c>
      <c r="Q10" s="164">
        <f>'MemMon Actual'!Q14+'MemMon Projected'!Q14</f>
        <v>0</v>
      </c>
      <c r="R10" s="164">
        <f>'MemMon Actual'!R14+'MemMon Projected'!R14</f>
        <v>0</v>
      </c>
      <c r="S10" s="164">
        <f>'MemMon Actual'!S14+'MemMon Projected'!S14</f>
        <v>0</v>
      </c>
      <c r="T10" s="164">
        <f>'MemMon Actual'!T14+'MemMon Projected'!T14</f>
        <v>0</v>
      </c>
      <c r="U10" s="164">
        <f>'MemMon Actual'!U14+'MemMon Projected'!U14</f>
        <v>0</v>
      </c>
      <c r="V10" s="164">
        <f>'MemMon Actual'!V14+'MemMon Projected'!V14</f>
        <v>0</v>
      </c>
      <c r="W10" s="164">
        <f>'MemMon Actual'!W14+'MemMon Projected'!W14</f>
        <v>0</v>
      </c>
      <c r="X10" s="164">
        <f>'MemMon Actual'!X14+'MemMon Projected'!X14</f>
        <v>0</v>
      </c>
      <c r="Y10" s="164">
        <f>'MemMon Actual'!Y14+'MemMon Projected'!Y14</f>
        <v>0</v>
      </c>
      <c r="Z10" s="164">
        <f>'MemMon Actual'!Z14+'MemMon Projected'!Z14</f>
        <v>0</v>
      </c>
      <c r="AA10" s="164">
        <f>'MemMon Actual'!AA14+'MemMon Projected'!AA14</f>
        <v>0</v>
      </c>
      <c r="AB10" s="169">
        <f>'MemMon Actual'!AB14+'MemMon Projected'!AB14</f>
        <v>0</v>
      </c>
    </row>
    <row r="11" spans="1:28" x14ac:dyDescent="0.2">
      <c r="B11" s="133" t="str">
        <f>IFERROR(VLOOKUP(C11,'MEG Def'!$A$7:$B$12,2),"")</f>
        <v/>
      </c>
      <c r="C11" s="140"/>
      <c r="D11" s="168">
        <f>'MemMon Actual'!D15+'MemMon Projected'!D15</f>
        <v>0</v>
      </c>
      <c r="E11" s="164">
        <f>'MemMon Actual'!E15+'MemMon Projected'!E15</f>
        <v>0</v>
      </c>
      <c r="F11" s="164">
        <f>'MemMon Actual'!F15+'MemMon Projected'!F15</f>
        <v>0</v>
      </c>
      <c r="G11" s="164">
        <f>'MemMon Actual'!G15+'MemMon Projected'!G15</f>
        <v>0</v>
      </c>
      <c r="H11" s="164">
        <f>'MemMon Actual'!H15+'MemMon Projected'!H15</f>
        <v>0</v>
      </c>
      <c r="I11" s="164">
        <f>'MemMon Actual'!I15+'MemMon Projected'!I15</f>
        <v>0</v>
      </c>
      <c r="J11" s="164">
        <f>'MemMon Actual'!J15+'MemMon Projected'!J15</f>
        <v>0</v>
      </c>
      <c r="K11" s="164">
        <f>'MemMon Actual'!K15+'MemMon Projected'!K15</f>
        <v>0</v>
      </c>
      <c r="L11" s="164">
        <f>'MemMon Actual'!L15+'MemMon Projected'!L15</f>
        <v>0</v>
      </c>
      <c r="M11" s="164">
        <f>'MemMon Actual'!M15+'MemMon Projected'!M15</f>
        <v>0</v>
      </c>
      <c r="N11" s="164">
        <f>'MemMon Actual'!N15+'MemMon Projected'!N15</f>
        <v>0</v>
      </c>
      <c r="O11" s="164">
        <f>'MemMon Actual'!O15+'MemMon Projected'!O15</f>
        <v>0</v>
      </c>
      <c r="P11" s="164">
        <f>'MemMon Actual'!P15+'MemMon Projected'!P15</f>
        <v>0</v>
      </c>
      <c r="Q11" s="164">
        <f>'MemMon Actual'!Q15+'MemMon Projected'!Q15</f>
        <v>0</v>
      </c>
      <c r="R11" s="164">
        <f>'MemMon Actual'!R15+'MemMon Projected'!R15</f>
        <v>0</v>
      </c>
      <c r="S11" s="164">
        <f>'MemMon Actual'!S15+'MemMon Projected'!S15</f>
        <v>0</v>
      </c>
      <c r="T11" s="164">
        <f>'MemMon Actual'!T15+'MemMon Projected'!T15</f>
        <v>0</v>
      </c>
      <c r="U11" s="164">
        <f>'MemMon Actual'!U15+'MemMon Projected'!U15</f>
        <v>0</v>
      </c>
      <c r="V11" s="164">
        <f>'MemMon Actual'!V15+'MemMon Projected'!V15</f>
        <v>0</v>
      </c>
      <c r="W11" s="164">
        <f>'MemMon Actual'!W15+'MemMon Projected'!W15</f>
        <v>0</v>
      </c>
      <c r="X11" s="164">
        <f>'MemMon Actual'!X15+'MemMon Projected'!X15</f>
        <v>0</v>
      </c>
      <c r="Y11" s="164">
        <f>'MemMon Actual'!Y15+'MemMon Projected'!Y15</f>
        <v>0</v>
      </c>
      <c r="Z11" s="164">
        <f>'MemMon Actual'!Z15+'MemMon Projected'!Z15</f>
        <v>0</v>
      </c>
      <c r="AA11" s="164">
        <f>'MemMon Actual'!AA15+'MemMon Projected'!AA15</f>
        <v>0</v>
      </c>
      <c r="AB11" s="169">
        <f>'MemMon Actual'!AB15+'MemMon Projected'!AB15</f>
        <v>0</v>
      </c>
    </row>
    <row r="12" spans="1:28" x14ac:dyDescent="0.2">
      <c r="B12" s="133" t="str">
        <f>IFERROR(VLOOKUP(C12,'MEG Def'!$A$7:$B$12,2),"")</f>
        <v/>
      </c>
      <c r="C12" s="140"/>
      <c r="D12" s="168">
        <f>'MemMon Actual'!D16+'MemMon Projected'!D16</f>
        <v>0</v>
      </c>
      <c r="E12" s="164">
        <f>'MemMon Actual'!E16+'MemMon Projected'!E16</f>
        <v>0</v>
      </c>
      <c r="F12" s="164">
        <f>'MemMon Actual'!F16+'MemMon Projected'!F16</f>
        <v>0</v>
      </c>
      <c r="G12" s="164">
        <f>'MemMon Actual'!G16+'MemMon Projected'!G16</f>
        <v>0</v>
      </c>
      <c r="H12" s="164">
        <f>'MemMon Actual'!H16+'MemMon Projected'!H16</f>
        <v>0</v>
      </c>
      <c r="I12" s="164">
        <f>'MemMon Actual'!I16+'MemMon Projected'!I16</f>
        <v>0</v>
      </c>
      <c r="J12" s="164">
        <f>'MemMon Actual'!J16+'MemMon Projected'!J16</f>
        <v>0</v>
      </c>
      <c r="K12" s="164">
        <f>'MemMon Actual'!K16+'MemMon Projected'!K16</f>
        <v>0</v>
      </c>
      <c r="L12" s="164">
        <f>'MemMon Actual'!L16+'MemMon Projected'!L16</f>
        <v>0</v>
      </c>
      <c r="M12" s="164">
        <f>'MemMon Actual'!M16+'MemMon Projected'!M16</f>
        <v>0</v>
      </c>
      <c r="N12" s="164">
        <f>'MemMon Actual'!N16+'MemMon Projected'!N16</f>
        <v>0</v>
      </c>
      <c r="O12" s="164">
        <f>'MemMon Actual'!O16+'MemMon Projected'!O16</f>
        <v>0</v>
      </c>
      <c r="P12" s="164">
        <f>'MemMon Actual'!P16+'MemMon Projected'!P16</f>
        <v>0</v>
      </c>
      <c r="Q12" s="164">
        <f>'MemMon Actual'!Q16+'MemMon Projected'!Q16</f>
        <v>0</v>
      </c>
      <c r="R12" s="164">
        <f>'MemMon Actual'!R16+'MemMon Projected'!R16</f>
        <v>0</v>
      </c>
      <c r="S12" s="164">
        <f>'MemMon Actual'!S16+'MemMon Projected'!S16</f>
        <v>0</v>
      </c>
      <c r="T12" s="164">
        <f>'MemMon Actual'!T16+'MemMon Projected'!T16</f>
        <v>0</v>
      </c>
      <c r="U12" s="164">
        <f>'MemMon Actual'!U16+'MemMon Projected'!U16</f>
        <v>0</v>
      </c>
      <c r="V12" s="164">
        <f>'MemMon Actual'!V16+'MemMon Projected'!V16</f>
        <v>0</v>
      </c>
      <c r="W12" s="164">
        <f>'MemMon Actual'!W16+'MemMon Projected'!W16</f>
        <v>0</v>
      </c>
      <c r="X12" s="164">
        <f>'MemMon Actual'!X16+'MemMon Projected'!X16</f>
        <v>0</v>
      </c>
      <c r="Y12" s="164">
        <f>'MemMon Actual'!Y16+'MemMon Projected'!Y16</f>
        <v>0</v>
      </c>
      <c r="Z12" s="164">
        <f>'MemMon Actual'!Z16+'MemMon Projected'!Z16</f>
        <v>0</v>
      </c>
      <c r="AA12" s="164">
        <f>'MemMon Actual'!AA16+'MemMon Projected'!AA16</f>
        <v>0</v>
      </c>
      <c r="AB12" s="169">
        <f>'MemMon Actual'!AB16+'MemMon Projected'!AB16</f>
        <v>0</v>
      </c>
    </row>
    <row r="13" spans="1:28" x14ac:dyDescent="0.2">
      <c r="B13" s="133" t="str">
        <f>IFERROR(VLOOKUP(C13,'MEG Def'!$A$7:$B$12,2),"")</f>
        <v/>
      </c>
      <c r="C13" s="140"/>
      <c r="D13" s="168">
        <f>'MemMon Actual'!D17+'MemMon Projected'!D17</f>
        <v>0</v>
      </c>
      <c r="E13" s="164">
        <f>'MemMon Actual'!E17+'MemMon Projected'!E17</f>
        <v>0</v>
      </c>
      <c r="F13" s="164">
        <f>'MemMon Actual'!F17+'MemMon Projected'!F17</f>
        <v>0</v>
      </c>
      <c r="G13" s="164">
        <f>'MemMon Actual'!G17+'MemMon Projected'!G17</f>
        <v>0</v>
      </c>
      <c r="H13" s="164">
        <f>'MemMon Actual'!H17+'MemMon Projected'!H17</f>
        <v>0</v>
      </c>
      <c r="I13" s="164">
        <f>'MemMon Actual'!I17+'MemMon Projected'!I17</f>
        <v>0</v>
      </c>
      <c r="J13" s="164">
        <f>'MemMon Actual'!J17+'MemMon Projected'!J17</f>
        <v>0</v>
      </c>
      <c r="K13" s="164">
        <f>'MemMon Actual'!K17+'MemMon Projected'!K17</f>
        <v>0</v>
      </c>
      <c r="L13" s="164">
        <f>'MemMon Actual'!L17+'MemMon Projected'!L17</f>
        <v>0</v>
      </c>
      <c r="M13" s="164">
        <f>'MemMon Actual'!M17+'MemMon Projected'!M17</f>
        <v>0</v>
      </c>
      <c r="N13" s="164">
        <f>'MemMon Actual'!N17+'MemMon Projected'!N17</f>
        <v>0</v>
      </c>
      <c r="O13" s="164">
        <f>'MemMon Actual'!O17+'MemMon Projected'!O17</f>
        <v>0</v>
      </c>
      <c r="P13" s="164">
        <f>'MemMon Actual'!P17+'MemMon Projected'!P17</f>
        <v>0</v>
      </c>
      <c r="Q13" s="164">
        <f>'MemMon Actual'!Q17+'MemMon Projected'!Q17</f>
        <v>0</v>
      </c>
      <c r="R13" s="164">
        <f>'MemMon Actual'!R17+'MemMon Projected'!R17</f>
        <v>0</v>
      </c>
      <c r="S13" s="164">
        <f>'MemMon Actual'!S17+'MemMon Projected'!S17</f>
        <v>0</v>
      </c>
      <c r="T13" s="164">
        <f>'MemMon Actual'!T17+'MemMon Projected'!T17</f>
        <v>0</v>
      </c>
      <c r="U13" s="164">
        <f>'MemMon Actual'!U17+'MemMon Projected'!U17</f>
        <v>0</v>
      </c>
      <c r="V13" s="164">
        <f>'MemMon Actual'!V17+'MemMon Projected'!V17</f>
        <v>0</v>
      </c>
      <c r="W13" s="164">
        <f>'MemMon Actual'!W17+'MemMon Projected'!W17</f>
        <v>0</v>
      </c>
      <c r="X13" s="164">
        <f>'MemMon Actual'!X17+'MemMon Projected'!X17</f>
        <v>0</v>
      </c>
      <c r="Y13" s="164">
        <f>'MemMon Actual'!Y17+'MemMon Projected'!Y17</f>
        <v>0</v>
      </c>
      <c r="Z13" s="164">
        <f>'MemMon Actual'!Z17+'MemMon Projected'!Z17</f>
        <v>0</v>
      </c>
      <c r="AA13" s="164">
        <f>'MemMon Actual'!AA17+'MemMon Projected'!AA17</f>
        <v>0</v>
      </c>
      <c r="AB13" s="169">
        <f>'MemMon Actual'!AB17+'MemMon Projected'!AB17</f>
        <v>0</v>
      </c>
    </row>
    <row r="14" spans="1:28" x14ac:dyDescent="0.2">
      <c r="B14" s="133" t="str">
        <f>IFERROR(VLOOKUP(C14,'MEG Def'!$A$7:$B$12,2),"")</f>
        <v/>
      </c>
      <c r="C14" s="140"/>
      <c r="D14" s="168">
        <f>'MemMon Actual'!D18+'MemMon Projected'!D18</f>
        <v>0</v>
      </c>
      <c r="E14" s="164">
        <f>'MemMon Actual'!E18+'MemMon Projected'!E18</f>
        <v>0</v>
      </c>
      <c r="F14" s="164">
        <f>'MemMon Actual'!F18+'MemMon Projected'!F18</f>
        <v>0</v>
      </c>
      <c r="G14" s="164">
        <f>'MemMon Actual'!G18+'MemMon Projected'!G18</f>
        <v>0</v>
      </c>
      <c r="H14" s="164">
        <f>'MemMon Actual'!H18+'MemMon Projected'!H18</f>
        <v>0</v>
      </c>
      <c r="I14" s="164">
        <f>'MemMon Actual'!I18+'MemMon Projected'!I18</f>
        <v>0</v>
      </c>
      <c r="J14" s="164">
        <f>'MemMon Actual'!J18+'MemMon Projected'!J18</f>
        <v>0</v>
      </c>
      <c r="K14" s="164">
        <f>'MemMon Actual'!K18+'MemMon Projected'!K18</f>
        <v>0</v>
      </c>
      <c r="L14" s="164">
        <f>'MemMon Actual'!L18+'MemMon Projected'!L18</f>
        <v>0</v>
      </c>
      <c r="M14" s="164">
        <f>'MemMon Actual'!M18+'MemMon Projected'!M18</f>
        <v>0</v>
      </c>
      <c r="N14" s="164">
        <f>'MemMon Actual'!N18+'MemMon Projected'!N18</f>
        <v>0</v>
      </c>
      <c r="O14" s="164">
        <f>'MemMon Actual'!O18+'MemMon Projected'!O18</f>
        <v>0</v>
      </c>
      <c r="P14" s="164">
        <f>'MemMon Actual'!P18+'MemMon Projected'!P18</f>
        <v>0</v>
      </c>
      <c r="Q14" s="164">
        <f>'MemMon Actual'!Q18+'MemMon Projected'!Q18</f>
        <v>0</v>
      </c>
      <c r="R14" s="164">
        <f>'MemMon Actual'!R18+'MemMon Projected'!R18</f>
        <v>0</v>
      </c>
      <c r="S14" s="164">
        <f>'MemMon Actual'!S18+'MemMon Projected'!S18</f>
        <v>0</v>
      </c>
      <c r="T14" s="164">
        <f>'MemMon Actual'!T18+'MemMon Projected'!T18</f>
        <v>0</v>
      </c>
      <c r="U14" s="164">
        <f>'MemMon Actual'!U18+'MemMon Projected'!U18</f>
        <v>0</v>
      </c>
      <c r="V14" s="164">
        <f>'MemMon Actual'!V18+'MemMon Projected'!V18</f>
        <v>0</v>
      </c>
      <c r="W14" s="164">
        <f>'MemMon Actual'!W18+'MemMon Projected'!W18</f>
        <v>0</v>
      </c>
      <c r="X14" s="164">
        <f>'MemMon Actual'!X18+'MemMon Projected'!X18</f>
        <v>0</v>
      </c>
      <c r="Y14" s="164">
        <f>'MemMon Actual'!Y18+'MemMon Projected'!Y18</f>
        <v>0</v>
      </c>
      <c r="Z14" s="164">
        <f>'MemMon Actual'!Z18+'MemMon Projected'!Z18</f>
        <v>0</v>
      </c>
      <c r="AA14" s="164">
        <f>'MemMon Actual'!AA18+'MemMon Projected'!AA18</f>
        <v>0</v>
      </c>
      <c r="AB14" s="169">
        <f>'MemMon Actual'!AB18+'MemMon Projected'!AB18</f>
        <v>0</v>
      </c>
    </row>
    <row r="15" spans="1:28" x14ac:dyDescent="0.2">
      <c r="B15" s="133"/>
      <c r="C15" s="140"/>
      <c r="D15" s="168">
        <f>'MemMon Actual'!D19+'MemMon Projected'!D19</f>
        <v>0</v>
      </c>
      <c r="E15" s="164">
        <f>'MemMon Actual'!E19+'MemMon Projected'!E19</f>
        <v>0</v>
      </c>
      <c r="F15" s="164">
        <f>'MemMon Actual'!F19+'MemMon Projected'!F19</f>
        <v>0</v>
      </c>
      <c r="G15" s="164">
        <f>'MemMon Actual'!G19+'MemMon Projected'!G19</f>
        <v>0</v>
      </c>
      <c r="H15" s="164">
        <f>'MemMon Actual'!H19+'MemMon Projected'!H19</f>
        <v>0</v>
      </c>
      <c r="I15" s="164">
        <f>'MemMon Actual'!I19+'MemMon Projected'!I19</f>
        <v>0</v>
      </c>
      <c r="J15" s="164">
        <f>'MemMon Actual'!J19+'MemMon Projected'!J19</f>
        <v>0</v>
      </c>
      <c r="K15" s="164">
        <f>'MemMon Actual'!K19+'MemMon Projected'!K19</f>
        <v>0</v>
      </c>
      <c r="L15" s="164">
        <f>'MemMon Actual'!L19+'MemMon Projected'!L19</f>
        <v>0</v>
      </c>
      <c r="M15" s="164">
        <f>'MemMon Actual'!M19+'MemMon Projected'!M19</f>
        <v>0</v>
      </c>
      <c r="N15" s="164">
        <f>'MemMon Actual'!N19+'MemMon Projected'!N19</f>
        <v>0</v>
      </c>
      <c r="O15" s="164">
        <f>'MemMon Actual'!O19+'MemMon Projected'!O19</f>
        <v>0</v>
      </c>
      <c r="P15" s="164">
        <f>'MemMon Actual'!P19+'MemMon Projected'!P19</f>
        <v>0</v>
      </c>
      <c r="Q15" s="164">
        <f>'MemMon Actual'!Q19+'MemMon Projected'!Q19</f>
        <v>0</v>
      </c>
      <c r="R15" s="164">
        <f>'MemMon Actual'!R19+'MemMon Projected'!R19</f>
        <v>0</v>
      </c>
      <c r="S15" s="164">
        <f>'MemMon Actual'!S19+'MemMon Projected'!S19</f>
        <v>0</v>
      </c>
      <c r="T15" s="164">
        <f>'MemMon Actual'!T19+'MemMon Projected'!T19</f>
        <v>0</v>
      </c>
      <c r="U15" s="164">
        <f>'MemMon Actual'!U19+'MemMon Projected'!U19</f>
        <v>0</v>
      </c>
      <c r="V15" s="164">
        <f>'MemMon Actual'!V19+'MemMon Projected'!V19</f>
        <v>0</v>
      </c>
      <c r="W15" s="164">
        <f>'MemMon Actual'!W19+'MemMon Projected'!W19</f>
        <v>0</v>
      </c>
      <c r="X15" s="164">
        <f>'MemMon Actual'!X19+'MemMon Projected'!X19</f>
        <v>0</v>
      </c>
      <c r="Y15" s="164">
        <f>'MemMon Actual'!Y19+'MemMon Projected'!Y19</f>
        <v>0</v>
      </c>
      <c r="Z15" s="164">
        <f>'MemMon Actual'!Z19+'MemMon Projected'!Z19</f>
        <v>0</v>
      </c>
      <c r="AA15" s="164">
        <f>'MemMon Actual'!AA19+'MemMon Projected'!AA19</f>
        <v>0</v>
      </c>
      <c r="AB15" s="169">
        <f>'MemMon Actual'!AB19+'MemMon Projected'!AB19</f>
        <v>0</v>
      </c>
    </row>
    <row r="16" spans="1:28" x14ac:dyDescent="0.2">
      <c r="B16" s="38" t="s">
        <v>45</v>
      </c>
      <c r="C16" s="141"/>
      <c r="D16" s="168">
        <f>'MemMon Actual'!D20+'MemMon Projected'!D20</f>
        <v>0</v>
      </c>
      <c r="E16" s="164">
        <f>'MemMon Actual'!E20+'MemMon Projected'!E20</f>
        <v>0</v>
      </c>
      <c r="F16" s="164">
        <f>'MemMon Actual'!F20+'MemMon Projected'!F20</f>
        <v>0</v>
      </c>
      <c r="G16" s="164">
        <f>'MemMon Actual'!G20+'MemMon Projected'!G20</f>
        <v>0</v>
      </c>
      <c r="H16" s="164">
        <f>'MemMon Actual'!H20+'MemMon Projected'!H20</f>
        <v>0</v>
      </c>
      <c r="I16" s="164">
        <f>'MemMon Actual'!I20+'MemMon Projected'!I20</f>
        <v>0</v>
      </c>
      <c r="J16" s="164">
        <f>'MemMon Actual'!J20+'MemMon Projected'!J20</f>
        <v>0</v>
      </c>
      <c r="K16" s="164">
        <f>'MemMon Actual'!K20+'MemMon Projected'!K20</f>
        <v>0</v>
      </c>
      <c r="L16" s="164">
        <f>'MemMon Actual'!L20+'MemMon Projected'!L20</f>
        <v>0</v>
      </c>
      <c r="M16" s="164">
        <f>'MemMon Actual'!M20+'MemMon Projected'!M20</f>
        <v>0</v>
      </c>
      <c r="N16" s="164">
        <f>'MemMon Actual'!N20+'MemMon Projected'!N20</f>
        <v>0</v>
      </c>
      <c r="O16" s="164">
        <f>'MemMon Actual'!O20+'MemMon Projected'!O20</f>
        <v>0</v>
      </c>
      <c r="P16" s="164">
        <f>'MemMon Actual'!P20+'MemMon Projected'!P20</f>
        <v>0</v>
      </c>
      <c r="Q16" s="164">
        <f>'MemMon Actual'!Q20+'MemMon Projected'!Q20</f>
        <v>0</v>
      </c>
      <c r="R16" s="164">
        <f>'MemMon Actual'!R20+'MemMon Projected'!R20</f>
        <v>0</v>
      </c>
      <c r="S16" s="164">
        <f>'MemMon Actual'!S20+'MemMon Projected'!S20</f>
        <v>0</v>
      </c>
      <c r="T16" s="164">
        <f>'MemMon Actual'!T20+'MemMon Projected'!T20</f>
        <v>0</v>
      </c>
      <c r="U16" s="164">
        <f>'MemMon Actual'!U20+'MemMon Projected'!U20</f>
        <v>0</v>
      </c>
      <c r="V16" s="164">
        <f>'MemMon Actual'!V20+'MemMon Projected'!V20</f>
        <v>0</v>
      </c>
      <c r="W16" s="164">
        <f>'MemMon Actual'!W20+'MemMon Projected'!W20</f>
        <v>0</v>
      </c>
      <c r="X16" s="164">
        <f>'MemMon Actual'!X20+'MemMon Projected'!X20</f>
        <v>0</v>
      </c>
      <c r="Y16" s="164">
        <f>'MemMon Actual'!Y20+'MemMon Projected'!Y20</f>
        <v>0</v>
      </c>
      <c r="Z16" s="164">
        <f>'MemMon Actual'!Z20+'MemMon Projected'!Z20</f>
        <v>0</v>
      </c>
      <c r="AA16" s="164">
        <f>'MemMon Actual'!AA20+'MemMon Projected'!AA20</f>
        <v>0</v>
      </c>
      <c r="AB16" s="169">
        <f>'MemMon Actual'!AB20+'MemMon Projected'!AB20</f>
        <v>0</v>
      </c>
    </row>
    <row r="17" spans="2:28" x14ac:dyDescent="0.2">
      <c r="B17" s="133" t="str">
        <f>IFERROR(VLOOKUP(C17,'MEG Def'!$A$14:$B$19,2),"")</f>
        <v/>
      </c>
      <c r="C17" s="141"/>
      <c r="D17" s="168">
        <f>'MemMon Actual'!D21+'MemMon Projected'!D21</f>
        <v>0</v>
      </c>
      <c r="E17" s="164">
        <f>'MemMon Actual'!E21+'MemMon Projected'!E21</f>
        <v>0</v>
      </c>
      <c r="F17" s="164">
        <f>'MemMon Actual'!F21+'MemMon Projected'!F21</f>
        <v>0</v>
      </c>
      <c r="G17" s="164">
        <f>'MemMon Actual'!G21+'MemMon Projected'!G21</f>
        <v>0</v>
      </c>
      <c r="H17" s="164">
        <f>'MemMon Actual'!H21+'MemMon Projected'!H21</f>
        <v>0</v>
      </c>
      <c r="I17" s="164">
        <f>'MemMon Actual'!I21+'MemMon Projected'!I21</f>
        <v>0</v>
      </c>
      <c r="J17" s="164">
        <f>'MemMon Actual'!J21+'MemMon Projected'!J21</f>
        <v>0</v>
      </c>
      <c r="K17" s="164">
        <f>'MemMon Actual'!K21+'MemMon Projected'!K21</f>
        <v>0</v>
      </c>
      <c r="L17" s="164">
        <f>'MemMon Actual'!L21+'MemMon Projected'!L21</f>
        <v>0</v>
      </c>
      <c r="M17" s="164">
        <f>'MemMon Actual'!M21+'MemMon Projected'!M21</f>
        <v>0</v>
      </c>
      <c r="N17" s="164">
        <f>'MemMon Actual'!N21+'MemMon Projected'!N21</f>
        <v>0</v>
      </c>
      <c r="O17" s="164">
        <f>'MemMon Actual'!O21+'MemMon Projected'!O21</f>
        <v>0</v>
      </c>
      <c r="P17" s="164">
        <f>'MemMon Actual'!P21+'MemMon Projected'!P21</f>
        <v>0</v>
      </c>
      <c r="Q17" s="164">
        <f>'MemMon Actual'!Q21+'MemMon Projected'!Q21</f>
        <v>0</v>
      </c>
      <c r="R17" s="164">
        <f>'MemMon Actual'!R21+'MemMon Projected'!R21</f>
        <v>0</v>
      </c>
      <c r="S17" s="164">
        <f>'MemMon Actual'!S21+'MemMon Projected'!S21</f>
        <v>0</v>
      </c>
      <c r="T17" s="164">
        <f>'MemMon Actual'!T21+'MemMon Projected'!T21</f>
        <v>0</v>
      </c>
      <c r="U17" s="164">
        <f>'MemMon Actual'!U21+'MemMon Projected'!U21</f>
        <v>0</v>
      </c>
      <c r="V17" s="164">
        <f>'MemMon Actual'!V21+'MemMon Projected'!V21</f>
        <v>0</v>
      </c>
      <c r="W17" s="164">
        <f>'MemMon Actual'!W21+'MemMon Projected'!W21</f>
        <v>0</v>
      </c>
      <c r="X17" s="164">
        <f>'MemMon Actual'!X21+'MemMon Projected'!X21</f>
        <v>0</v>
      </c>
      <c r="Y17" s="164">
        <f>'MemMon Actual'!Y21+'MemMon Projected'!Y21</f>
        <v>0</v>
      </c>
      <c r="Z17" s="164">
        <f>'MemMon Actual'!Z21+'MemMon Projected'!Z21</f>
        <v>0</v>
      </c>
      <c r="AA17" s="164">
        <f>'MemMon Actual'!AA21+'MemMon Projected'!AA21</f>
        <v>0</v>
      </c>
      <c r="AB17" s="169">
        <f>'MemMon Actual'!AB21+'MemMon Projected'!AB21</f>
        <v>0</v>
      </c>
    </row>
    <row r="18" spans="2:28" x14ac:dyDescent="0.2">
      <c r="B18" s="133" t="str">
        <f>IFERROR(VLOOKUP(C18,'MEG Def'!$A$14:$B$19,2),"")</f>
        <v/>
      </c>
      <c r="C18" s="141"/>
      <c r="D18" s="168">
        <f>'MemMon Actual'!D22+'MemMon Projected'!D22</f>
        <v>0</v>
      </c>
      <c r="E18" s="164">
        <f>'MemMon Actual'!E22+'MemMon Projected'!E22</f>
        <v>0</v>
      </c>
      <c r="F18" s="164">
        <f>'MemMon Actual'!F22+'MemMon Projected'!F22</f>
        <v>0</v>
      </c>
      <c r="G18" s="164">
        <f>'MemMon Actual'!G22+'MemMon Projected'!G22</f>
        <v>0</v>
      </c>
      <c r="H18" s="164">
        <f>'MemMon Actual'!H22+'MemMon Projected'!H22</f>
        <v>0</v>
      </c>
      <c r="I18" s="164">
        <f>'MemMon Actual'!I22+'MemMon Projected'!I22</f>
        <v>0</v>
      </c>
      <c r="J18" s="164">
        <f>'MemMon Actual'!J22+'MemMon Projected'!J22</f>
        <v>0</v>
      </c>
      <c r="K18" s="164">
        <f>'MemMon Actual'!K22+'MemMon Projected'!K22</f>
        <v>0</v>
      </c>
      <c r="L18" s="164">
        <f>'MemMon Actual'!L22+'MemMon Projected'!L22</f>
        <v>0</v>
      </c>
      <c r="M18" s="164">
        <f>'MemMon Actual'!M22+'MemMon Projected'!M22</f>
        <v>0</v>
      </c>
      <c r="N18" s="164">
        <f>'MemMon Actual'!N22+'MemMon Projected'!N22</f>
        <v>0</v>
      </c>
      <c r="O18" s="164">
        <f>'MemMon Actual'!O22+'MemMon Projected'!O22</f>
        <v>0</v>
      </c>
      <c r="P18" s="164">
        <f>'MemMon Actual'!P22+'MemMon Projected'!P22</f>
        <v>0</v>
      </c>
      <c r="Q18" s="164">
        <f>'MemMon Actual'!Q22+'MemMon Projected'!Q22</f>
        <v>0</v>
      </c>
      <c r="R18" s="164">
        <f>'MemMon Actual'!R22+'MemMon Projected'!R22</f>
        <v>0</v>
      </c>
      <c r="S18" s="164">
        <f>'MemMon Actual'!S22+'MemMon Projected'!S22</f>
        <v>0</v>
      </c>
      <c r="T18" s="164">
        <f>'MemMon Actual'!T22+'MemMon Projected'!T22</f>
        <v>0</v>
      </c>
      <c r="U18" s="164">
        <f>'MemMon Actual'!U22+'MemMon Projected'!U22</f>
        <v>0</v>
      </c>
      <c r="V18" s="164">
        <f>'MemMon Actual'!V22+'MemMon Projected'!V22</f>
        <v>0</v>
      </c>
      <c r="W18" s="164">
        <f>'MemMon Actual'!W22+'MemMon Projected'!W22</f>
        <v>0</v>
      </c>
      <c r="X18" s="164">
        <f>'MemMon Actual'!X22+'MemMon Projected'!X22</f>
        <v>0</v>
      </c>
      <c r="Y18" s="164">
        <f>'MemMon Actual'!Y22+'MemMon Projected'!Y22</f>
        <v>0</v>
      </c>
      <c r="Z18" s="164">
        <f>'MemMon Actual'!Z22+'MemMon Projected'!Z22</f>
        <v>0</v>
      </c>
      <c r="AA18" s="164">
        <f>'MemMon Actual'!AA22+'MemMon Projected'!AA22</f>
        <v>0</v>
      </c>
      <c r="AB18" s="169">
        <f>'MemMon Actual'!AB22+'MemMon Projected'!AB22</f>
        <v>0</v>
      </c>
    </row>
    <row r="19" spans="2:28" x14ac:dyDescent="0.2">
      <c r="B19" s="133" t="str">
        <f>IFERROR(VLOOKUP(C19,'MEG Def'!$A$14:$B$19,2),"")</f>
        <v/>
      </c>
      <c r="C19" s="141"/>
      <c r="D19" s="168">
        <f>'MemMon Actual'!D23+'MemMon Projected'!D23</f>
        <v>0</v>
      </c>
      <c r="E19" s="164">
        <f>'MemMon Actual'!E23+'MemMon Projected'!E23</f>
        <v>0</v>
      </c>
      <c r="F19" s="164">
        <f>'MemMon Actual'!F23+'MemMon Projected'!F23</f>
        <v>0</v>
      </c>
      <c r="G19" s="164">
        <f>'MemMon Actual'!G23+'MemMon Projected'!G23</f>
        <v>0</v>
      </c>
      <c r="H19" s="164">
        <f>'MemMon Actual'!H23+'MemMon Projected'!H23</f>
        <v>0</v>
      </c>
      <c r="I19" s="164">
        <f>'MemMon Actual'!I23+'MemMon Projected'!I23</f>
        <v>0</v>
      </c>
      <c r="J19" s="164">
        <f>'MemMon Actual'!J23+'MemMon Projected'!J23</f>
        <v>0</v>
      </c>
      <c r="K19" s="164">
        <f>'MemMon Actual'!K23+'MemMon Projected'!K23</f>
        <v>0</v>
      </c>
      <c r="L19" s="164">
        <f>'MemMon Actual'!L23+'MemMon Projected'!L23</f>
        <v>0</v>
      </c>
      <c r="M19" s="164">
        <f>'MemMon Actual'!M23+'MemMon Projected'!M23</f>
        <v>0</v>
      </c>
      <c r="N19" s="164">
        <f>'MemMon Actual'!N23+'MemMon Projected'!N23</f>
        <v>0</v>
      </c>
      <c r="O19" s="164">
        <f>'MemMon Actual'!O23+'MemMon Projected'!O23</f>
        <v>0</v>
      </c>
      <c r="P19" s="164">
        <f>'MemMon Actual'!P23+'MemMon Projected'!P23</f>
        <v>0</v>
      </c>
      <c r="Q19" s="164">
        <f>'MemMon Actual'!Q23+'MemMon Projected'!Q23</f>
        <v>0</v>
      </c>
      <c r="R19" s="164">
        <f>'MemMon Actual'!R23+'MemMon Projected'!R23</f>
        <v>0</v>
      </c>
      <c r="S19" s="164">
        <f>'MemMon Actual'!S23+'MemMon Projected'!S23</f>
        <v>0</v>
      </c>
      <c r="T19" s="164">
        <f>'MemMon Actual'!T23+'MemMon Projected'!T23</f>
        <v>0</v>
      </c>
      <c r="U19" s="164">
        <f>'MemMon Actual'!U23+'MemMon Projected'!U23</f>
        <v>0</v>
      </c>
      <c r="V19" s="164">
        <f>'MemMon Actual'!V23+'MemMon Projected'!V23</f>
        <v>0</v>
      </c>
      <c r="W19" s="164">
        <f>'MemMon Actual'!W23+'MemMon Projected'!W23</f>
        <v>0</v>
      </c>
      <c r="X19" s="164">
        <f>'MemMon Actual'!X23+'MemMon Projected'!X23</f>
        <v>0</v>
      </c>
      <c r="Y19" s="164">
        <f>'MemMon Actual'!Y23+'MemMon Projected'!Y23</f>
        <v>0</v>
      </c>
      <c r="Z19" s="164">
        <f>'MemMon Actual'!Z23+'MemMon Projected'!Z23</f>
        <v>0</v>
      </c>
      <c r="AA19" s="164">
        <f>'MemMon Actual'!AA23+'MemMon Projected'!AA23</f>
        <v>0</v>
      </c>
      <c r="AB19" s="169">
        <f>'MemMon Actual'!AB23+'MemMon Projected'!AB23</f>
        <v>0</v>
      </c>
    </row>
    <row r="20" spans="2:28" x14ac:dyDescent="0.2">
      <c r="B20" s="133" t="str">
        <f>IFERROR(VLOOKUP(C20,'MEG Def'!$A$14:$B$19,2),"")</f>
        <v/>
      </c>
      <c r="C20" s="141"/>
      <c r="D20" s="168">
        <f>'MemMon Actual'!D24+'MemMon Projected'!D24</f>
        <v>0</v>
      </c>
      <c r="E20" s="164">
        <f>'MemMon Actual'!E24+'MemMon Projected'!E24</f>
        <v>0</v>
      </c>
      <c r="F20" s="164">
        <f>'MemMon Actual'!F24+'MemMon Projected'!F24</f>
        <v>0</v>
      </c>
      <c r="G20" s="164">
        <f>'MemMon Actual'!G24+'MemMon Projected'!G24</f>
        <v>0</v>
      </c>
      <c r="H20" s="164">
        <f>'MemMon Actual'!H24+'MemMon Projected'!H24</f>
        <v>0</v>
      </c>
      <c r="I20" s="164">
        <f>'MemMon Actual'!I24+'MemMon Projected'!I24</f>
        <v>0</v>
      </c>
      <c r="J20" s="164">
        <f>'MemMon Actual'!J24+'MemMon Projected'!J24</f>
        <v>0</v>
      </c>
      <c r="K20" s="164">
        <f>'MemMon Actual'!K24+'MemMon Projected'!K24</f>
        <v>0</v>
      </c>
      <c r="L20" s="164">
        <f>'MemMon Actual'!L24+'MemMon Projected'!L24</f>
        <v>0</v>
      </c>
      <c r="M20" s="164">
        <f>'MemMon Actual'!M24+'MemMon Projected'!M24</f>
        <v>0</v>
      </c>
      <c r="N20" s="164">
        <f>'MemMon Actual'!N24+'MemMon Projected'!N24</f>
        <v>0</v>
      </c>
      <c r="O20" s="164">
        <f>'MemMon Actual'!O24+'MemMon Projected'!O24</f>
        <v>0</v>
      </c>
      <c r="P20" s="164">
        <f>'MemMon Actual'!P24+'MemMon Projected'!P24</f>
        <v>0</v>
      </c>
      <c r="Q20" s="164">
        <f>'MemMon Actual'!Q24+'MemMon Projected'!Q24</f>
        <v>0</v>
      </c>
      <c r="R20" s="164">
        <f>'MemMon Actual'!R24+'MemMon Projected'!R24</f>
        <v>0</v>
      </c>
      <c r="S20" s="164">
        <f>'MemMon Actual'!S24+'MemMon Projected'!S24</f>
        <v>0</v>
      </c>
      <c r="T20" s="164">
        <f>'MemMon Actual'!T24+'MemMon Projected'!T24</f>
        <v>0</v>
      </c>
      <c r="U20" s="164">
        <f>'MemMon Actual'!U24+'MemMon Projected'!U24</f>
        <v>0</v>
      </c>
      <c r="V20" s="164">
        <f>'MemMon Actual'!V24+'MemMon Projected'!V24</f>
        <v>0</v>
      </c>
      <c r="W20" s="164">
        <f>'MemMon Actual'!W24+'MemMon Projected'!W24</f>
        <v>0</v>
      </c>
      <c r="X20" s="164">
        <f>'MemMon Actual'!X24+'MemMon Projected'!X24</f>
        <v>0</v>
      </c>
      <c r="Y20" s="164">
        <f>'MemMon Actual'!Y24+'MemMon Projected'!Y24</f>
        <v>0</v>
      </c>
      <c r="Z20" s="164">
        <f>'MemMon Actual'!Z24+'MemMon Projected'!Z24</f>
        <v>0</v>
      </c>
      <c r="AA20" s="164">
        <f>'MemMon Actual'!AA24+'MemMon Projected'!AA24</f>
        <v>0</v>
      </c>
      <c r="AB20" s="169">
        <f>'MemMon Actual'!AB24+'MemMon Projected'!AB24</f>
        <v>0</v>
      </c>
    </row>
    <row r="21" spans="2:28" x14ac:dyDescent="0.2">
      <c r="B21" s="133" t="str">
        <f>IFERROR(VLOOKUP(C21,'MEG Def'!$A$14:$B$19,2),"")</f>
        <v/>
      </c>
      <c r="C21" s="141"/>
      <c r="D21" s="168">
        <f>'MemMon Actual'!D25+'MemMon Projected'!D25</f>
        <v>0</v>
      </c>
      <c r="E21" s="164">
        <f>'MemMon Actual'!E25+'MemMon Projected'!E25</f>
        <v>0</v>
      </c>
      <c r="F21" s="164">
        <f>'MemMon Actual'!F25+'MemMon Projected'!F25</f>
        <v>0</v>
      </c>
      <c r="G21" s="164">
        <f>'MemMon Actual'!G25+'MemMon Projected'!G25</f>
        <v>0</v>
      </c>
      <c r="H21" s="164">
        <f>'MemMon Actual'!H25+'MemMon Projected'!H25</f>
        <v>0</v>
      </c>
      <c r="I21" s="164">
        <f>'MemMon Actual'!I25+'MemMon Projected'!I25</f>
        <v>0</v>
      </c>
      <c r="J21" s="164">
        <f>'MemMon Actual'!J25+'MemMon Projected'!J25</f>
        <v>0</v>
      </c>
      <c r="K21" s="164">
        <f>'MemMon Actual'!K25+'MemMon Projected'!K25</f>
        <v>0</v>
      </c>
      <c r="L21" s="164">
        <f>'MemMon Actual'!L25+'MemMon Projected'!L25</f>
        <v>0</v>
      </c>
      <c r="M21" s="164">
        <f>'MemMon Actual'!M25+'MemMon Projected'!M25</f>
        <v>0</v>
      </c>
      <c r="N21" s="164">
        <f>'MemMon Actual'!N25+'MemMon Projected'!N25</f>
        <v>0</v>
      </c>
      <c r="O21" s="164">
        <f>'MemMon Actual'!O25+'MemMon Projected'!O25</f>
        <v>0</v>
      </c>
      <c r="P21" s="164">
        <f>'MemMon Actual'!P25+'MemMon Projected'!P25</f>
        <v>0</v>
      </c>
      <c r="Q21" s="164">
        <f>'MemMon Actual'!Q25+'MemMon Projected'!Q25</f>
        <v>0</v>
      </c>
      <c r="R21" s="164">
        <f>'MemMon Actual'!R25+'MemMon Projected'!R25</f>
        <v>0</v>
      </c>
      <c r="S21" s="164">
        <f>'MemMon Actual'!S25+'MemMon Projected'!S25</f>
        <v>0</v>
      </c>
      <c r="T21" s="164">
        <f>'MemMon Actual'!T25+'MemMon Projected'!T25</f>
        <v>0</v>
      </c>
      <c r="U21" s="164">
        <f>'MemMon Actual'!U25+'MemMon Projected'!U25</f>
        <v>0</v>
      </c>
      <c r="V21" s="164">
        <f>'MemMon Actual'!V25+'MemMon Projected'!V25</f>
        <v>0</v>
      </c>
      <c r="W21" s="164">
        <f>'MemMon Actual'!W25+'MemMon Projected'!W25</f>
        <v>0</v>
      </c>
      <c r="X21" s="164">
        <f>'MemMon Actual'!X25+'MemMon Projected'!X25</f>
        <v>0</v>
      </c>
      <c r="Y21" s="164">
        <f>'MemMon Actual'!Y25+'MemMon Projected'!Y25</f>
        <v>0</v>
      </c>
      <c r="Z21" s="164">
        <f>'MemMon Actual'!Z25+'MemMon Projected'!Z25</f>
        <v>0</v>
      </c>
      <c r="AA21" s="164">
        <f>'MemMon Actual'!AA25+'MemMon Projected'!AA25</f>
        <v>0</v>
      </c>
      <c r="AB21" s="169">
        <f>'MemMon Actual'!AB25+'MemMon Projected'!AB25</f>
        <v>0</v>
      </c>
    </row>
    <row r="22" spans="2:28" x14ac:dyDescent="0.2">
      <c r="B22" s="133"/>
      <c r="C22" s="140"/>
      <c r="D22" s="168">
        <f>'MemMon Actual'!D26+'MemMon Projected'!D26</f>
        <v>0</v>
      </c>
      <c r="E22" s="164">
        <f>'MemMon Actual'!E26+'MemMon Projected'!E26</f>
        <v>0</v>
      </c>
      <c r="F22" s="164">
        <f>'MemMon Actual'!F26+'MemMon Projected'!F26</f>
        <v>0</v>
      </c>
      <c r="G22" s="164">
        <f>'MemMon Actual'!G26+'MemMon Projected'!G26</f>
        <v>0</v>
      </c>
      <c r="H22" s="164">
        <f>'MemMon Actual'!H26+'MemMon Projected'!H26</f>
        <v>0</v>
      </c>
      <c r="I22" s="164">
        <f>'MemMon Actual'!I26+'MemMon Projected'!I26</f>
        <v>0</v>
      </c>
      <c r="J22" s="164">
        <f>'MemMon Actual'!J26+'MemMon Projected'!J26</f>
        <v>0</v>
      </c>
      <c r="K22" s="164">
        <f>'MemMon Actual'!K26+'MemMon Projected'!K26</f>
        <v>0</v>
      </c>
      <c r="L22" s="164">
        <f>'MemMon Actual'!L26+'MemMon Projected'!L26</f>
        <v>0</v>
      </c>
      <c r="M22" s="164">
        <f>'MemMon Actual'!M26+'MemMon Projected'!M26</f>
        <v>0</v>
      </c>
      <c r="N22" s="164">
        <f>'MemMon Actual'!N26+'MemMon Projected'!N26</f>
        <v>0</v>
      </c>
      <c r="O22" s="164">
        <f>'MemMon Actual'!O26+'MemMon Projected'!O26</f>
        <v>0</v>
      </c>
      <c r="P22" s="164">
        <f>'MemMon Actual'!P26+'MemMon Projected'!P26</f>
        <v>0</v>
      </c>
      <c r="Q22" s="164">
        <f>'MemMon Actual'!Q26+'MemMon Projected'!Q26</f>
        <v>0</v>
      </c>
      <c r="R22" s="164">
        <f>'MemMon Actual'!R26+'MemMon Projected'!R26</f>
        <v>0</v>
      </c>
      <c r="S22" s="164">
        <f>'MemMon Actual'!S26+'MemMon Projected'!S26</f>
        <v>0</v>
      </c>
      <c r="T22" s="164">
        <f>'MemMon Actual'!T26+'MemMon Projected'!T26</f>
        <v>0</v>
      </c>
      <c r="U22" s="164">
        <f>'MemMon Actual'!U26+'MemMon Projected'!U26</f>
        <v>0</v>
      </c>
      <c r="V22" s="164">
        <f>'MemMon Actual'!V26+'MemMon Projected'!V26</f>
        <v>0</v>
      </c>
      <c r="W22" s="164">
        <f>'MemMon Actual'!W26+'MemMon Projected'!W26</f>
        <v>0</v>
      </c>
      <c r="X22" s="164">
        <f>'MemMon Actual'!X26+'MemMon Projected'!X26</f>
        <v>0</v>
      </c>
      <c r="Y22" s="164">
        <f>'MemMon Actual'!Y26+'MemMon Projected'!Y26</f>
        <v>0</v>
      </c>
      <c r="Z22" s="164">
        <f>'MemMon Actual'!Z26+'MemMon Projected'!Z26</f>
        <v>0</v>
      </c>
      <c r="AA22" s="164">
        <f>'MemMon Actual'!AA26+'MemMon Projected'!AA26</f>
        <v>0</v>
      </c>
      <c r="AB22" s="169">
        <f>'MemMon Actual'!AB26+'MemMon Projected'!AB26</f>
        <v>0</v>
      </c>
    </row>
    <row r="23" spans="2:28" x14ac:dyDescent="0.2">
      <c r="B23" s="45" t="s">
        <v>42</v>
      </c>
      <c r="C23" s="141"/>
      <c r="D23" s="168">
        <f>'MemMon Actual'!D27+'MemMon Projected'!D27</f>
        <v>0</v>
      </c>
      <c r="E23" s="164">
        <f>'MemMon Actual'!E27+'MemMon Projected'!E27</f>
        <v>0</v>
      </c>
      <c r="F23" s="164">
        <f>'MemMon Actual'!F27+'MemMon Projected'!F27</f>
        <v>0</v>
      </c>
      <c r="G23" s="164">
        <f>'MemMon Actual'!G27+'MemMon Projected'!G27</f>
        <v>0</v>
      </c>
      <c r="H23" s="164">
        <f>'MemMon Actual'!H27+'MemMon Projected'!H27</f>
        <v>0</v>
      </c>
      <c r="I23" s="164">
        <f>'MemMon Actual'!I27+'MemMon Projected'!I27</f>
        <v>0</v>
      </c>
      <c r="J23" s="164">
        <f>'MemMon Actual'!J27+'MemMon Projected'!J27</f>
        <v>0</v>
      </c>
      <c r="K23" s="164">
        <f>'MemMon Actual'!K27+'MemMon Projected'!K27</f>
        <v>0</v>
      </c>
      <c r="L23" s="164">
        <f>'MemMon Actual'!L27+'MemMon Projected'!L27</f>
        <v>0</v>
      </c>
      <c r="M23" s="164">
        <f>'MemMon Actual'!M27+'MemMon Projected'!M27</f>
        <v>0</v>
      </c>
      <c r="N23" s="164">
        <f>'MemMon Actual'!N27+'MemMon Projected'!N27</f>
        <v>0</v>
      </c>
      <c r="O23" s="164">
        <f>'MemMon Actual'!O27+'MemMon Projected'!O27</f>
        <v>0</v>
      </c>
      <c r="P23" s="164">
        <f>'MemMon Actual'!P27+'MemMon Projected'!P27</f>
        <v>0</v>
      </c>
      <c r="Q23" s="164">
        <f>'MemMon Actual'!Q27+'MemMon Projected'!Q27</f>
        <v>0</v>
      </c>
      <c r="R23" s="164">
        <f>'MemMon Actual'!R27+'MemMon Projected'!R27</f>
        <v>0</v>
      </c>
      <c r="S23" s="164">
        <f>'MemMon Actual'!S27+'MemMon Projected'!S27</f>
        <v>0</v>
      </c>
      <c r="T23" s="164">
        <f>'MemMon Actual'!T27+'MemMon Projected'!T27</f>
        <v>0</v>
      </c>
      <c r="U23" s="164">
        <f>'MemMon Actual'!U27+'MemMon Projected'!U27</f>
        <v>0</v>
      </c>
      <c r="V23" s="164">
        <f>'MemMon Actual'!V27+'MemMon Projected'!V27</f>
        <v>0</v>
      </c>
      <c r="W23" s="164">
        <f>'MemMon Actual'!W27+'MemMon Projected'!W27</f>
        <v>0</v>
      </c>
      <c r="X23" s="164">
        <f>'MemMon Actual'!X27+'MemMon Projected'!X27</f>
        <v>0</v>
      </c>
      <c r="Y23" s="164">
        <f>'MemMon Actual'!Y27+'MemMon Projected'!Y27</f>
        <v>0</v>
      </c>
      <c r="Z23" s="164">
        <f>'MemMon Actual'!Z27+'MemMon Projected'!Z27</f>
        <v>0</v>
      </c>
      <c r="AA23" s="164">
        <f>'MemMon Actual'!AA27+'MemMon Projected'!AA27</f>
        <v>0</v>
      </c>
      <c r="AB23" s="169">
        <f>'MemMon Actual'!AB27+'MemMon Projected'!AB27</f>
        <v>0</v>
      </c>
    </row>
    <row r="24" spans="2:28" x14ac:dyDescent="0.2">
      <c r="B24" s="133" t="str">
        <f>IFERROR(VLOOKUP(C24,'MEG Def'!$A$42:$B$45,2),"")</f>
        <v/>
      </c>
      <c r="C24" s="141"/>
      <c r="D24" s="168">
        <f>'MemMon Actual'!D28+'MemMon Projected'!D28</f>
        <v>0</v>
      </c>
      <c r="E24" s="164">
        <f>'MemMon Actual'!E28+'MemMon Projected'!E28</f>
        <v>0</v>
      </c>
      <c r="F24" s="164">
        <f>'MemMon Actual'!F28+'MemMon Projected'!F28</f>
        <v>0</v>
      </c>
      <c r="G24" s="164">
        <f>'MemMon Actual'!G28+'MemMon Projected'!G28</f>
        <v>0</v>
      </c>
      <c r="H24" s="164">
        <f>'MemMon Actual'!H28+'MemMon Projected'!H28</f>
        <v>0</v>
      </c>
      <c r="I24" s="164">
        <f>'MemMon Actual'!I28+'MemMon Projected'!I28</f>
        <v>0</v>
      </c>
      <c r="J24" s="164">
        <f>'MemMon Actual'!J28+'MemMon Projected'!J28</f>
        <v>0</v>
      </c>
      <c r="K24" s="164">
        <f>'MemMon Actual'!K28+'MemMon Projected'!K28</f>
        <v>0</v>
      </c>
      <c r="L24" s="164">
        <f>'MemMon Actual'!L28+'MemMon Projected'!L28</f>
        <v>0</v>
      </c>
      <c r="M24" s="164">
        <f>'MemMon Actual'!M28+'MemMon Projected'!M28</f>
        <v>0</v>
      </c>
      <c r="N24" s="164">
        <f>'MemMon Actual'!N28+'MemMon Projected'!N28</f>
        <v>0</v>
      </c>
      <c r="O24" s="164">
        <f>'MemMon Actual'!O28+'MemMon Projected'!O28</f>
        <v>0</v>
      </c>
      <c r="P24" s="164">
        <f>'MemMon Actual'!P28+'MemMon Projected'!P28</f>
        <v>0</v>
      </c>
      <c r="Q24" s="164">
        <f>'MemMon Actual'!Q28+'MemMon Projected'!Q28</f>
        <v>0</v>
      </c>
      <c r="R24" s="164">
        <f>'MemMon Actual'!R28+'MemMon Projected'!R28</f>
        <v>0</v>
      </c>
      <c r="S24" s="164">
        <f>'MemMon Actual'!S28+'MemMon Projected'!S28</f>
        <v>0</v>
      </c>
      <c r="T24" s="164">
        <f>'MemMon Actual'!T28+'MemMon Projected'!T28</f>
        <v>0</v>
      </c>
      <c r="U24" s="164">
        <f>'MemMon Actual'!U28+'MemMon Projected'!U28</f>
        <v>0</v>
      </c>
      <c r="V24" s="164">
        <f>'MemMon Actual'!V28+'MemMon Projected'!V28</f>
        <v>0</v>
      </c>
      <c r="W24" s="164">
        <f>'MemMon Actual'!W28+'MemMon Projected'!W28</f>
        <v>0</v>
      </c>
      <c r="X24" s="164">
        <f>'MemMon Actual'!X28+'MemMon Projected'!X28</f>
        <v>0</v>
      </c>
      <c r="Y24" s="164">
        <f>'MemMon Actual'!Y28+'MemMon Projected'!Y28</f>
        <v>0</v>
      </c>
      <c r="Z24" s="164">
        <f>'MemMon Actual'!Z28+'MemMon Projected'!Z28</f>
        <v>0</v>
      </c>
      <c r="AA24" s="164">
        <f>'MemMon Actual'!AA28+'MemMon Projected'!AA28</f>
        <v>0</v>
      </c>
      <c r="AB24" s="169">
        <f>'MemMon Actual'!AB28+'MemMon Projected'!AB28</f>
        <v>0</v>
      </c>
    </row>
    <row r="25" spans="2:28" x14ac:dyDescent="0.2">
      <c r="B25" s="133" t="str">
        <f>IFERROR(VLOOKUP(C25,'MEG Def'!$A$42:$B$45,2),"")</f>
        <v/>
      </c>
      <c r="C25" s="141"/>
      <c r="D25" s="168">
        <f>'MemMon Actual'!D29+'MemMon Projected'!D29</f>
        <v>0</v>
      </c>
      <c r="E25" s="164">
        <f>'MemMon Actual'!E29+'MemMon Projected'!E29</f>
        <v>0</v>
      </c>
      <c r="F25" s="164">
        <f>'MemMon Actual'!F29+'MemMon Projected'!F29</f>
        <v>0</v>
      </c>
      <c r="G25" s="164">
        <f>'MemMon Actual'!G29+'MemMon Projected'!G29</f>
        <v>0</v>
      </c>
      <c r="H25" s="164">
        <f>'MemMon Actual'!H29+'MemMon Projected'!H29</f>
        <v>0</v>
      </c>
      <c r="I25" s="164">
        <f>'MemMon Actual'!I29+'MemMon Projected'!I29</f>
        <v>0</v>
      </c>
      <c r="J25" s="164">
        <f>'MemMon Actual'!J29+'MemMon Projected'!J29</f>
        <v>0</v>
      </c>
      <c r="K25" s="164">
        <f>'MemMon Actual'!K29+'MemMon Projected'!K29</f>
        <v>0</v>
      </c>
      <c r="L25" s="164">
        <f>'MemMon Actual'!L29+'MemMon Projected'!L29</f>
        <v>0</v>
      </c>
      <c r="M25" s="164">
        <f>'MemMon Actual'!M29+'MemMon Projected'!M29</f>
        <v>0</v>
      </c>
      <c r="N25" s="164">
        <f>'MemMon Actual'!N29+'MemMon Projected'!N29</f>
        <v>0</v>
      </c>
      <c r="O25" s="164">
        <f>'MemMon Actual'!O29+'MemMon Projected'!O29</f>
        <v>0</v>
      </c>
      <c r="P25" s="164">
        <f>'MemMon Actual'!P29+'MemMon Projected'!P29</f>
        <v>0</v>
      </c>
      <c r="Q25" s="164">
        <f>'MemMon Actual'!Q29+'MemMon Projected'!Q29</f>
        <v>0</v>
      </c>
      <c r="R25" s="164">
        <f>'MemMon Actual'!R29+'MemMon Projected'!R29</f>
        <v>0</v>
      </c>
      <c r="S25" s="164">
        <f>'MemMon Actual'!S29+'MemMon Projected'!S29</f>
        <v>0</v>
      </c>
      <c r="T25" s="164">
        <f>'MemMon Actual'!T29+'MemMon Projected'!T29</f>
        <v>0</v>
      </c>
      <c r="U25" s="164">
        <f>'MemMon Actual'!U29+'MemMon Projected'!U29</f>
        <v>0</v>
      </c>
      <c r="V25" s="164">
        <f>'MemMon Actual'!V29+'MemMon Projected'!V29</f>
        <v>0</v>
      </c>
      <c r="W25" s="164">
        <f>'MemMon Actual'!W29+'MemMon Projected'!W29</f>
        <v>0</v>
      </c>
      <c r="X25" s="164">
        <f>'MemMon Actual'!X29+'MemMon Projected'!X29</f>
        <v>0</v>
      </c>
      <c r="Y25" s="164">
        <f>'MemMon Actual'!Y29+'MemMon Projected'!Y29</f>
        <v>0</v>
      </c>
      <c r="Z25" s="164">
        <f>'MemMon Actual'!Z29+'MemMon Projected'!Z29</f>
        <v>0</v>
      </c>
      <c r="AA25" s="164">
        <f>'MemMon Actual'!AA29+'MemMon Projected'!AA29</f>
        <v>0</v>
      </c>
      <c r="AB25" s="169">
        <f>'MemMon Actual'!AB29+'MemMon Projected'!AB29</f>
        <v>0</v>
      </c>
    </row>
    <row r="26" spans="2:28" x14ac:dyDescent="0.2">
      <c r="B26" s="133" t="str">
        <f>IFERROR(VLOOKUP(C26,'MEG Def'!$A$42:$B$45,2),"")</f>
        <v/>
      </c>
      <c r="C26" s="141"/>
      <c r="D26" s="168">
        <f>'MemMon Actual'!D30+'MemMon Projected'!D30</f>
        <v>0</v>
      </c>
      <c r="E26" s="164">
        <f>'MemMon Actual'!E30+'MemMon Projected'!E30</f>
        <v>0</v>
      </c>
      <c r="F26" s="164">
        <f>'MemMon Actual'!F30+'MemMon Projected'!F30</f>
        <v>0</v>
      </c>
      <c r="G26" s="164">
        <f>'MemMon Actual'!G30+'MemMon Projected'!G30</f>
        <v>0</v>
      </c>
      <c r="H26" s="164">
        <f>'MemMon Actual'!H30+'MemMon Projected'!H30</f>
        <v>0</v>
      </c>
      <c r="I26" s="164">
        <f>'MemMon Actual'!I30+'MemMon Projected'!I30</f>
        <v>0</v>
      </c>
      <c r="J26" s="164">
        <f>'MemMon Actual'!J30+'MemMon Projected'!J30</f>
        <v>0</v>
      </c>
      <c r="K26" s="164">
        <f>'MemMon Actual'!K30+'MemMon Projected'!K30</f>
        <v>0</v>
      </c>
      <c r="L26" s="164">
        <f>'MemMon Actual'!L30+'MemMon Projected'!L30</f>
        <v>0</v>
      </c>
      <c r="M26" s="164">
        <f>'MemMon Actual'!M30+'MemMon Projected'!M30</f>
        <v>0</v>
      </c>
      <c r="N26" s="164">
        <f>'MemMon Actual'!N30+'MemMon Projected'!N30</f>
        <v>0</v>
      </c>
      <c r="O26" s="164">
        <f>'MemMon Actual'!O30+'MemMon Projected'!O30</f>
        <v>0</v>
      </c>
      <c r="P26" s="164">
        <f>'MemMon Actual'!P30+'MemMon Projected'!P30</f>
        <v>0</v>
      </c>
      <c r="Q26" s="164">
        <f>'MemMon Actual'!Q30+'MemMon Projected'!Q30</f>
        <v>0</v>
      </c>
      <c r="R26" s="164">
        <f>'MemMon Actual'!R30+'MemMon Projected'!R30</f>
        <v>0</v>
      </c>
      <c r="S26" s="164">
        <f>'MemMon Actual'!S30+'MemMon Projected'!S30</f>
        <v>0</v>
      </c>
      <c r="T26" s="164">
        <f>'MemMon Actual'!T30+'MemMon Projected'!T30</f>
        <v>0</v>
      </c>
      <c r="U26" s="164">
        <f>'MemMon Actual'!U30+'MemMon Projected'!U30</f>
        <v>0</v>
      </c>
      <c r="V26" s="164">
        <f>'MemMon Actual'!V30+'MemMon Projected'!V30</f>
        <v>0</v>
      </c>
      <c r="W26" s="164">
        <f>'MemMon Actual'!W30+'MemMon Projected'!W30</f>
        <v>0</v>
      </c>
      <c r="X26" s="164">
        <f>'MemMon Actual'!X30+'MemMon Projected'!X30</f>
        <v>0</v>
      </c>
      <c r="Y26" s="164">
        <f>'MemMon Actual'!Y30+'MemMon Projected'!Y30</f>
        <v>0</v>
      </c>
      <c r="Z26" s="164">
        <f>'MemMon Actual'!Z30+'MemMon Projected'!Z30</f>
        <v>0</v>
      </c>
      <c r="AA26" s="164">
        <f>'MemMon Actual'!AA30+'MemMon Projected'!AA30</f>
        <v>0</v>
      </c>
      <c r="AB26" s="169">
        <f>'MemMon Actual'!AB30+'MemMon Projected'!AB30</f>
        <v>0</v>
      </c>
    </row>
    <row r="27" spans="2:28" x14ac:dyDescent="0.2">
      <c r="B27" s="42"/>
      <c r="C27" s="141"/>
      <c r="D27" s="168">
        <f>'MemMon Actual'!D31+'MemMon Projected'!D31</f>
        <v>0</v>
      </c>
      <c r="E27" s="164">
        <f>'MemMon Actual'!E31+'MemMon Projected'!E31</f>
        <v>0</v>
      </c>
      <c r="F27" s="164">
        <f>'MemMon Actual'!F31+'MemMon Projected'!F31</f>
        <v>0</v>
      </c>
      <c r="G27" s="164">
        <f>'MemMon Actual'!G31+'MemMon Projected'!G31</f>
        <v>0</v>
      </c>
      <c r="H27" s="164">
        <f>'MemMon Actual'!H31+'MemMon Projected'!H31</f>
        <v>0</v>
      </c>
      <c r="I27" s="164">
        <f>'MemMon Actual'!I31+'MemMon Projected'!I31</f>
        <v>0</v>
      </c>
      <c r="J27" s="164">
        <f>'MemMon Actual'!J31+'MemMon Projected'!J31</f>
        <v>0</v>
      </c>
      <c r="K27" s="164">
        <f>'MemMon Actual'!K31+'MemMon Projected'!K31</f>
        <v>0</v>
      </c>
      <c r="L27" s="164">
        <f>'MemMon Actual'!L31+'MemMon Projected'!L31</f>
        <v>0</v>
      </c>
      <c r="M27" s="164">
        <f>'MemMon Actual'!M31+'MemMon Projected'!M31</f>
        <v>0</v>
      </c>
      <c r="N27" s="164">
        <f>'MemMon Actual'!N31+'MemMon Projected'!N31</f>
        <v>0</v>
      </c>
      <c r="O27" s="164">
        <f>'MemMon Actual'!O31+'MemMon Projected'!O31</f>
        <v>0</v>
      </c>
      <c r="P27" s="164">
        <f>'MemMon Actual'!P31+'MemMon Projected'!P31</f>
        <v>0</v>
      </c>
      <c r="Q27" s="164">
        <f>'MemMon Actual'!Q31+'MemMon Projected'!Q31</f>
        <v>0</v>
      </c>
      <c r="R27" s="164">
        <f>'MemMon Actual'!R31+'MemMon Projected'!R31</f>
        <v>0</v>
      </c>
      <c r="S27" s="164">
        <f>'MemMon Actual'!S31+'MemMon Projected'!S31</f>
        <v>0</v>
      </c>
      <c r="T27" s="164">
        <f>'MemMon Actual'!T31+'MemMon Projected'!T31</f>
        <v>0</v>
      </c>
      <c r="U27" s="164">
        <f>'MemMon Actual'!U31+'MemMon Projected'!U31</f>
        <v>0</v>
      </c>
      <c r="V27" s="164">
        <f>'MemMon Actual'!V31+'MemMon Projected'!V31</f>
        <v>0</v>
      </c>
      <c r="W27" s="164">
        <f>'MemMon Actual'!W31+'MemMon Projected'!W31</f>
        <v>0</v>
      </c>
      <c r="X27" s="164">
        <f>'MemMon Actual'!X31+'MemMon Projected'!X31</f>
        <v>0</v>
      </c>
      <c r="Y27" s="164">
        <f>'MemMon Actual'!Y31+'MemMon Projected'!Y31</f>
        <v>0</v>
      </c>
      <c r="Z27" s="164">
        <f>'MemMon Actual'!Z31+'MemMon Projected'!Z31</f>
        <v>0</v>
      </c>
      <c r="AA27" s="164">
        <f>'MemMon Actual'!AA31+'MemMon Projected'!AA31</f>
        <v>0</v>
      </c>
      <c r="AB27" s="169">
        <f>'MemMon Actual'!AB31+'MemMon Projected'!AB31</f>
        <v>0</v>
      </c>
    </row>
    <row r="28" spans="2:28" x14ac:dyDescent="0.2">
      <c r="B28" s="45" t="s">
        <v>78</v>
      </c>
      <c r="C28" s="141"/>
      <c r="D28" s="168">
        <f>'MemMon Actual'!D32+'MemMon Projected'!D32</f>
        <v>0</v>
      </c>
      <c r="E28" s="164">
        <f>'MemMon Actual'!E32+'MemMon Projected'!E32</f>
        <v>0</v>
      </c>
      <c r="F28" s="164">
        <f>'MemMon Actual'!F32+'MemMon Projected'!F32</f>
        <v>0</v>
      </c>
      <c r="G28" s="164">
        <f>'MemMon Actual'!G32+'MemMon Projected'!G32</f>
        <v>0</v>
      </c>
      <c r="H28" s="164">
        <f>'MemMon Actual'!H32+'MemMon Projected'!H32</f>
        <v>0</v>
      </c>
      <c r="I28" s="164">
        <f>'MemMon Actual'!I32+'MemMon Projected'!I32</f>
        <v>0</v>
      </c>
      <c r="J28" s="164">
        <f>'MemMon Actual'!J32+'MemMon Projected'!J32</f>
        <v>0</v>
      </c>
      <c r="K28" s="164">
        <f>'MemMon Actual'!K32+'MemMon Projected'!K32</f>
        <v>0</v>
      </c>
      <c r="L28" s="164">
        <f>'MemMon Actual'!L32+'MemMon Projected'!L32</f>
        <v>0</v>
      </c>
      <c r="M28" s="164">
        <f>'MemMon Actual'!M32+'MemMon Projected'!M32</f>
        <v>0</v>
      </c>
      <c r="N28" s="164">
        <f>'MemMon Actual'!N32+'MemMon Projected'!N32</f>
        <v>0</v>
      </c>
      <c r="O28" s="164">
        <f>'MemMon Actual'!O32+'MemMon Projected'!O32</f>
        <v>0</v>
      </c>
      <c r="P28" s="164">
        <f>'MemMon Actual'!P32+'MemMon Projected'!P32</f>
        <v>0</v>
      </c>
      <c r="Q28" s="164">
        <f>'MemMon Actual'!Q32+'MemMon Projected'!Q32</f>
        <v>0</v>
      </c>
      <c r="R28" s="164">
        <f>'MemMon Actual'!R32+'MemMon Projected'!R32</f>
        <v>0</v>
      </c>
      <c r="S28" s="164">
        <f>'MemMon Actual'!S32+'MemMon Projected'!S32</f>
        <v>0</v>
      </c>
      <c r="T28" s="164">
        <f>'MemMon Actual'!T32+'MemMon Projected'!T32</f>
        <v>0</v>
      </c>
      <c r="U28" s="164">
        <f>'MemMon Actual'!U32+'MemMon Projected'!U32</f>
        <v>0</v>
      </c>
      <c r="V28" s="164">
        <f>'MemMon Actual'!V32+'MemMon Projected'!V32</f>
        <v>0</v>
      </c>
      <c r="W28" s="164">
        <f>'MemMon Actual'!W32+'MemMon Projected'!W32</f>
        <v>0</v>
      </c>
      <c r="X28" s="164">
        <f>'MemMon Actual'!X32+'MemMon Projected'!X32</f>
        <v>0</v>
      </c>
      <c r="Y28" s="164">
        <f>'MemMon Actual'!Y32+'MemMon Projected'!Y32</f>
        <v>0</v>
      </c>
      <c r="Z28" s="164">
        <f>'MemMon Actual'!Z32+'MemMon Projected'!Z32</f>
        <v>0</v>
      </c>
      <c r="AA28" s="164">
        <f>'MemMon Actual'!AA32+'MemMon Projected'!AA32</f>
        <v>0</v>
      </c>
      <c r="AB28" s="169">
        <f>'MemMon Actual'!AB32+'MemMon Projected'!AB32</f>
        <v>0</v>
      </c>
    </row>
    <row r="29" spans="2:28" x14ac:dyDescent="0.2">
      <c r="B29" s="133" t="str">
        <f>IFERROR(VLOOKUP(C29,'MEG Def'!$A$52:$B$55,2),"")</f>
        <v/>
      </c>
      <c r="C29" s="141"/>
      <c r="D29" s="168">
        <f>'MemMon Actual'!D33+'MemMon Projected'!D33</f>
        <v>0</v>
      </c>
      <c r="E29" s="164">
        <f>'MemMon Actual'!E33+'MemMon Projected'!E33</f>
        <v>0</v>
      </c>
      <c r="F29" s="164">
        <f>'MemMon Actual'!F33+'MemMon Projected'!F33</f>
        <v>0</v>
      </c>
      <c r="G29" s="164">
        <f>'MemMon Actual'!G33+'MemMon Projected'!G33</f>
        <v>0</v>
      </c>
      <c r="H29" s="164">
        <f>'MemMon Actual'!H33+'MemMon Projected'!H33</f>
        <v>0</v>
      </c>
      <c r="I29" s="164">
        <f>'MemMon Actual'!I33+'MemMon Projected'!I33</f>
        <v>0</v>
      </c>
      <c r="J29" s="164">
        <f>'MemMon Actual'!J33+'MemMon Projected'!J33</f>
        <v>0</v>
      </c>
      <c r="K29" s="164">
        <f>'MemMon Actual'!K33+'MemMon Projected'!K33</f>
        <v>0</v>
      </c>
      <c r="L29" s="164">
        <f>'MemMon Actual'!L33+'MemMon Projected'!L33</f>
        <v>0</v>
      </c>
      <c r="M29" s="164">
        <f>'MemMon Actual'!M33+'MemMon Projected'!M33</f>
        <v>0</v>
      </c>
      <c r="N29" s="164">
        <f>'MemMon Actual'!N33+'MemMon Projected'!N33</f>
        <v>0</v>
      </c>
      <c r="O29" s="164">
        <f>'MemMon Actual'!O33+'MemMon Projected'!O33</f>
        <v>0</v>
      </c>
      <c r="P29" s="164">
        <f>'MemMon Actual'!P33+'MemMon Projected'!P33</f>
        <v>0</v>
      </c>
      <c r="Q29" s="164">
        <f>'MemMon Actual'!Q33+'MemMon Projected'!Q33</f>
        <v>0</v>
      </c>
      <c r="R29" s="164">
        <f>'MemMon Actual'!R33+'MemMon Projected'!R33</f>
        <v>0</v>
      </c>
      <c r="S29" s="164">
        <f>'MemMon Actual'!S33+'MemMon Projected'!S33</f>
        <v>0</v>
      </c>
      <c r="T29" s="164">
        <f>'MemMon Actual'!T33+'MemMon Projected'!T33</f>
        <v>0</v>
      </c>
      <c r="U29" s="164">
        <f>'MemMon Actual'!U33+'MemMon Projected'!U33</f>
        <v>0</v>
      </c>
      <c r="V29" s="164">
        <f>'MemMon Actual'!V33+'MemMon Projected'!V33</f>
        <v>0</v>
      </c>
      <c r="W29" s="164">
        <f>'MemMon Actual'!W33+'MemMon Projected'!W33</f>
        <v>0</v>
      </c>
      <c r="X29" s="164">
        <f>'MemMon Actual'!X33+'MemMon Projected'!X33</f>
        <v>0</v>
      </c>
      <c r="Y29" s="164">
        <f>'MemMon Actual'!Y33+'MemMon Projected'!Y33</f>
        <v>0</v>
      </c>
      <c r="Z29" s="164">
        <f>'MemMon Actual'!Z33+'MemMon Projected'!Z33</f>
        <v>0</v>
      </c>
      <c r="AA29" s="164">
        <f>'MemMon Actual'!AA33+'MemMon Projected'!AA33</f>
        <v>0</v>
      </c>
      <c r="AB29" s="169">
        <f>'MemMon Actual'!AB33+'MemMon Projected'!AB33</f>
        <v>0</v>
      </c>
    </row>
    <row r="30" spans="2:28" x14ac:dyDescent="0.2">
      <c r="B30" s="133" t="str">
        <f>IFERROR(VLOOKUP(C30,'MEG Def'!$A$52:$B$55,2),"")</f>
        <v/>
      </c>
      <c r="C30" s="141"/>
      <c r="D30" s="168">
        <f>'MemMon Actual'!D34+'MemMon Projected'!D34</f>
        <v>0</v>
      </c>
      <c r="E30" s="164">
        <f>'MemMon Actual'!E34+'MemMon Projected'!E34</f>
        <v>0</v>
      </c>
      <c r="F30" s="164">
        <f>'MemMon Actual'!F34+'MemMon Projected'!F34</f>
        <v>0</v>
      </c>
      <c r="G30" s="164">
        <f>'MemMon Actual'!G34+'MemMon Projected'!G34</f>
        <v>0</v>
      </c>
      <c r="H30" s="164">
        <f>'MemMon Actual'!H34+'MemMon Projected'!H34</f>
        <v>0</v>
      </c>
      <c r="I30" s="164">
        <f>'MemMon Actual'!I34+'MemMon Projected'!I34</f>
        <v>0</v>
      </c>
      <c r="J30" s="164">
        <f>'MemMon Actual'!J34+'MemMon Projected'!J34</f>
        <v>0</v>
      </c>
      <c r="K30" s="164">
        <f>'MemMon Actual'!K34+'MemMon Projected'!K34</f>
        <v>0</v>
      </c>
      <c r="L30" s="164">
        <f>'MemMon Actual'!L34+'MemMon Projected'!L34</f>
        <v>0</v>
      </c>
      <c r="M30" s="164">
        <f>'MemMon Actual'!M34+'MemMon Projected'!M34</f>
        <v>0</v>
      </c>
      <c r="N30" s="164">
        <f>'MemMon Actual'!N34+'MemMon Projected'!N34</f>
        <v>0</v>
      </c>
      <c r="O30" s="164">
        <f>'MemMon Actual'!O34+'MemMon Projected'!O34</f>
        <v>0</v>
      </c>
      <c r="P30" s="164">
        <f>'MemMon Actual'!P34+'MemMon Projected'!P34</f>
        <v>0</v>
      </c>
      <c r="Q30" s="164">
        <f>'MemMon Actual'!Q34+'MemMon Projected'!Q34</f>
        <v>0</v>
      </c>
      <c r="R30" s="164">
        <f>'MemMon Actual'!R34+'MemMon Projected'!R34</f>
        <v>0</v>
      </c>
      <c r="S30" s="164">
        <f>'MemMon Actual'!S34+'MemMon Projected'!S34</f>
        <v>0</v>
      </c>
      <c r="T30" s="164">
        <f>'MemMon Actual'!T34+'MemMon Projected'!T34</f>
        <v>0</v>
      </c>
      <c r="U30" s="164">
        <f>'MemMon Actual'!U34+'MemMon Projected'!U34</f>
        <v>0</v>
      </c>
      <c r="V30" s="164">
        <f>'MemMon Actual'!V34+'MemMon Projected'!V34</f>
        <v>0</v>
      </c>
      <c r="W30" s="164">
        <f>'MemMon Actual'!W34+'MemMon Projected'!W34</f>
        <v>0</v>
      </c>
      <c r="X30" s="164">
        <f>'MemMon Actual'!X34+'MemMon Projected'!X34</f>
        <v>0</v>
      </c>
      <c r="Y30" s="164">
        <f>'MemMon Actual'!Y34+'MemMon Projected'!Y34</f>
        <v>0</v>
      </c>
      <c r="Z30" s="164">
        <f>'MemMon Actual'!Z34+'MemMon Projected'!Z34</f>
        <v>0</v>
      </c>
      <c r="AA30" s="164">
        <f>'MemMon Actual'!AA34+'MemMon Projected'!AA34</f>
        <v>0</v>
      </c>
      <c r="AB30" s="169">
        <f>'MemMon Actual'!AB34+'MemMon Projected'!AB34</f>
        <v>0</v>
      </c>
    </row>
    <row r="31" spans="2:28" x14ac:dyDescent="0.2">
      <c r="B31" s="133" t="str">
        <f>IFERROR(VLOOKUP(C31,'MEG Def'!$A$52:$B$55,2),"")</f>
        <v/>
      </c>
      <c r="C31" s="141"/>
      <c r="D31" s="168">
        <f>'MemMon Actual'!D35+'MemMon Projected'!D35</f>
        <v>0</v>
      </c>
      <c r="E31" s="164">
        <f>'MemMon Actual'!E35+'MemMon Projected'!E35</f>
        <v>0</v>
      </c>
      <c r="F31" s="164">
        <f>'MemMon Actual'!F35+'MemMon Projected'!F35</f>
        <v>0</v>
      </c>
      <c r="G31" s="164">
        <f>'MemMon Actual'!G35+'MemMon Projected'!G35</f>
        <v>0</v>
      </c>
      <c r="H31" s="164">
        <f>'MemMon Actual'!H35+'MemMon Projected'!H35</f>
        <v>0</v>
      </c>
      <c r="I31" s="164">
        <f>'MemMon Actual'!I35+'MemMon Projected'!I35</f>
        <v>0</v>
      </c>
      <c r="J31" s="164">
        <f>'MemMon Actual'!J35+'MemMon Projected'!J35</f>
        <v>0</v>
      </c>
      <c r="K31" s="164">
        <f>'MemMon Actual'!K35+'MemMon Projected'!K35</f>
        <v>0</v>
      </c>
      <c r="L31" s="164">
        <f>'MemMon Actual'!L35+'MemMon Projected'!L35</f>
        <v>0</v>
      </c>
      <c r="M31" s="164">
        <f>'MemMon Actual'!M35+'MemMon Projected'!M35</f>
        <v>0</v>
      </c>
      <c r="N31" s="164">
        <f>'MemMon Actual'!N35+'MemMon Projected'!N35</f>
        <v>0</v>
      </c>
      <c r="O31" s="164">
        <f>'MemMon Actual'!O35+'MemMon Projected'!O35</f>
        <v>0</v>
      </c>
      <c r="P31" s="164">
        <f>'MemMon Actual'!P35+'MemMon Projected'!P35</f>
        <v>0</v>
      </c>
      <c r="Q31" s="164">
        <f>'MemMon Actual'!Q35+'MemMon Projected'!Q35</f>
        <v>0</v>
      </c>
      <c r="R31" s="164">
        <f>'MemMon Actual'!R35+'MemMon Projected'!R35</f>
        <v>0</v>
      </c>
      <c r="S31" s="164">
        <f>'MemMon Actual'!S35+'MemMon Projected'!S35</f>
        <v>0</v>
      </c>
      <c r="T31" s="164">
        <f>'MemMon Actual'!T35+'MemMon Projected'!T35</f>
        <v>0</v>
      </c>
      <c r="U31" s="164">
        <f>'MemMon Actual'!U35+'MemMon Projected'!U35</f>
        <v>0</v>
      </c>
      <c r="V31" s="164">
        <f>'MemMon Actual'!V35+'MemMon Projected'!V35</f>
        <v>0</v>
      </c>
      <c r="W31" s="164">
        <f>'MemMon Actual'!W35+'MemMon Projected'!W35</f>
        <v>0</v>
      </c>
      <c r="X31" s="164">
        <f>'MemMon Actual'!X35+'MemMon Projected'!X35</f>
        <v>0</v>
      </c>
      <c r="Y31" s="164">
        <f>'MemMon Actual'!Y35+'MemMon Projected'!Y35</f>
        <v>0</v>
      </c>
      <c r="Z31" s="164">
        <f>'MemMon Actual'!Z35+'MemMon Projected'!Z35</f>
        <v>0</v>
      </c>
      <c r="AA31" s="164">
        <f>'MemMon Actual'!AA35+'MemMon Projected'!AA35</f>
        <v>0</v>
      </c>
      <c r="AB31" s="169">
        <f>'MemMon Actual'!AB35+'MemMon Projected'!AB35</f>
        <v>0</v>
      </c>
    </row>
    <row r="32" spans="2:28" ht="13.5" thickBot="1" x14ac:dyDescent="0.25">
      <c r="B32" s="43"/>
      <c r="C32" s="131"/>
      <c r="D32" s="98">
        <f>'MemMon Actual'!D36+'MemMon Projected'!D36</f>
        <v>0</v>
      </c>
      <c r="E32" s="99">
        <f>'MemMon Actual'!E36+'MemMon Projected'!E36</f>
        <v>0</v>
      </c>
      <c r="F32" s="99">
        <f>'MemMon Actual'!F36+'MemMon Projected'!F36</f>
        <v>0</v>
      </c>
      <c r="G32" s="99">
        <f>'MemMon Actual'!G36+'MemMon Projected'!G36</f>
        <v>0</v>
      </c>
      <c r="H32" s="99">
        <f>'MemMon Actual'!H36+'MemMon Projected'!H36</f>
        <v>0</v>
      </c>
      <c r="I32" s="99">
        <f>'MemMon Actual'!I36+'MemMon Projected'!I36</f>
        <v>0</v>
      </c>
      <c r="J32" s="99">
        <f>'MemMon Actual'!J36+'MemMon Projected'!J36</f>
        <v>0</v>
      </c>
      <c r="K32" s="99">
        <f>'MemMon Actual'!K36+'MemMon Projected'!K36</f>
        <v>0</v>
      </c>
      <c r="L32" s="99">
        <f>'MemMon Actual'!L36+'MemMon Projected'!L36</f>
        <v>0</v>
      </c>
      <c r="M32" s="99">
        <f>'MemMon Actual'!M36+'MemMon Projected'!M36</f>
        <v>0</v>
      </c>
      <c r="N32" s="99">
        <f>'MemMon Actual'!N36+'MemMon Projected'!N36</f>
        <v>0</v>
      </c>
      <c r="O32" s="99">
        <f>'MemMon Actual'!O36+'MemMon Projected'!O36</f>
        <v>0</v>
      </c>
      <c r="P32" s="99">
        <f>'MemMon Actual'!P36+'MemMon Projected'!P36</f>
        <v>0</v>
      </c>
      <c r="Q32" s="99">
        <f>'MemMon Actual'!Q36+'MemMon Projected'!Q36</f>
        <v>0</v>
      </c>
      <c r="R32" s="99">
        <f>'MemMon Actual'!R36+'MemMon Projected'!R36</f>
        <v>0</v>
      </c>
      <c r="S32" s="99">
        <f>'MemMon Actual'!S36+'MemMon Projected'!S36</f>
        <v>0</v>
      </c>
      <c r="T32" s="99">
        <f>'MemMon Actual'!T36+'MemMon Projected'!T36</f>
        <v>0</v>
      </c>
      <c r="U32" s="99">
        <f>'MemMon Actual'!U36+'MemMon Projected'!U36</f>
        <v>0</v>
      </c>
      <c r="V32" s="99">
        <f>'MemMon Actual'!V36+'MemMon Projected'!V36</f>
        <v>0</v>
      </c>
      <c r="W32" s="99">
        <f>'MemMon Actual'!W36+'MemMon Projected'!W36</f>
        <v>0</v>
      </c>
      <c r="X32" s="99">
        <f>'MemMon Actual'!X36+'MemMon Projected'!X36</f>
        <v>0</v>
      </c>
      <c r="Y32" s="99">
        <f>'MemMon Actual'!Y36+'MemMon Projected'!Y36</f>
        <v>0</v>
      </c>
      <c r="Z32" s="99">
        <f>'MemMon Actual'!Z36+'MemMon Projected'!Z36</f>
        <v>0</v>
      </c>
      <c r="AA32" s="99">
        <f>'MemMon Actual'!AA36+'MemMon Projected'!AA36</f>
        <v>0</v>
      </c>
      <c r="AB32" s="100">
        <f>'MemMon Actual'!AB36+'MemMon Projected'!AB36</f>
        <v>0</v>
      </c>
    </row>
    <row r="33" spans="2:3" x14ac:dyDescent="0.2">
      <c r="B33" s="34"/>
      <c r="C33" s="503"/>
    </row>
    <row r="34" spans="2:3" x14ac:dyDescent="0.2">
      <c r="B34" s="22"/>
      <c r="C34" s="503"/>
    </row>
    <row r="35" spans="2:3" x14ac:dyDescent="0.2">
      <c r="B35" s="22"/>
      <c r="C35" s="503"/>
    </row>
    <row r="36" spans="2:3" x14ac:dyDescent="0.2">
      <c r="B36" s="22"/>
      <c r="C36" s="503"/>
    </row>
    <row r="37" spans="2:3" x14ac:dyDescent="0.2">
      <c r="B37" s="22"/>
      <c r="C37" s="503"/>
    </row>
    <row r="38" spans="2:3" x14ac:dyDescent="0.2">
      <c r="B38" s="22"/>
      <c r="C38" s="503"/>
    </row>
    <row r="39" spans="2:3" x14ac:dyDescent="0.2">
      <c r="B39" s="22"/>
      <c r="C39" s="503"/>
    </row>
    <row r="40" spans="2:3" x14ac:dyDescent="0.2">
      <c r="B40" s="22"/>
      <c r="C40" s="503"/>
    </row>
    <row r="41" spans="2:3" x14ac:dyDescent="0.2">
      <c r="B41" s="22"/>
      <c r="C41" s="503"/>
    </row>
    <row r="42" spans="2:3" x14ac:dyDescent="0.2">
      <c r="B42" s="22"/>
      <c r="C42" s="503"/>
    </row>
    <row r="43" spans="2:3" x14ac:dyDescent="0.2">
      <c r="B43" s="22"/>
      <c r="C43" s="503"/>
    </row>
    <row r="44" spans="2:3" x14ac:dyDescent="0.2">
      <c r="B44" s="22"/>
      <c r="C44" s="503"/>
    </row>
    <row r="45" spans="2:3" x14ac:dyDescent="0.2">
      <c r="B45" s="22"/>
      <c r="C45" s="503"/>
    </row>
    <row r="46" spans="2:3" x14ac:dyDescent="0.2">
      <c r="B46" s="22"/>
      <c r="C46" s="503"/>
    </row>
    <row r="47" spans="2:3" x14ac:dyDescent="0.2">
      <c r="B47" s="22"/>
      <c r="C47" s="503"/>
    </row>
  </sheetData>
  <sheetProtection password="CD94"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249977111117893"/>
    <pageSetUpPr fitToPage="1"/>
  </sheetPr>
  <dimension ref="A1:BF266"/>
  <sheetViews>
    <sheetView showZeros="0" zoomScale="110" zoomScaleNormal="110" workbookViewId="0">
      <pane ySplit="8" topLeftCell="A159" activePane="bottomLeft" state="frozen"/>
      <selection pane="bottomLeft" activeCell="C5" sqref="C5"/>
    </sheetView>
  </sheetViews>
  <sheetFormatPr defaultColWidth="8.7109375" defaultRowHeight="12.75" x14ac:dyDescent="0.2"/>
  <cols>
    <col min="1" max="1" width="8.7109375" style="50"/>
    <col min="2" max="2" width="54.140625" style="50" customWidth="1"/>
    <col min="3" max="3" width="8" style="56" customWidth="1"/>
    <col min="4" max="4" width="20.140625" style="50" customWidth="1"/>
    <col min="5" max="5" width="17.28515625" style="50" customWidth="1"/>
    <col min="6" max="6" width="17.85546875" style="50" customWidth="1"/>
    <col min="7" max="7" width="17.42578125" style="50" customWidth="1"/>
    <col min="8" max="8" width="17.7109375" style="50" customWidth="1"/>
    <col min="9" max="9" width="19" style="50" customWidth="1"/>
    <col min="10" max="29" width="18.7109375" style="50" customWidth="1"/>
    <col min="30" max="30" width="19.140625" style="50" customWidth="1"/>
    <col min="31" max="16384" width="8.7109375" style="50"/>
  </cols>
  <sheetData>
    <row r="1" spans="1:30" s="27" customFormat="1" ht="27.95" customHeight="1" x14ac:dyDescent="0.25">
      <c r="A1" s="71"/>
      <c r="B1" s="512" t="s">
        <v>2</v>
      </c>
      <c r="C1" s="71"/>
      <c r="D1" s="71"/>
    </row>
    <row r="2" spans="1:30" x14ac:dyDescent="0.2">
      <c r="C2" s="50"/>
    </row>
    <row r="3" spans="1:30" ht="15" thickBot="1" x14ac:dyDescent="0.25">
      <c r="B3" s="109"/>
      <c r="F3" s="109" t="s">
        <v>213</v>
      </c>
      <c r="G3" s="109"/>
      <c r="H3" s="109"/>
      <c r="I3" s="109"/>
      <c r="J3" s="109"/>
    </row>
    <row r="4" spans="1:30" ht="15.75" thickBot="1" x14ac:dyDescent="0.3">
      <c r="B4" s="561" t="s">
        <v>201</v>
      </c>
      <c r="C4" s="514"/>
      <c r="D4" s="51"/>
      <c r="E4" s="51"/>
      <c r="F4" s="109" t="s">
        <v>214</v>
      </c>
      <c r="G4" s="109"/>
      <c r="H4" s="109"/>
      <c r="I4" s="109"/>
      <c r="J4" s="109"/>
    </row>
    <row r="5" spans="1:30" ht="15.75" thickBot="1" x14ac:dyDescent="0.3">
      <c r="B5" s="562" t="s">
        <v>202</v>
      </c>
      <c r="C5" s="513"/>
      <c r="D5" s="51"/>
      <c r="E5" s="51"/>
      <c r="F5" s="109" t="s">
        <v>215</v>
      </c>
      <c r="G5" s="109"/>
      <c r="H5" s="109"/>
      <c r="I5" s="109"/>
      <c r="J5" s="109"/>
    </row>
    <row r="6" spans="1:30" ht="15.75" thickBot="1" x14ac:dyDescent="0.3">
      <c r="B6" s="563"/>
      <c r="C6" s="564"/>
      <c r="E6" s="109"/>
      <c r="F6" s="109"/>
      <c r="G6" s="109"/>
      <c r="H6" s="109"/>
      <c r="I6" s="109"/>
      <c r="J6" s="109"/>
    </row>
    <row r="7" spans="1:30" ht="20.100000000000001" customHeight="1" thickBot="1" x14ac:dyDescent="0.25">
      <c r="B7" s="560" t="s">
        <v>49</v>
      </c>
      <c r="C7" s="50"/>
    </row>
    <row r="9" spans="1:30" ht="13.5" thickBot="1" x14ac:dyDescent="0.25">
      <c r="B9" s="53" t="s">
        <v>3</v>
      </c>
      <c r="C9" s="57"/>
      <c r="D9" s="53"/>
    </row>
    <row r="10" spans="1:30" x14ac:dyDescent="0.2">
      <c r="B10" s="384"/>
      <c r="C10" s="113"/>
      <c r="D10" s="70"/>
      <c r="E10" s="67" t="s">
        <v>0</v>
      </c>
      <c r="F10" s="68"/>
      <c r="G10" s="72"/>
      <c r="H10" s="68"/>
      <c r="I10" s="68"/>
      <c r="J10" s="68"/>
      <c r="K10" s="68"/>
      <c r="L10" s="68"/>
      <c r="M10" s="68"/>
      <c r="N10" s="68"/>
      <c r="O10" s="68"/>
      <c r="P10" s="68"/>
      <c r="Q10" s="68"/>
      <c r="R10" s="68"/>
      <c r="S10" s="68"/>
      <c r="T10" s="68"/>
      <c r="U10" s="68"/>
      <c r="V10" s="68"/>
      <c r="W10" s="68"/>
      <c r="X10" s="68"/>
      <c r="Y10" s="68"/>
      <c r="Z10" s="68"/>
      <c r="AA10" s="68"/>
      <c r="AB10" s="68"/>
      <c r="AC10" s="69"/>
      <c r="AD10" s="296" t="s">
        <v>19</v>
      </c>
    </row>
    <row r="11" spans="1:30" ht="13.5" thickBot="1" x14ac:dyDescent="0.25">
      <c r="B11" s="60"/>
      <c r="C11" s="114"/>
      <c r="D11" s="148"/>
      <c r="E11" s="206">
        <f>'DY Def'!B$5</f>
        <v>1</v>
      </c>
      <c r="F11" s="207">
        <f>'DY Def'!C$5</f>
        <v>2</v>
      </c>
      <c r="G11" s="207">
        <f>'DY Def'!D$5</f>
        <v>3</v>
      </c>
      <c r="H11" s="207">
        <f>'DY Def'!E$5</f>
        <v>4</v>
      </c>
      <c r="I11" s="207">
        <f>'DY Def'!F$5</f>
        <v>5</v>
      </c>
      <c r="J11" s="207">
        <f>'DY Def'!G$5</f>
        <v>6</v>
      </c>
      <c r="K11" s="207">
        <f>'DY Def'!H$5</f>
        <v>7</v>
      </c>
      <c r="L11" s="207">
        <f>'DY Def'!I$5</f>
        <v>8</v>
      </c>
      <c r="M11" s="207">
        <f>'DY Def'!J$5</f>
        <v>9</v>
      </c>
      <c r="N11" s="207">
        <f>'DY Def'!K$5</f>
        <v>10</v>
      </c>
      <c r="O11" s="207">
        <f>'DY Def'!L$5</f>
        <v>11</v>
      </c>
      <c r="P11" s="207">
        <f>'DY Def'!M$5</f>
        <v>12</v>
      </c>
      <c r="Q11" s="207">
        <f>'DY Def'!N$5</f>
        <v>13</v>
      </c>
      <c r="R11" s="207">
        <f>'DY Def'!O$5</f>
        <v>14</v>
      </c>
      <c r="S11" s="207">
        <f>'DY Def'!P$5</f>
        <v>15</v>
      </c>
      <c r="T11" s="207">
        <f>'DY Def'!Q$5</f>
        <v>16</v>
      </c>
      <c r="U11" s="207">
        <f>'DY Def'!R$5</f>
        <v>17</v>
      </c>
      <c r="V11" s="207">
        <f>'DY Def'!S$5</f>
        <v>18</v>
      </c>
      <c r="W11" s="207">
        <f>'DY Def'!T$5</f>
        <v>19</v>
      </c>
      <c r="X11" s="207">
        <f>'DY Def'!U$5</f>
        <v>20</v>
      </c>
      <c r="Y11" s="207">
        <f>'DY Def'!V$5</f>
        <v>21</v>
      </c>
      <c r="Z11" s="207">
        <f>'DY Def'!W$5</f>
        <v>22</v>
      </c>
      <c r="AA11" s="207">
        <f>'DY Def'!X$5</f>
        <v>23</v>
      </c>
      <c r="AB11" s="207">
        <f>'DY Def'!Y$5</f>
        <v>24</v>
      </c>
      <c r="AC11" s="208">
        <f>'DY Def'!Z$5</f>
        <v>25</v>
      </c>
      <c r="AD11" s="565"/>
    </row>
    <row r="12" spans="1:30" x14ac:dyDescent="0.2">
      <c r="B12" s="60"/>
      <c r="C12" s="114"/>
      <c r="D12" s="148"/>
      <c r="E12" s="566"/>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8"/>
      <c r="AD12" s="296"/>
    </row>
    <row r="13" spans="1:30" x14ac:dyDescent="0.2">
      <c r="B13" s="64" t="s">
        <v>86</v>
      </c>
      <c r="C13" s="569"/>
      <c r="D13" s="151"/>
      <c r="E13" s="570"/>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2"/>
      <c r="AD13" s="380"/>
    </row>
    <row r="14" spans="1:30" x14ac:dyDescent="0.2">
      <c r="B14" s="61" t="str">
        <f>IFERROR(VLOOKUP(C14,'MEG Def'!$A$7:$B$12,2),"")</f>
        <v/>
      </c>
      <c r="C14" s="115"/>
      <c r="D14" s="259" t="s">
        <v>19</v>
      </c>
      <c r="E14" s="353">
        <f>E15*E16</f>
        <v>0</v>
      </c>
      <c r="F14" s="354">
        <f>F15*F16</f>
        <v>0</v>
      </c>
      <c r="G14" s="354">
        <f>G15*G16</f>
        <v>0</v>
      </c>
      <c r="H14" s="354">
        <f>H15*H16</f>
        <v>0</v>
      </c>
      <c r="I14" s="354">
        <f>I15*I16</f>
        <v>0</v>
      </c>
      <c r="J14" s="354">
        <f t="shared" ref="J14:AC14" si="0">J15*J16</f>
        <v>0</v>
      </c>
      <c r="K14" s="354">
        <f t="shared" si="0"/>
        <v>0</v>
      </c>
      <c r="L14" s="354">
        <f t="shared" si="0"/>
        <v>0</v>
      </c>
      <c r="M14" s="354">
        <f t="shared" si="0"/>
        <v>0</v>
      </c>
      <c r="N14" s="354">
        <f t="shared" si="0"/>
        <v>0</v>
      </c>
      <c r="O14" s="354">
        <f t="shared" si="0"/>
        <v>0</v>
      </c>
      <c r="P14" s="354">
        <f t="shared" si="0"/>
        <v>0</v>
      </c>
      <c r="Q14" s="354">
        <f t="shared" si="0"/>
        <v>0</v>
      </c>
      <c r="R14" s="354">
        <f t="shared" si="0"/>
        <v>0</v>
      </c>
      <c r="S14" s="354">
        <f t="shared" si="0"/>
        <v>0</v>
      </c>
      <c r="T14" s="354">
        <f t="shared" si="0"/>
        <v>0</v>
      </c>
      <c r="U14" s="354">
        <f t="shared" si="0"/>
        <v>0</v>
      </c>
      <c r="V14" s="354">
        <f t="shared" si="0"/>
        <v>0</v>
      </c>
      <c r="W14" s="354">
        <f t="shared" si="0"/>
        <v>0</v>
      </c>
      <c r="X14" s="354">
        <f t="shared" si="0"/>
        <v>0</v>
      </c>
      <c r="Y14" s="354">
        <f t="shared" si="0"/>
        <v>0</v>
      </c>
      <c r="Z14" s="354">
        <f t="shared" si="0"/>
        <v>0</v>
      </c>
      <c r="AA14" s="354">
        <f t="shared" si="0"/>
        <v>0</v>
      </c>
      <c r="AB14" s="354">
        <f t="shared" si="0"/>
        <v>0</v>
      </c>
      <c r="AC14" s="355">
        <f t="shared" si="0"/>
        <v>0</v>
      </c>
      <c r="AD14" s="573"/>
    </row>
    <row r="15" spans="1:30" x14ac:dyDescent="0.2">
      <c r="B15" s="61"/>
      <c r="C15" s="115"/>
      <c r="D15" s="259" t="s">
        <v>20</v>
      </c>
      <c r="E15" s="263">
        <f>SUMIF('WOW PMPM &amp; Agg'!$B$10:$B$14,'Summary TC'!$B14,'WOW PMPM &amp; Agg'!D$10:D$14)</f>
        <v>0</v>
      </c>
      <c r="F15" s="264">
        <f>SUMIF('WOW PMPM &amp; Agg'!$B$10:$B$14,'Summary TC'!$B14,'WOW PMPM &amp; Agg'!E$10:E$14)</f>
        <v>0</v>
      </c>
      <c r="G15" s="264">
        <f>SUMIF('WOW PMPM &amp; Agg'!$B$10:$B$14,'Summary TC'!$B14,'WOW PMPM &amp; Agg'!F$10:F$14)</f>
        <v>0</v>
      </c>
      <c r="H15" s="264">
        <f>SUMIF('WOW PMPM &amp; Agg'!$B$10:$B$14,'Summary TC'!$B14,'WOW PMPM &amp; Agg'!G$10:G$14)</f>
        <v>0</v>
      </c>
      <c r="I15" s="264">
        <f>SUMIF('WOW PMPM &amp; Agg'!$B$10:$B$14,'Summary TC'!$B14,'WOW PMPM &amp; Agg'!H$10:H$14)</f>
        <v>0</v>
      </c>
      <c r="J15" s="264">
        <f>SUMIF('WOW PMPM &amp; Agg'!$B$10:$B$14,'Summary TC'!$B14,'WOW PMPM &amp; Agg'!I$10:I$14)</f>
        <v>0</v>
      </c>
      <c r="K15" s="264">
        <f>SUMIF('WOW PMPM &amp; Agg'!$B$10:$B$14,'Summary TC'!$B14,'WOW PMPM &amp; Agg'!J$10:J$14)</f>
        <v>0</v>
      </c>
      <c r="L15" s="264">
        <f>SUMIF('WOW PMPM &amp; Agg'!$B$10:$B$14,'Summary TC'!$B14,'WOW PMPM &amp; Agg'!K$10:K$14)</f>
        <v>0</v>
      </c>
      <c r="M15" s="264">
        <f>SUMIF('WOW PMPM &amp; Agg'!$B$10:$B$14,'Summary TC'!$B14,'WOW PMPM &amp; Agg'!L$10:L$14)</f>
        <v>0</v>
      </c>
      <c r="N15" s="264">
        <f>SUMIF('WOW PMPM &amp; Agg'!$B$10:$B$14,'Summary TC'!$B14,'WOW PMPM &amp; Agg'!M$10:M$14)</f>
        <v>0</v>
      </c>
      <c r="O15" s="264">
        <f>SUMIF('WOW PMPM &amp; Agg'!$B$10:$B$14,'Summary TC'!$B14,'WOW PMPM &amp; Agg'!N$10:N$14)</f>
        <v>0</v>
      </c>
      <c r="P15" s="264">
        <f>SUMIF('WOW PMPM &amp; Agg'!$B$10:$B$14,'Summary TC'!$B14,'WOW PMPM &amp; Agg'!O$10:O$14)</f>
        <v>0</v>
      </c>
      <c r="Q15" s="264">
        <f>SUMIF('WOW PMPM &amp; Agg'!$B$10:$B$14,'Summary TC'!$B14,'WOW PMPM &amp; Agg'!P$10:P$14)</f>
        <v>0</v>
      </c>
      <c r="R15" s="264">
        <f>SUMIF('WOW PMPM &amp; Agg'!$B$10:$B$14,'Summary TC'!$B14,'WOW PMPM &amp; Agg'!Q$10:Q$14)</f>
        <v>0</v>
      </c>
      <c r="S15" s="264">
        <f>SUMIF('WOW PMPM &amp; Agg'!$B$10:$B$14,'Summary TC'!$B14,'WOW PMPM &amp; Agg'!R$10:R$14)</f>
        <v>0</v>
      </c>
      <c r="T15" s="264">
        <f>SUMIF('WOW PMPM &amp; Agg'!$B$10:$B$14,'Summary TC'!$B14,'WOW PMPM &amp; Agg'!S$10:S$14)</f>
        <v>0</v>
      </c>
      <c r="U15" s="264">
        <f>SUMIF('WOW PMPM &amp; Agg'!$B$10:$B$14,'Summary TC'!$B14,'WOW PMPM &amp; Agg'!T$10:T$14)</f>
        <v>0</v>
      </c>
      <c r="V15" s="264">
        <f>SUMIF('WOW PMPM &amp; Agg'!$B$10:$B$14,'Summary TC'!$B14,'WOW PMPM &amp; Agg'!U$10:U$14)</f>
        <v>0</v>
      </c>
      <c r="W15" s="264">
        <f>SUMIF('WOW PMPM &amp; Agg'!$B$10:$B$14,'Summary TC'!$B14,'WOW PMPM &amp; Agg'!V$10:V$14)</f>
        <v>0</v>
      </c>
      <c r="X15" s="264">
        <f>SUMIF('WOW PMPM &amp; Agg'!$B$10:$B$14,'Summary TC'!$B14,'WOW PMPM &amp; Agg'!W$10:W$14)</f>
        <v>0</v>
      </c>
      <c r="Y15" s="264">
        <f>SUMIF('WOW PMPM &amp; Agg'!$B$10:$B$14,'Summary TC'!$B14,'WOW PMPM &amp; Agg'!X$10:X$14)</f>
        <v>0</v>
      </c>
      <c r="Z15" s="264">
        <f>SUMIF('WOW PMPM &amp; Agg'!$B$10:$B$14,'Summary TC'!$B14,'WOW PMPM &amp; Agg'!Y$10:Y$14)</f>
        <v>0</v>
      </c>
      <c r="AA15" s="264">
        <f>SUMIF('WOW PMPM &amp; Agg'!$B$10:$B$14,'Summary TC'!$B14,'WOW PMPM &amp; Agg'!Z$10:Z$14)</f>
        <v>0</v>
      </c>
      <c r="AB15" s="264">
        <f>SUMIF('WOW PMPM &amp; Agg'!$B$10:$B$14,'Summary TC'!$B14,'WOW PMPM &amp; Agg'!AA$10:AA$14)</f>
        <v>0</v>
      </c>
      <c r="AC15" s="265">
        <f>SUMIF('WOW PMPM &amp; Agg'!$B$10:$B$14,'Summary TC'!$B14,'WOW PMPM &amp; Agg'!AB$10:AB$14)</f>
        <v>0</v>
      </c>
      <c r="AD15" s="573"/>
    </row>
    <row r="16" spans="1:30" s="574" customFormat="1" x14ac:dyDescent="0.2">
      <c r="B16" s="382"/>
      <c r="C16" s="575"/>
      <c r="D16" s="576" t="s">
        <v>21</v>
      </c>
      <c r="E16" s="266">
        <f>IF($B$7="Actuals only",SUMIF('MemMon Actual'!$B$14:$B$36,'Summary TC'!$B14,'MemMon Actual'!D$14:D$36),0)+IF($B$7="Actuals + Projected",SUMIF('MemMon Total'!$B$10:$B$32,'Summary TC'!$B14,'MemMon Total'!D$10:D$32),0)</f>
        <v>0</v>
      </c>
      <c r="F16" s="267">
        <f>IF($B$7="Actuals only",SUMIF('MemMon Actual'!$B$14:$B$36,'Summary TC'!$B14,'MemMon Actual'!E$14:E$36),0)+IF($B$7="Actuals + Projected",SUMIF('MemMon Total'!$B$10:$B$32,'Summary TC'!$B14,'MemMon Total'!E$10:E$32),0)</f>
        <v>0</v>
      </c>
      <c r="G16" s="267">
        <f>IF($B$7="Actuals only",SUMIF('MemMon Actual'!$B$14:$B$36,'Summary TC'!$B14,'MemMon Actual'!F$14:F$36),0)+IF($B$7="Actuals + Projected",SUMIF('MemMon Total'!$B$10:$B$32,'Summary TC'!$B14,'MemMon Total'!F$10:F$32),0)</f>
        <v>0</v>
      </c>
      <c r="H16" s="267">
        <f>IF($B$7="Actuals only",SUMIF('MemMon Actual'!$B$14:$B$36,'Summary TC'!$B14,'MemMon Actual'!G$14:G$36),0)+IF($B$7="Actuals + Projected",SUMIF('MemMon Total'!$B$10:$B$32,'Summary TC'!$B14,'MemMon Total'!G$10:G$32),0)</f>
        <v>0</v>
      </c>
      <c r="I16" s="267">
        <f>IF($B$7="Actuals only",SUMIF('MemMon Actual'!$B$14:$B$36,'Summary TC'!$B14,'MemMon Actual'!H$14:H$36),0)+IF($B$7="Actuals + Projected",SUMIF('MemMon Total'!$B$10:$B$32,'Summary TC'!$B14,'MemMon Total'!H$10:H$32),0)</f>
        <v>0</v>
      </c>
      <c r="J16" s="267">
        <f>IF($B$7="Actuals only",SUMIF('MemMon Actual'!$B$14:$B$36,'Summary TC'!$B14,'MemMon Actual'!I$14:I$36),0)+IF($B$7="Actuals + Projected",SUMIF('MemMon Total'!$B$10:$B$32,'Summary TC'!$B14,'MemMon Total'!I$10:I$32),0)</f>
        <v>0</v>
      </c>
      <c r="K16" s="267">
        <f>IF($B$7="Actuals only",SUMIF('MemMon Actual'!$B$14:$B$36,'Summary TC'!$B14,'MemMon Actual'!J$14:J$36),0)+IF($B$7="Actuals + Projected",SUMIF('MemMon Total'!$B$10:$B$32,'Summary TC'!$B14,'MemMon Total'!J$10:J$32),0)</f>
        <v>0</v>
      </c>
      <c r="L16" s="267">
        <f>IF($B$7="Actuals only",SUMIF('MemMon Actual'!$B$14:$B$36,'Summary TC'!$B14,'MemMon Actual'!K$14:K$36),0)+IF($B$7="Actuals + Projected",SUMIF('MemMon Total'!$B$10:$B$32,'Summary TC'!$B14,'MemMon Total'!K$10:K$32),0)</f>
        <v>0</v>
      </c>
      <c r="M16" s="267">
        <f>IF($B$7="Actuals only",SUMIF('MemMon Actual'!$B$14:$B$36,'Summary TC'!$B14,'MemMon Actual'!L$14:L$36),0)+IF($B$7="Actuals + Projected",SUMIF('MemMon Total'!$B$10:$B$32,'Summary TC'!$B14,'MemMon Total'!L$10:L$32),0)</f>
        <v>0</v>
      </c>
      <c r="N16" s="267">
        <f>IF($B$7="Actuals only",SUMIF('MemMon Actual'!$B$14:$B$36,'Summary TC'!$B14,'MemMon Actual'!M$14:M$36),0)+IF($B$7="Actuals + Projected",SUMIF('MemMon Total'!$B$10:$B$32,'Summary TC'!$B14,'MemMon Total'!M$10:M$32),0)</f>
        <v>0</v>
      </c>
      <c r="O16" s="267">
        <f>IF($B$7="Actuals only",SUMIF('MemMon Actual'!$B$14:$B$36,'Summary TC'!$B14,'MemMon Actual'!N$14:N$36),0)+IF($B$7="Actuals + Projected",SUMIF('MemMon Total'!$B$10:$B$32,'Summary TC'!$B14,'MemMon Total'!N$10:N$32),0)</f>
        <v>0</v>
      </c>
      <c r="P16" s="267">
        <f>IF($B$7="Actuals only",SUMIF('MemMon Actual'!$B$14:$B$36,'Summary TC'!$B14,'MemMon Actual'!O$14:O$36),0)+IF($B$7="Actuals + Projected",SUMIF('MemMon Total'!$B$10:$B$32,'Summary TC'!$B14,'MemMon Total'!O$10:O$32),0)</f>
        <v>0</v>
      </c>
      <c r="Q16" s="267">
        <f>IF($B$7="Actuals only",SUMIF('MemMon Actual'!$B$14:$B$36,'Summary TC'!$B14,'MemMon Actual'!P$14:P$36),0)+IF($B$7="Actuals + Projected",SUMIF('MemMon Total'!$B$10:$B$32,'Summary TC'!$B14,'MemMon Total'!P$10:P$32),0)</f>
        <v>0</v>
      </c>
      <c r="R16" s="267">
        <f>IF($B$7="Actuals only",SUMIF('MemMon Actual'!$B$14:$B$36,'Summary TC'!$B14,'MemMon Actual'!Q$14:Q$36),0)+IF($B$7="Actuals + Projected",SUMIF('MemMon Total'!$B$10:$B$32,'Summary TC'!$B14,'MemMon Total'!Q$10:Q$32),0)</f>
        <v>0</v>
      </c>
      <c r="S16" s="267">
        <f>IF($B$7="Actuals only",SUMIF('MemMon Actual'!$B$14:$B$36,'Summary TC'!$B14,'MemMon Actual'!R$14:R$36),0)+IF($B$7="Actuals + Projected",SUMIF('MemMon Total'!$B$10:$B$32,'Summary TC'!$B14,'MemMon Total'!R$10:R$32),0)</f>
        <v>0</v>
      </c>
      <c r="T16" s="267">
        <f>IF($B$7="Actuals only",SUMIF('MemMon Actual'!$B$14:$B$36,'Summary TC'!$B14,'MemMon Actual'!S$14:S$36),0)+IF($B$7="Actuals + Projected",SUMIF('MemMon Total'!$B$10:$B$32,'Summary TC'!$B14,'MemMon Total'!S$10:S$32),0)</f>
        <v>0</v>
      </c>
      <c r="U16" s="267">
        <f>IF($B$7="Actuals only",SUMIF('MemMon Actual'!$B$14:$B$36,'Summary TC'!$B14,'MemMon Actual'!T$14:T$36),0)+IF($B$7="Actuals + Projected",SUMIF('MemMon Total'!$B$10:$B$32,'Summary TC'!$B14,'MemMon Total'!T$10:T$32),0)</f>
        <v>0</v>
      </c>
      <c r="V16" s="267">
        <f>IF($B$7="Actuals only",SUMIF('MemMon Actual'!$B$14:$B$36,'Summary TC'!$B14,'MemMon Actual'!U$14:U$36),0)+IF($B$7="Actuals + Projected",SUMIF('MemMon Total'!$B$10:$B$32,'Summary TC'!$B14,'MemMon Total'!U$10:U$32),0)</f>
        <v>0</v>
      </c>
      <c r="W16" s="267">
        <f>IF($B$7="Actuals only",SUMIF('MemMon Actual'!$B$14:$B$36,'Summary TC'!$B14,'MemMon Actual'!V$14:V$36),0)+IF($B$7="Actuals + Projected",SUMIF('MemMon Total'!$B$10:$B$32,'Summary TC'!$B14,'MemMon Total'!V$10:V$32),0)</f>
        <v>0</v>
      </c>
      <c r="X16" s="267">
        <f>IF($B$7="Actuals only",SUMIF('MemMon Actual'!$B$14:$B$36,'Summary TC'!$B14,'MemMon Actual'!W$14:W$36),0)+IF($B$7="Actuals + Projected",SUMIF('MemMon Total'!$B$10:$B$32,'Summary TC'!$B14,'MemMon Total'!W$10:W$32),0)</f>
        <v>0</v>
      </c>
      <c r="Y16" s="267">
        <f>IF($B$7="Actuals only",SUMIF('MemMon Actual'!$B$14:$B$36,'Summary TC'!$B14,'MemMon Actual'!X$14:X$36),0)+IF($B$7="Actuals + Projected",SUMIF('MemMon Total'!$B$10:$B$32,'Summary TC'!$B14,'MemMon Total'!X$10:X$32),0)</f>
        <v>0</v>
      </c>
      <c r="Z16" s="267">
        <f>IF($B$7="Actuals only",SUMIF('MemMon Actual'!$B$14:$B$36,'Summary TC'!$B14,'MemMon Actual'!Y$14:Y$36),0)+IF($B$7="Actuals + Projected",SUMIF('MemMon Total'!$B$10:$B$32,'Summary TC'!$B14,'MemMon Total'!Y$10:Y$32),0)</f>
        <v>0</v>
      </c>
      <c r="AA16" s="267">
        <f>IF($B$7="Actuals only",SUMIF('MemMon Actual'!$B$14:$B$36,'Summary TC'!$B14,'MemMon Actual'!Z$14:Z$36),0)+IF($B$7="Actuals + Projected",SUMIF('MemMon Total'!$B$10:$B$32,'Summary TC'!$B14,'MemMon Total'!Z$10:Z$32),0)</f>
        <v>0</v>
      </c>
      <c r="AB16" s="267">
        <f>IF($B$7="Actuals only",SUMIF('MemMon Actual'!$B$14:$B$36,'Summary TC'!$B14,'MemMon Actual'!AA$14:AA$36),0)+IF($B$7="Actuals + Projected",SUMIF('MemMon Total'!$B$10:$B$32,'Summary TC'!$B14,'MemMon Total'!AA$10:AA$32),0)</f>
        <v>0</v>
      </c>
      <c r="AC16" s="268">
        <f>IF($B$7="Actuals only",SUMIF('MemMon Actual'!$B$14:$B$36,'Summary TC'!$B14,'MemMon Actual'!AB$14:AB$36),0)+IF($B$7="Actuals + Projected",SUMIF('MemMon Total'!$B$10:$B$32,'Summary TC'!$B14,'MemMon Total'!AB$10:AB$32),0)</f>
        <v>0</v>
      </c>
      <c r="AD16" s="577"/>
    </row>
    <row r="17" spans="2:30" x14ac:dyDescent="0.2">
      <c r="B17" s="61"/>
      <c r="C17" s="115"/>
      <c r="D17" s="259"/>
      <c r="E17" s="269"/>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1"/>
      <c r="AD17" s="573"/>
    </row>
    <row r="18" spans="2:30" x14ac:dyDescent="0.2">
      <c r="B18" s="61" t="str">
        <f>IFERROR(VLOOKUP(C18,'MEG Def'!$A$7:$B$12,2),"")</f>
        <v/>
      </c>
      <c r="C18" s="115"/>
      <c r="D18" s="259" t="s">
        <v>19</v>
      </c>
      <c r="E18" s="353">
        <f>E19*E20</f>
        <v>0</v>
      </c>
      <c r="F18" s="354">
        <f>F19*F20</f>
        <v>0</v>
      </c>
      <c r="G18" s="354">
        <f>G19*G20</f>
        <v>0</v>
      </c>
      <c r="H18" s="354">
        <f>H19*H20</f>
        <v>0</v>
      </c>
      <c r="I18" s="354">
        <f>I19*I20</f>
        <v>0</v>
      </c>
      <c r="J18" s="354">
        <f t="shared" ref="J18:AC18" si="1">J19*J20</f>
        <v>0</v>
      </c>
      <c r="K18" s="354">
        <f t="shared" si="1"/>
        <v>0</v>
      </c>
      <c r="L18" s="354">
        <f t="shared" si="1"/>
        <v>0</v>
      </c>
      <c r="M18" s="354">
        <f t="shared" si="1"/>
        <v>0</v>
      </c>
      <c r="N18" s="354">
        <f t="shared" si="1"/>
        <v>0</v>
      </c>
      <c r="O18" s="354">
        <f t="shared" si="1"/>
        <v>0</v>
      </c>
      <c r="P18" s="354">
        <f t="shared" si="1"/>
        <v>0</v>
      </c>
      <c r="Q18" s="354">
        <f t="shared" si="1"/>
        <v>0</v>
      </c>
      <c r="R18" s="354">
        <f t="shared" si="1"/>
        <v>0</v>
      </c>
      <c r="S18" s="354">
        <f t="shared" si="1"/>
        <v>0</v>
      </c>
      <c r="T18" s="354">
        <f t="shared" si="1"/>
        <v>0</v>
      </c>
      <c r="U18" s="354">
        <f t="shared" si="1"/>
        <v>0</v>
      </c>
      <c r="V18" s="354">
        <f t="shared" si="1"/>
        <v>0</v>
      </c>
      <c r="W18" s="354">
        <f t="shared" si="1"/>
        <v>0</v>
      </c>
      <c r="X18" s="354">
        <f t="shared" si="1"/>
        <v>0</v>
      </c>
      <c r="Y18" s="354">
        <f t="shared" si="1"/>
        <v>0</v>
      </c>
      <c r="Z18" s="354">
        <f t="shared" si="1"/>
        <v>0</v>
      </c>
      <c r="AA18" s="354">
        <f t="shared" si="1"/>
        <v>0</v>
      </c>
      <c r="AB18" s="354">
        <f t="shared" si="1"/>
        <v>0</v>
      </c>
      <c r="AC18" s="355">
        <f t="shared" si="1"/>
        <v>0</v>
      </c>
      <c r="AD18" s="573"/>
    </row>
    <row r="19" spans="2:30" x14ac:dyDescent="0.2">
      <c r="B19" s="61"/>
      <c r="C19" s="115"/>
      <c r="D19" s="259" t="s">
        <v>20</v>
      </c>
      <c r="E19" s="263">
        <f>SUMIF('WOW PMPM &amp; Agg'!$B$10:$B$14,'Summary TC'!$B18,'WOW PMPM &amp; Agg'!D$10:D$14)</f>
        <v>0</v>
      </c>
      <c r="F19" s="264">
        <f>SUMIF('WOW PMPM &amp; Agg'!$B$10:$B$14,'Summary TC'!$B18,'WOW PMPM &amp; Agg'!E$10:E$14)</f>
        <v>0</v>
      </c>
      <c r="G19" s="264">
        <f>SUMIF('WOW PMPM &amp; Agg'!$B$10:$B$14,'Summary TC'!$B18,'WOW PMPM &amp; Agg'!F$10:F$14)</f>
        <v>0</v>
      </c>
      <c r="H19" s="264">
        <f>SUMIF('WOW PMPM &amp; Agg'!$B$10:$B$14,'Summary TC'!$B18,'WOW PMPM &amp; Agg'!G$10:G$14)</f>
        <v>0</v>
      </c>
      <c r="I19" s="264">
        <f>SUMIF('WOW PMPM &amp; Agg'!$B$10:$B$14,'Summary TC'!$B18,'WOW PMPM &amp; Agg'!H$10:H$14)</f>
        <v>0</v>
      </c>
      <c r="J19" s="264">
        <f>SUMIF('WOW PMPM &amp; Agg'!$B$10:$B$14,'Summary TC'!$B18,'WOW PMPM &amp; Agg'!I$10:I$14)</f>
        <v>0</v>
      </c>
      <c r="K19" s="264">
        <f>SUMIF('WOW PMPM &amp; Agg'!$B$10:$B$14,'Summary TC'!$B18,'WOW PMPM &amp; Agg'!J$10:J$14)</f>
        <v>0</v>
      </c>
      <c r="L19" s="264">
        <f>SUMIF('WOW PMPM &amp; Agg'!$B$10:$B$14,'Summary TC'!$B18,'WOW PMPM &amp; Agg'!K$10:K$14)</f>
        <v>0</v>
      </c>
      <c r="M19" s="264">
        <f>SUMIF('WOW PMPM &amp; Agg'!$B$10:$B$14,'Summary TC'!$B18,'WOW PMPM &amp; Agg'!L$10:L$14)</f>
        <v>0</v>
      </c>
      <c r="N19" s="264">
        <f>SUMIF('WOW PMPM &amp; Agg'!$B$10:$B$14,'Summary TC'!$B18,'WOW PMPM &amp; Agg'!M$10:M$14)</f>
        <v>0</v>
      </c>
      <c r="O19" s="264">
        <f>SUMIF('WOW PMPM &amp; Agg'!$B$10:$B$14,'Summary TC'!$B18,'WOW PMPM &amp; Agg'!N$10:N$14)</f>
        <v>0</v>
      </c>
      <c r="P19" s="264">
        <f>SUMIF('WOW PMPM &amp; Agg'!$B$10:$B$14,'Summary TC'!$B18,'WOW PMPM &amp; Agg'!O$10:O$14)</f>
        <v>0</v>
      </c>
      <c r="Q19" s="264">
        <f>SUMIF('WOW PMPM &amp; Agg'!$B$10:$B$14,'Summary TC'!$B18,'WOW PMPM &amp; Agg'!P$10:P$14)</f>
        <v>0</v>
      </c>
      <c r="R19" s="264">
        <f>SUMIF('WOW PMPM &amp; Agg'!$B$10:$B$14,'Summary TC'!$B18,'WOW PMPM &amp; Agg'!Q$10:Q$14)</f>
        <v>0</v>
      </c>
      <c r="S19" s="264">
        <f>SUMIF('WOW PMPM &amp; Agg'!$B$10:$B$14,'Summary TC'!$B18,'WOW PMPM &amp; Agg'!R$10:R$14)</f>
        <v>0</v>
      </c>
      <c r="T19" s="264">
        <f>SUMIF('WOW PMPM &amp; Agg'!$B$10:$B$14,'Summary TC'!$B18,'WOW PMPM &amp; Agg'!S$10:S$14)</f>
        <v>0</v>
      </c>
      <c r="U19" s="264">
        <f>SUMIF('WOW PMPM &amp; Agg'!$B$10:$B$14,'Summary TC'!$B18,'WOW PMPM &amp; Agg'!T$10:T$14)</f>
        <v>0</v>
      </c>
      <c r="V19" s="264">
        <f>SUMIF('WOW PMPM &amp; Agg'!$B$10:$B$14,'Summary TC'!$B18,'WOW PMPM &amp; Agg'!U$10:U$14)</f>
        <v>0</v>
      </c>
      <c r="W19" s="264">
        <f>SUMIF('WOW PMPM &amp; Agg'!$B$10:$B$14,'Summary TC'!$B18,'WOW PMPM &amp; Agg'!V$10:V$14)</f>
        <v>0</v>
      </c>
      <c r="X19" s="264">
        <f>SUMIF('WOW PMPM &amp; Agg'!$B$10:$B$14,'Summary TC'!$B18,'WOW PMPM &amp; Agg'!W$10:W$14)</f>
        <v>0</v>
      </c>
      <c r="Y19" s="264">
        <f>SUMIF('WOW PMPM &amp; Agg'!$B$10:$B$14,'Summary TC'!$B18,'WOW PMPM &amp; Agg'!X$10:X$14)</f>
        <v>0</v>
      </c>
      <c r="Z19" s="264">
        <f>SUMIF('WOW PMPM &amp; Agg'!$B$10:$B$14,'Summary TC'!$B18,'WOW PMPM &amp; Agg'!Y$10:Y$14)</f>
        <v>0</v>
      </c>
      <c r="AA19" s="264">
        <f>SUMIF('WOW PMPM &amp; Agg'!$B$10:$B$14,'Summary TC'!$B18,'WOW PMPM &amp; Agg'!Z$10:Z$14)</f>
        <v>0</v>
      </c>
      <c r="AB19" s="264">
        <f>SUMIF('WOW PMPM &amp; Agg'!$B$10:$B$14,'Summary TC'!$B18,'WOW PMPM &amp; Agg'!AA$10:AA$14)</f>
        <v>0</v>
      </c>
      <c r="AC19" s="265">
        <f>SUMIF('WOW PMPM &amp; Agg'!$B$10:$B$14,'Summary TC'!$B18,'WOW PMPM &amp; Agg'!AB$10:AB$14)</f>
        <v>0</v>
      </c>
      <c r="AD19" s="573"/>
    </row>
    <row r="20" spans="2:30" s="579" customFormat="1" x14ac:dyDescent="0.2">
      <c r="B20" s="383"/>
      <c r="C20" s="206"/>
      <c r="D20" s="365" t="s">
        <v>21</v>
      </c>
      <c r="E20" s="266">
        <f>IF($B$7="Actuals only",SUMIF('MemMon Actual'!$B$14:$B$36,'Summary TC'!$B18,'MemMon Actual'!D$14:D$36),0)+IF($B$7="Actuals + Projected",SUMIF('MemMon Total'!$B$10:$B$32,'Summary TC'!$B18,'MemMon Total'!D$10:D$32),0)</f>
        <v>0</v>
      </c>
      <c r="F20" s="267">
        <f>IF($B$7="Actuals only",SUMIF('MemMon Actual'!$B$14:$B$36,'Summary TC'!$B18,'MemMon Actual'!E$14:E$36),0)+IF($B$7="Actuals + Projected",SUMIF('MemMon Total'!$B$10:$B$32,'Summary TC'!$B18,'MemMon Total'!E$10:E$32),0)</f>
        <v>0</v>
      </c>
      <c r="G20" s="267">
        <f>IF($B$7="Actuals only",SUMIF('MemMon Actual'!$B$14:$B$36,'Summary TC'!$B18,'MemMon Actual'!F$14:F$36),0)+IF($B$7="Actuals + Projected",SUMIF('MemMon Total'!$B$10:$B$32,'Summary TC'!$B18,'MemMon Total'!F$10:F$32),0)</f>
        <v>0</v>
      </c>
      <c r="H20" s="267">
        <f>IF($B$7="Actuals only",SUMIF('MemMon Actual'!$B$14:$B$36,'Summary TC'!$B18,'MemMon Actual'!G$14:G$36),0)+IF($B$7="Actuals + Projected",SUMIF('MemMon Total'!$B$10:$B$32,'Summary TC'!$B18,'MemMon Total'!G$10:G$32),0)</f>
        <v>0</v>
      </c>
      <c r="I20" s="267">
        <f>IF($B$7="Actuals only",SUMIF('MemMon Actual'!$B$14:$B$36,'Summary TC'!$B18,'MemMon Actual'!H$14:H$36),0)+IF($B$7="Actuals + Projected",SUMIF('MemMon Total'!$B$10:$B$32,'Summary TC'!$B18,'MemMon Total'!H$10:H$32),0)</f>
        <v>0</v>
      </c>
      <c r="J20" s="267">
        <f>IF($B$7="Actuals only",SUMIF('MemMon Actual'!$B$14:$B$36,'Summary TC'!$B18,'MemMon Actual'!I$14:I$36),0)+IF($B$7="Actuals + Projected",SUMIF('MemMon Total'!$B$10:$B$32,'Summary TC'!$B18,'MemMon Total'!I$10:I$32),0)</f>
        <v>0</v>
      </c>
      <c r="K20" s="267">
        <f>IF($B$7="Actuals only",SUMIF('MemMon Actual'!$B$14:$B$36,'Summary TC'!$B18,'MemMon Actual'!J$14:J$36),0)+IF($B$7="Actuals + Projected",SUMIF('MemMon Total'!$B$10:$B$32,'Summary TC'!$B18,'MemMon Total'!J$10:J$32),0)</f>
        <v>0</v>
      </c>
      <c r="L20" s="267">
        <f>IF($B$7="Actuals only",SUMIF('MemMon Actual'!$B$14:$B$36,'Summary TC'!$B18,'MemMon Actual'!K$14:K$36),0)+IF($B$7="Actuals + Projected",SUMIF('MemMon Total'!$B$10:$B$32,'Summary TC'!$B18,'MemMon Total'!K$10:K$32),0)</f>
        <v>0</v>
      </c>
      <c r="M20" s="267">
        <f>IF($B$7="Actuals only",SUMIF('MemMon Actual'!$B$14:$B$36,'Summary TC'!$B18,'MemMon Actual'!L$14:L$36),0)+IF($B$7="Actuals + Projected",SUMIF('MemMon Total'!$B$10:$B$32,'Summary TC'!$B18,'MemMon Total'!L$10:L$32),0)</f>
        <v>0</v>
      </c>
      <c r="N20" s="267">
        <f>IF($B$7="Actuals only",SUMIF('MemMon Actual'!$B$14:$B$36,'Summary TC'!$B18,'MemMon Actual'!M$14:M$36),0)+IF($B$7="Actuals + Projected",SUMIF('MemMon Total'!$B$10:$B$32,'Summary TC'!$B18,'MemMon Total'!M$10:M$32),0)</f>
        <v>0</v>
      </c>
      <c r="O20" s="267">
        <f>IF($B$7="Actuals only",SUMIF('MemMon Actual'!$B$14:$B$36,'Summary TC'!$B18,'MemMon Actual'!N$14:N$36),0)+IF($B$7="Actuals + Projected",SUMIF('MemMon Total'!$B$10:$B$32,'Summary TC'!$B18,'MemMon Total'!N$10:N$32),0)</f>
        <v>0</v>
      </c>
      <c r="P20" s="267">
        <f>IF($B$7="Actuals only",SUMIF('MemMon Actual'!$B$14:$B$36,'Summary TC'!$B18,'MemMon Actual'!O$14:O$36),0)+IF($B$7="Actuals + Projected",SUMIF('MemMon Total'!$B$10:$B$32,'Summary TC'!$B18,'MemMon Total'!O$10:O$32),0)</f>
        <v>0</v>
      </c>
      <c r="Q20" s="267">
        <f>IF($B$7="Actuals only",SUMIF('MemMon Actual'!$B$14:$B$36,'Summary TC'!$B18,'MemMon Actual'!P$14:P$36),0)+IF($B$7="Actuals + Projected",SUMIF('MemMon Total'!$B$10:$B$32,'Summary TC'!$B18,'MemMon Total'!P$10:P$32),0)</f>
        <v>0</v>
      </c>
      <c r="R20" s="267">
        <f>IF($B$7="Actuals only",SUMIF('MemMon Actual'!$B$14:$B$36,'Summary TC'!$B18,'MemMon Actual'!Q$14:Q$36),0)+IF($B$7="Actuals + Projected",SUMIF('MemMon Total'!$B$10:$B$32,'Summary TC'!$B18,'MemMon Total'!Q$10:Q$32),0)</f>
        <v>0</v>
      </c>
      <c r="S20" s="267">
        <f>IF($B$7="Actuals only",SUMIF('MemMon Actual'!$B$14:$B$36,'Summary TC'!$B18,'MemMon Actual'!R$14:R$36),0)+IF($B$7="Actuals + Projected",SUMIF('MemMon Total'!$B$10:$B$32,'Summary TC'!$B18,'MemMon Total'!R$10:R$32),0)</f>
        <v>0</v>
      </c>
      <c r="T20" s="267">
        <f>IF($B$7="Actuals only",SUMIF('MemMon Actual'!$B$14:$B$36,'Summary TC'!$B18,'MemMon Actual'!S$14:S$36),0)+IF($B$7="Actuals + Projected",SUMIF('MemMon Total'!$B$10:$B$32,'Summary TC'!$B18,'MemMon Total'!S$10:S$32),0)</f>
        <v>0</v>
      </c>
      <c r="U20" s="267">
        <f>IF($B$7="Actuals only",SUMIF('MemMon Actual'!$B$14:$B$36,'Summary TC'!$B18,'MemMon Actual'!T$14:T$36),0)+IF($B$7="Actuals + Projected",SUMIF('MemMon Total'!$B$10:$B$32,'Summary TC'!$B18,'MemMon Total'!T$10:T$32),0)</f>
        <v>0</v>
      </c>
      <c r="V20" s="267">
        <f>IF($B$7="Actuals only",SUMIF('MemMon Actual'!$B$14:$B$36,'Summary TC'!$B18,'MemMon Actual'!U$14:U$36),0)+IF($B$7="Actuals + Projected",SUMIF('MemMon Total'!$B$10:$B$32,'Summary TC'!$B18,'MemMon Total'!U$10:U$32),0)</f>
        <v>0</v>
      </c>
      <c r="W20" s="267">
        <f>IF($B$7="Actuals only",SUMIF('MemMon Actual'!$B$14:$B$36,'Summary TC'!$B18,'MemMon Actual'!V$14:V$36),0)+IF($B$7="Actuals + Projected",SUMIF('MemMon Total'!$B$10:$B$32,'Summary TC'!$B18,'MemMon Total'!V$10:V$32),0)</f>
        <v>0</v>
      </c>
      <c r="X20" s="267">
        <f>IF($B$7="Actuals only",SUMIF('MemMon Actual'!$B$14:$B$36,'Summary TC'!$B18,'MemMon Actual'!W$14:W$36),0)+IF($B$7="Actuals + Projected",SUMIF('MemMon Total'!$B$10:$B$32,'Summary TC'!$B18,'MemMon Total'!W$10:W$32),0)</f>
        <v>0</v>
      </c>
      <c r="Y20" s="267">
        <f>IF($B$7="Actuals only",SUMIF('MemMon Actual'!$B$14:$B$36,'Summary TC'!$B18,'MemMon Actual'!X$14:X$36),0)+IF($B$7="Actuals + Projected",SUMIF('MemMon Total'!$B$10:$B$32,'Summary TC'!$B18,'MemMon Total'!X$10:X$32),0)</f>
        <v>0</v>
      </c>
      <c r="Z20" s="267">
        <f>IF($B$7="Actuals only",SUMIF('MemMon Actual'!$B$14:$B$36,'Summary TC'!$B18,'MemMon Actual'!Y$14:Y$36),0)+IF($B$7="Actuals + Projected",SUMIF('MemMon Total'!$B$10:$B$32,'Summary TC'!$B18,'MemMon Total'!Y$10:Y$32),0)</f>
        <v>0</v>
      </c>
      <c r="AA20" s="267">
        <f>IF($B$7="Actuals only",SUMIF('MemMon Actual'!$B$14:$B$36,'Summary TC'!$B18,'MemMon Actual'!Z$14:Z$36),0)+IF($B$7="Actuals + Projected",SUMIF('MemMon Total'!$B$10:$B$32,'Summary TC'!$B18,'MemMon Total'!Z$10:Z$32),0)</f>
        <v>0</v>
      </c>
      <c r="AB20" s="267">
        <f>IF($B$7="Actuals only",SUMIF('MemMon Actual'!$B$14:$B$36,'Summary TC'!$B18,'MemMon Actual'!AA$14:AA$36),0)+IF($B$7="Actuals + Projected",SUMIF('MemMon Total'!$B$10:$B$32,'Summary TC'!$B18,'MemMon Total'!AA$10:AA$32),0)</f>
        <v>0</v>
      </c>
      <c r="AC20" s="268">
        <f>IF($B$7="Actuals only",SUMIF('MemMon Actual'!$B$14:$B$36,'Summary TC'!$B18,'MemMon Actual'!AB$14:AB$36),0)+IF($B$7="Actuals + Projected",SUMIF('MemMon Total'!$B$10:$B$32,'Summary TC'!$B18,'MemMon Total'!AB$10:AB$32),0)</f>
        <v>0</v>
      </c>
      <c r="AD20" s="578"/>
    </row>
    <row r="21" spans="2:30" s="579" customFormat="1" x14ac:dyDescent="0.2">
      <c r="B21" s="383"/>
      <c r="C21" s="206"/>
      <c r="D21" s="365"/>
      <c r="E21" s="266"/>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8"/>
      <c r="AD21" s="578"/>
    </row>
    <row r="22" spans="2:30" s="579" customFormat="1" x14ac:dyDescent="0.2">
      <c r="B22" s="61" t="str">
        <f>IFERROR(VLOOKUP(C22,'MEG Def'!$A$7:$B$12,2),"")</f>
        <v/>
      </c>
      <c r="C22" s="115"/>
      <c r="D22" s="259" t="s">
        <v>19</v>
      </c>
      <c r="E22" s="353">
        <f>E23*E24</f>
        <v>0</v>
      </c>
      <c r="F22" s="354">
        <f>F23*F24</f>
        <v>0</v>
      </c>
      <c r="G22" s="354">
        <f>G23*G24</f>
        <v>0</v>
      </c>
      <c r="H22" s="354">
        <f>H23*H24</f>
        <v>0</v>
      </c>
      <c r="I22" s="354">
        <f>I23*I24</f>
        <v>0</v>
      </c>
      <c r="J22" s="354">
        <f t="shared" ref="J22:AC22" si="2">J23*J24</f>
        <v>0</v>
      </c>
      <c r="K22" s="354">
        <f t="shared" si="2"/>
        <v>0</v>
      </c>
      <c r="L22" s="354">
        <f t="shared" si="2"/>
        <v>0</v>
      </c>
      <c r="M22" s="354">
        <f t="shared" si="2"/>
        <v>0</v>
      </c>
      <c r="N22" s="354">
        <f t="shared" si="2"/>
        <v>0</v>
      </c>
      <c r="O22" s="354">
        <f t="shared" si="2"/>
        <v>0</v>
      </c>
      <c r="P22" s="354">
        <f t="shared" si="2"/>
        <v>0</v>
      </c>
      <c r="Q22" s="354">
        <f t="shared" si="2"/>
        <v>0</v>
      </c>
      <c r="R22" s="354">
        <f t="shared" si="2"/>
        <v>0</v>
      </c>
      <c r="S22" s="354">
        <f t="shared" si="2"/>
        <v>0</v>
      </c>
      <c r="T22" s="354">
        <f t="shared" si="2"/>
        <v>0</v>
      </c>
      <c r="U22" s="354">
        <f t="shared" si="2"/>
        <v>0</v>
      </c>
      <c r="V22" s="354">
        <f t="shared" si="2"/>
        <v>0</v>
      </c>
      <c r="W22" s="354">
        <f t="shared" si="2"/>
        <v>0</v>
      </c>
      <c r="X22" s="354">
        <f t="shared" si="2"/>
        <v>0</v>
      </c>
      <c r="Y22" s="354">
        <f t="shared" si="2"/>
        <v>0</v>
      </c>
      <c r="Z22" s="354">
        <f t="shared" si="2"/>
        <v>0</v>
      </c>
      <c r="AA22" s="354">
        <f t="shared" si="2"/>
        <v>0</v>
      </c>
      <c r="AB22" s="354">
        <f t="shared" si="2"/>
        <v>0</v>
      </c>
      <c r="AC22" s="355">
        <f t="shared" si="2"/>
        <v>0</v>
      </c>
      <c r="AD22" s="573"/>
    </row>
    <row r="23" spans="2:30" s="579" customFormat="1" x14ac:dyDescent="0.2">
      <c r="B23" s="61"/>
      <c r="C23" s="115"/>
      <c r="D23" s="259" t="s">
        <v>20</v>
      </c>
      <c r="E23" s="263">
        <f>SUMIF('WOW PMPM &amp; Agg'!$B$10:$B$14,'Summary TC'!$B22,'WOW PMPM &amp; Agg'!D$10:D$14)</f>
        <v>0</v>
      </c>
      <c r="F23" s="264">
        <f>SUMIF('WOW PMPM &amp; Agg'!$B$10:$B$14,'Summary TC'!$B22,'WOW PMPM &amp; Agg'!E$10:E$14)</f>
        <v>0</v>
      </c>
      <c r="G23" s="264">
        <f>SUMIF('WOW PMPM &amp; Agg'!$B$10:$B$14,'Summary TC'!$B22,'WOW PMPM &amp; Agg'!F$10:F$14)</f>
        <v>0</v>
      </c>
      <c r="H23" s="264">
        <f>SUMIF('WOW PMPM &amp; Agg'!$B$10:$B$14,'Summary TC'!$B22,'WOW PMPM &amp; Agg'!G$10:G$14)</f>
        <v>0</v>
      </c>
      <c r="I23" s="264">
        <f>SUMIF('WOW PMPM &amp; Agg'!$B$10:$B$14,'Summary TC'!$B22,'WOW PMPM &amp; Agg'!H$10:H$14)</f>
        <v>0</v>
      </c>
      <c r="J23" s="264">
        <f>SUMIF('WOW PMPM &amp; Agg'!$B$10:$B$14,'Summary TC'!$B22,'WOW PMPM &amp; Agg'!I$10:I$14)</f>
        <v>0</v>
      </c>
      <c r="K23" s="264">
        <f>SUMIF('WOW PMPM &amp; Agg'!$B$10:$B$14,'Summary TC'!$B22,'WOW PMPM &amp; Agg'!J$10:J$14)</f>
        <v>0</v>
      </c>
      <c r="L23" s="264">
        <f>SUMIF('WOW PMPM &amp; Agg'!$B$10:$B$14,'Summary TC'!$B22,'WOW PMPM &amp; Agg'!K$10:K$14)</f>
        <v>0</v>
      </c>
      <c r="M23" s="264">
        <f>SUMIF('WOW PMPM &amp; Agg'!$B$10:$B$14,'Summary TC'!$B22,'WOW PMPM &amp; Agg'!L$10:L$14)</f>
        <v>0</v>
      </c>
      <c r="N23" s="264">
        <f>SUMIF('WOW PMPM &amp; Agg'!$B$10:$B$14,'Summary TC'!$B22,'WOW PMPM &amp; Agg'!M$10:M$14)</f>
        <v>0</v>
      </c>
      <c r="O23" s="264">
        <f>SUMIF('WOW PMPM &amp; Agg'!$B$10:$B$14,'Summary TC'!$B22,'WOW PMPM &amp; Agg'!N$10:N$14)</f>
        <v>0</v>
      </c>
      <c r="P23" s="264">
        <f>SUMIF('WOW PMPM &amp; Agg'!$B$10:$B$14,'Summary TC'!$B22,'WOW PMPM &amp; Agg'!O$10:O$14)</f>
        <v>0</v>
      </c>
      <c r="Q23" s="264">
        <f>SUMIF('WOW PMPM &amp; Agg'!$B$10:$B$14,'Summary TC'!$B22,'WOW PMPM &amp; Agg'!P$10:P$14)</f>
        <v>0</v>
      </c>
      <c r="R23" s="264">
        <f>SUMIF('WOW PMPM &amp; Agg'!$B$10:$B$14,'Summary TC'!$B22,'WOW PMPM &amp; Agg'!Q$10:Q$14)</f>
        <v>0</v>
      </c>
      <c r="S23" s="264">
        <f>SUMIF('WOW PMPM &amp; Agg'!$B$10:$B$14,'Summary TC'!$B22,'WOW PMPM &amp; Agg'!R$10:R$14)</f>
        <v>0</v>
      </c>
      <c r="T23" s="264">
        <f>SUMIF('WOW PMPM &amp; Agg'!$B$10:$B$14,'Summary TC'!$B22,'WOW PMPM &amp; Agg'!S$10:S$14)</f>
        <v>0</v>
      </c>
      <c r="U23" s="264">
        <f>SUMIF('WOW PMPM &amp; Agg'!$B$10:$B$14,'Summary TC'!$B22,'WOW PMPM &amp; Agg'!T$10:T$14)</f>
        <v>0</v>
      </c>
      <c r="V23" s="264">
        <f>SUMIF('WOW PMPM &amp; Agg'!$B$10:$B$14,'Summary TC'!$B22,'WOW PMPM &amp; Agg'!U$10:U$14)</f>
        <v>0</v>
      </c>
      <c r="W23" s="264">
        <f>SUMIF('WOW PMPM &amp; Agg'!$B$10:$B$14,'Summary TC'!$B22,'WOW PMPM &amp; Agg'!V$10:V$14)</f>
        <v>0</v>
      </c>
      <c r="X23" s="264">
        <f>SUMIF('WOW PMPM &amp; Agg'!$B$10:$B$14,'Summary TC'!$B22,'WOW PMPM &amp; Agg'!W$10:W$14)</f>
        <v>0</v>
      </c>
      <c r="Y23" s="264">
        <f>SUMIF('WOW PMPM &amp; Agg'!$B$10:$B$14,'Summary TC'!$B22,'WOW PMPM &amp; Agg'!X$10:X$14)</f>
        <v>0</v>
      </c>
      <c r="Z23" s="264">
        <f>SUMIF('WOW PMPM &amp; Agg'!$B$10:$B$14,'Summary TC'!$B22,'WOW PMPM &amp; Agg'!Y$10:Y$14)</f>
        <v>0</v>
      </c>
      <c r="AA23" s="264">
        <f>SUMIF('WOW PMPM &amp; Agg'!$B$10:$B$14,'Summary TC'!$B22,'WOW PMPM &amp; Agg'!Z$10:Z$14)</f>
        <v>0</v>
      </c>
      <c r="AB23" s="264">
        <f>SUMIF('WOW PMPM &amp; Agg'!$B$10:$B$14,'Summary TC'!$B22,'WOW PMPM &amp; Agg'!AA$10:AA$14)</f>
        <v>0</v>
      </c>
      <c r="AC23" s="265">
        <f>SUMIF('WOW PMPM &amp; Agg'!$B$10:$B$14,'Summary TC'!$B22,'WOW PMPM &amp; Agg'!AB$10:AB$14)</f>
        <v>0</v>
      </c>
      <c r="AD23" s="573"/>
    </row>
    <row r="24" spans="2:30" s="579" customFormat="1" x14ac:dyDescent="0.2">
      <c r="B24" s="382"/>
      <c r="C24" s="575"/>
      <c r="D24" s="576" t="s">
        <v>21</v>
      </c>
      <c r="E24" s="266">
        <f>IF($B$7="Actuals only",SUMIF('MemMon Actual'!$B$14:$B$36,'Summary TC'!$B22,'MemMon Actual'!D$14:D$36),0)+IF($B$7="Actuals + Projected",SUMIF('MemMon Total'!$B$10:$B$32,'Summary TC'!$B22,'MemMon Total'!D$10:D$32),0)</f>
        <v>0</v>
      </c>
      <c r="F24" s="267">
        <f>IF($B$7="Actuals only",SUMIF('MemMon Actual'!$B$14:$B$36,'Summary TC'!$B22,'MemMon Actual'!E$14:E$36),0)+IF($B$7="Actuals + Projected",SUMIF('MemMon Total'!$B$10:$B$32,'Summary TC'!$B22,'MemMon Total'!E$10:E$32),0)</f>
        <v>0</v>
      </c>
      <c r="G24" s="267">
        <f>IF($B$7="Actuals only",SUMIF('MemMon Actual'!$B$14:$B$36,'Summary TC'!$B22,'MemMon Actual'!F$14:F$36),0)+IF($B$7="Actuals + Projected",SUMIF('MemMon Total'!$B$10:$B$32,'Summary TC'!$B22,'MemMon Total'!F$10:F$32),0)</f>
        <v>0</v>
      </c>
      <c r="H24" s="267">
        <f>IF($B$7="Actuals only",SUMIF('MemMon Actual'!$B$14:$B$36,'Summary TC'!$B22,'MemMon Actual'!G$14:G$36),0)+IF($B$7="Actuals + Projected",SUMIF('MemMon Total'!$B$10:$B$32,'Summary TC'!$B22,'MemMon Total'!G$10:G$32),0)</f>
        <v>0</v>
      </c>
      <c r="I24" s="267">
        <f>IF($B$7="Actuals only",SUMIF('MemMon Actual'!$B$14:$B$36,'Summary TC'!$B22,'MemMon Actual'!H$14:H$36),0)+IF($B$7="Actuals + Projected",SUMIF('MemMon Total'!$B$10:$B$32,'Summary TC'!$B22,'MemMon Total'!H$10:H$32),0)</f>
        <v>0</v>
      </c>
      <c r="J24" s="267">
        <f>IF($B$7="Actuals only",SUMIF('MemMon Actual'!$B$14:$B$36,'Summary TC'!$B22,'MemMon Actual'!I$14:I$36),0)+IF($B$7="Actuals + Projected",SUMIF('MemMon Total'!$B$10:$B$32,'Summary TC'!$B22,'MemMon Total'!I$10:I$32),0)</f>
        <v>0</v>
      </c>
      <c r="K24" s="267">
        <f>IF($B$7="Actuals only",SUMIF('MemMon Actual'!$B$14:$B$36,'Summary TC'!$B22,'MemMon Actual'!J$14:J$36),0)+IF($B$7="Actuals + Projected",SUMIF('MemMon Total'!$B$10:$B$32,'Summary TC'!$B22,'MemMon Total'!J$10:J$32),0)</f>
        <v>0</v>
      </c>
      <c r="L24" s="267">
        <f>IF($B$7="Actuals only",SUMIF('MemMon Actual'!$B$14:$B$36,'Summary TC'!$B22,'MemMon Actual'!K$14:K$36),0)+IF($B$7="Actuals + Projected",SUMIF('MemMon Total'!$B$10:$B$32,'Summary TC'!$B22,'MemMon Total'!K$10:K$32),0)</f>
        <v>0</v>
      </c>
      <c r="M24" s="267">
        <f>IF($B$7="Actuals only",SUMIF('MemMon Actual'!$B$14:$B$36,'Summary TC'!$B22,'MemMon Actual'!L$14:L$36),0)+IF($B$7="Actuals + Projected",SUMIF('MemMon Total'!$B$10:$B$32,'Summary TC'!$B22,'MemMon Total'!L$10:L$32),0)</f>
        <v>0</v>
      </c>
      <c r="N24" s="267">
        <f>IF($B$7="Actuals only",SUMIF('MemMon Actual'!$B$14:$B$36,'Summary TC'!$B22,'MemMon Actual'!M$14:M$36),0)+IF($B$7="Actuals + Projected",SUMIF('MemMon Total'!$B$10:$B$32,'Summary TC'!$B22,'MemMon Total'!M$10:M$32),0)</f>
        <v>0</v>
      </c>
      <c r="O24" s="267">
        <f>IF($B$7="Actuals only",SUMIF('MemMon Actual'!$B$14:$B$36,'Summary TC'!$B22,'MemMon Actual'!N$14:N$36),0)+IF($B$7="Actuals + Projected",SUMIF('MemMon Total'!$B$10:$B$32,'Summary TC'!$B22,'MemMon Total'!N$10:N$32),0)</f>
        <v>0</v>
      </c>
      <c r="P24" s="267">
        <f>IF($B$7="Actuals only",SUMIF('MemMon Actual'!$B$14:$B$36,'Summary TC'!$B22,'MemMon Actual'!O$14:O$36),0)+IF($B$7="Actuals + Projected",SUMIF('MemMon Total'!$B$10:$B$32,'Summary TC'!$B22,'MemMon Total'!O$10:O$32),0)</f>
        <v>0</v>
      </c>
      <c r="Q24" s="267">
        <f>IF($B$7="Actuals only",SUMIF('MemMon Actual'!$B$14:$B$36,'Summary TC'!$B22,'MemMon Actual'!P$14:P$36),0)+IF($B$7="Actuals + Projected",SUMIF('MemMon Total'!$B$10:$B$32,'Summary TC'!$B22,'MemMon Total'!P$10:P$32),0)</f>
        <v>0</v>
      </c>
      <c r="R24" s="267">
        <f>IF($B$7="Actuals only",SUMIF('MemMon Actual'!$B$14:$B$36,'Summary TC'!$B22,'MemMon Actual'!Q$14:Q$36),0)+IF($B$7="Actuals + Projected",SUMIF('MemMon Total'!$B$10:$B$32,'Summary TC'!$B22,'MemMon Total'!Q$10:Q$32),0)</f>
        <v>0</v>
      </c>
      <c r="S24" s="267">
        <f>IF($B$7="Actuals only",SUMIF('MemMon Actual'!$B$14:$B$36,'Summary TC'!$B22,'MemMon Actual'!R$14:R$36),0)+IF($B$7="Actuals + Projected",SUMIF('MemMon Total'!$B$10:$B$32,'Summary TC'!$B22,'MemMon Total'!R$10:R$32),0)</f>
        <v>0</v>
      </c>
      <c r="T24" s="267">
        <f>IF($B$7="Actuals only",SUMIF('MemMon Actual'!$B$14:$B$36,'Summary TC'!$B22,'MemMon Actual'!S$14:S$36),0)+IF($B$7="Actuals + Projected",SUMIF('MemMon Total'!$B$10:$B$32,'Summary TC'!$B22,'MemMon Total'!S$10:S$32),0)</f>
        <v>0</v>
      </c>
      <c r="U24" s="267">
        <f>IF($B$7="Actuals only",SUMIF('MemMon Actual'!$B$14:$B$36,'Summary TC'!$B22,'MemMon Actual'!T$14:T$36),0)+IF($B$7="Actuals + Projected",SUMIF('MemMon Total'!$B$10:$B$32,'Summary TC'!$B22,'MemMon Total'!T$10:T$32),0)</f>
        <v>0</v>
      </c>
      <c r="V24" s="267">
        <f>IF($B$7="Actuals only",SUMIF('MemMon Actual'!$B$14:$B$36,'Summary TC'!$B22,'MemMon Actual'!U$14:U$36),0)+IF($B$7="Actuals + Projected",SUMIF('MemMon Total'!$B$10:$B$32,'Summary TC'!$B22,'MemMon Total'!U$10:U$32),0)</f>
        <v>0</v>
      </c>
      <c r="W24" s="267">
        <f>IF($B$7="Actuals only",SUMIF('MemMon Actual'!$B$14:$B$36,'Summary TC'!$B22,'MemMon Actual'!V$14:V$36),0)+IF($B$7="Actuals + Projected",SUMIF('MemMon Total'!$B$10:$B$32,'Summary TC'!$B22,'MemMon Total'!V$10:V$32),0)</f>
        <v>0</v>
      </c>
      <c r="X24" s="267">
        <f>IF($B$7="Actuals only",SUMIF('MemMon Actual'!$B$14:$B$36,'Summary TC'!$B22,'MemMon Actual'!W$14:W$36),0)+IF($B$7="Actuals + Projected",SUMIF('MemMon Total'!$B$10:$B$32,'Summary TC'!$B22,'MemMon Total'!W$10:W$32),0)</f>
        <v>0</v>
      </c>
      <c r="Y24" s="267">
        <f>IF($B$7="Actuals only",SUMIF('MemMon Actual'!$B$14:$B$36,'Summary TC'!$B22,'MemMon Actual'!X$14:X$36),0)+IF($B$7="Actuals + Projected",SUMIF('MemMon Total'!$B$10:$B$32,'Summary TC'!$B22,'MemMon Total'!X$10:X$32),0)</f>
        <v>0</v>
      </c>
      <c r="Z24" s="267">
        <f>IF($B$7="Actuals only",SUMIF('MemMon Actual'!$B$14:$B$36,'Summary TC'!$B22,'MemMon Actual'!Y$14:Y$36),0)+IF($B$7="Actuals + Projected",SUMIF('MemMon Total'!$B$10:$B$32,'Summary TC'!$B22,'MemMon Total'!Y$10:Y$32),0)</f>
        <v>0</v>
      </c>
      <c r="AA24" s="267">
        <f>IF($B$7="Actuals only",SUMIF('MemMon Actual'!$B$14:$B$36,'Summary TC'!$B22,'MemMon Actual'!Z$14:Z$36),0)+IF($B$7="Actuals + Projected",SUMIF('MemMon Total'!$B$10:$B$32,'Summary TC'!$B22,'MemMon Total'!Z$10:Z$32),0)</f>
        <v>0</v>
      </c>
      <c r="AB24" s="267">
        <f>IF($B$7="Actuals only",SUMIF('MemMon Actual'!$B$14:$B$36,'Summary TC'!$B22,'MemMon Actual'!AA$14:AA$36),0)+IF($B$7="Actuals + Projected",SUMIF('MemMon Total'!$B$10:$B$32,'Summary TC'!$B22,'MemMon Total'!AA$10:AA$32),0)</f>
        <v>0</v>
      </c>
      <c r="AC24" s="268">
        <f>IF($B$7="Actuals only",SUMIF('MemMon Actual'!$B$14:$B$36,'Summary TC'!$B22,'MemMon Actual'!AB$14:AB$36),0)+IF($B$7="Actuals + Projected",SUMIF('MemMon Total'!$B$10:$B$32,'Summary TC'!$B22,'MemMon Total'!AB$10:AB$32),0)</f>
        <v>0</v>
      </c>
      <c r="AD24" s="577"/>
    </row>
    <row r="25" spans="2:30" s="579" customFormat="1" x14ac:dyDescent="0.2">
      <c r="B25" s="61"/>
      <c r="C25" s="115"/>
      <c r="D25" s="259"/>
      <c r="E25" s="269"/>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1"/>
      <c r="AD25" s="573"/>
    </row>
    <row r="26" spans="2:30" s="579" customFormat="1" x14ac:dyDescent="0.2">
      <c r="B26" s="61" t="str">
        <f>IFERROR(VLOOKUP(C26,'MEG Def'!$A$7:$B$12,2),"")</f>
        <v/>
      </c>
      <c r="C26" s="115"/>
      <c r="D26" s="259" t="s">
        <v>19</v>
      </c>
      <c r="E26" s="353">
        <f>E27*E28</f>
        <v>0</v>
      </c>
      <c r="F26" s="354">
        <f>F27*F28</f>
        <v>0</v>
      </c>
      <c r="G26" s="354">
        <f>G27*G28</f>
        <v>0</v>
      </c>
      <c r="H26" s="354">
        <f>H27*H28</f>
        <v>0</v>
      </c>
      <c r="I26" s="354">
        <f>I27*I28</f>
        <v>0</v>
      </c>
      <c r="J26" s="354">
        <f t="shared" ref="J26:AC26" si="3">J27*J28</f>
        <v>0</v>
      </c>
      <c r="K26" s="354">
        <f t="shared" si="3"/>
        <v>0</v>
      </c>
      <c r="L26" s="354">
        <f t="shared" si="3"/>
        <v>0</v>
      </c>
      <c r="M26" s="354">
        <f t="shared" si="3"/>
        <v>0</v>
      </c>
      <c r="N26" s="354">
        <f t="shared" si="3"/>
        <v>0</v>
      </c>
      <c r="O26" s="354">
        <f t="shared" si="3"/>
        <v>0</v>
      </c>
      <c r="P26" s="354">
        <f t="shared" si="3"/>
        <v>0</v>
      </c>
      <c r="Q26" s="354">
        <f t="shared" si="3"/>
        <v>0</v>
      </c>
      <c r="R26" s="354">
        <f t="shared" si="3"/>
        <v>0</v>
      </c>
      <c r="S26" s="354">
        <f t="shared" si="3"/>
        <v>0</v>
      </c>
      <c r="T26" s="354">
        <f t="shared" si="3"/>
        <v>0</v>
      </c>
      <c r="U26" s="354">
        <f t="shared" si="3"/>
        <v>0</v>
      </c>
      <c r="V26" s="354">
        <f t="shared" si="3"/>
        <v>0</v>
      </c>
      <c r="W26" s="354">
        <f t="shared" si="3"/>
        <v>0</v>
      </c>
      <c r="X26" s="354">
        <f t="shared" si="3"/>
        <v>0</v>
      </c>
      <c r="Y26" s="354">
        <f t="shared" si="3"/>
        <v>0</v>
      </c>
      <c r="Z26" s="354">
        <f t="shared" si="3"/>
        <v>0</v>
      </c>
      <c r="AA26" s="354">
        <f t="shared" si="3"/>
        <v>0</v>
      </c>
      <c r="AB26" s="354">
        <f t="shared" si="3"/>
        <v>0</v>
      </c>
      <c r="AC26" s="355">
        <f t="shared" si="3"/>
        <v>0</v>
      </c>
      <c r="AD26" s="573"/>
    </row>
    <row r="27" spans="2:30" s="579" customFormat="1" x14ac:dyDescent="0.2">
      <c r="B27" s="61"/>
      <c r="C27" s="115"/>
      <c r="D27" s="259" t="s">
        <v>20</v>
      </c>
      <c r="E27" s="263">
        <f>SUMIF('WOW PMPM &amp; Agg'!$B$10:$B$14,'Summary TC'!$B26,'WOW PMPM &amp; Agg'!D$10:D$14)</f>
        <v>0</v>
      </c>
      <c r="F27" s="264">
        <f>SUMIF('WOW PMPM &amp; Agg'!$B$10:$B$14,'Summary TC'!$B26,'WOW PMPM &amp; Agg'!E$10:E$14)</f>
        <v>0</v>
      </c>
      <c r="G27" s="264">
        <f>SUMIF('WOW PMPM &amp; Agg'!$B$10:$B$14,'Summary TC'!$B26,'WOW PMPM &amp; Agg'!F$10:F$14)</f>
        <v>0</v>
      </c>
      <c r="H27" s="264">
        <f>SUMIF('WOW PMPM &amp; Agg'!$B$10:$B$14,'Summary TC'!$B26,'WOW PMPM &amp; Agg'!G$10:G$14)</f>
        <v>0</v>
      </c>
      <c r="I27" s="264">
        <f>SUMIF('WOW PMPM &amp; Agg'!$B$10:$B$14,'Summary TC'!$B26,'WOW PMPM &amp; Agg'!H$10:H$14)</f>
        <v>0</v>
      </c>
      <c r="J27" s="264">
        <f>SUMIF('WOW PMPM &amp; Agg'!$B$10:$B$14,'Summary TC'!$B26,'WOW PMPM &amp; Agg'!I$10:I$14)</f>
        <v>0</v>
      </c>
      <c r="K27" s="264">
        <f>SUMIF('WOW PMPM &amp; Agg'!$B$10:$B$14,'Summary TC'!$B26,'WOW PMPM &amp; Agg'!J$10:J$14)</f>
        <v>0</v>
      </c>
      <c r="L27" s="264">
        <f>SUMIF('WOW PMPM &amp; Agg'!$B$10:$B$14,'Summary TC'!$B26,'WOW PMPM &amp; Agg'!K$10:K$14)</f>
        <v>0</v>
      </c>
      <c r="M27" s="264">
        <f>SUMIF('WOW PMPM &amp; Agg'!$B$10:$B$14,'Summary TC'!$B26,'WOW PMPM &amp; Agg'!L$10:L$14)</f>
        <v>0</v>
      </c>
      <c r="N27" s="264">
        <f>SUMIF('WOW PMPM &amp; Agg'!$B$10:$B$14,'Summary TC'!$B26,'WOW PMPM &amp; Agg'!M$10:M$14)</f>
        <v>0</v>
      </c>
      <c r="O27" s="264">
        <f>SUMIF('WOW PMPM &amp; Agg'!$B$10:$B$14,'Summary TC'!$B26,'WOW PMPM &amp; Agg'!N$10:N$14)</f>
        <v>0</v>
      </c>
      <c r="P27" s="264">
        <f>SUMIF('WOW PMPM &amp; Agg'!$B$10:$B$14,'Summary TC'!$B26,'WOW PMPM &amp; Agg'!O$10:O$14)</f>
        <v>0</v>
      </c>
      <c r="Q27" s="264">
        <f>SUMIF('WOW PMPM &amp; Agg'!$B$10:$B$14,'Summary TC'!$B26,'WOW PMPM &amp; Agg'!P$10:P$14)</f>
        <v>0</v>
      </c>
      <c r="R27" s="264">
        <f>SUMIF('WOW PMPM &amp; Agg'!$B$10:$B$14,'Summary TC'!$B26,'WOW PMPM &amp; Agg'!Q$10:Q$14)</f>
        <v>0</v>
      </c>
      <c r="S27" s="264">
        <f>SUMIF('WOW PMPM &amp; Agg'!$B$10:$B$14,'Summary TC'!$B26,'WOW PMPM &amp; Agg'!R$10:R$14)</f>
        <v>0</v>
      </c>
      <c r="T27" s="264">
        <f>SUMIF('WOW PMPM &amp; Agg'!$B$10:$B$14,'Summary TC'!$B26,'WOW PMPM &amp; Agg'!S$10:S$14)</f>
        <v>0</v>
      </c>
      <c r="U27" s="264">
        <f>SUMIF('WOW PMPM &amp; Agg'!$B$10:$B$14,'Summary TC'!$B26,'WOW PMPM &amp; Agg'!T$10:T$14)</f>
        <v>0</v>
      </c>
      <c r="V27" s="264">
        <f>SUMIF('WOW PMPM &amp; Agg'!$B$10:$B$14,'Summary TC'!$B26,'WOW PMPM &amp; Agg'!U$10:U$14)</f>
        <v>0</v>
      </c>
      <c r="W27" s="264">
        <f>SUMIF('WOW PMPM &amp; Agg'!$B$10:$B$14,'Summary TC'!$B26,'WOW PMPM &amp; Agg'!V$10:V$14)</f>
        <v>0</v>
      </c>
      <c r="X27" s="264">
        <f>SUMIF('WOW PMPM &amp; Agg'!$B$10:$B$14,'Summary TC'!$B26,'WOW PMPM &amp; Agg'!W$10:W$14)</f>
        <v>0</v>
      </c>
      <c r="Y27" s="264">
        <f>SUMIF('WOW PMPM &amp; Agg'!$B$10:$B$14,'Summary TC'!$B26,'WOW PMPM &amp; Agg'!X$10:X$14)</f>
        <v>0</v>
      </c>
      <c r="Z27" s="264">
        <f>SUMIF('WOW PMPM &amp; Agg'!$B$10:$B$14,'Summary TC'!$B26,'WOW PMPM &amp; Agg'!Y$10:Y$14)</f>
        <v>0</v>
      </c>
      <c r="AA27" s="264">
        <f>SUMIF('WOW PMPM &amp; Agg'!$B$10:$B$14,'Summary TC'!$B26,'WOW PMPM &amp; Agg'!Z$10:Z$14)</f>
        <v>0</v>
      </c>
      <c r="AB27" s="264">
        <f>SUMIF('WOW PMPM &amp; Agg'!$B$10:$B$14,'Summary TC'!$B26,'WOW PMPM &amp; Agg'!AA$10:AA$14)</f>
        <v>0</v>
      </c>
      <c r="AC27" s="265">
        <f>SUMIF('WOW PMPM &amp; Agg'!$B$10:$B$14,'Summary TC'!$B26,'WOW PMPM &amp; Agg'!AB$10:AB$14)</f>
        <v>0</v>
      </c>
      <c r="AD27" s="573"/>
    </row>
    <row r="28" spans="2:30" s="579" customFormat="1" x14ac:dyDescent="0.2">
      <c r="B28" s="383"/>
      <c r="C28" s="206"/>
      <c r="D28" s="365" t="s">
        <v>21</v>
      </c>
      <c r="E28" s="266">
        <f>IF($B$7="Actuals only",SUMIF('MemMon Actual'!$B$14:$B$36,'Summary TC'!$B26,'MemMon Actual'!D$14:D$36),0)+IF($B$7="Actuals + Projected",SUMIF('MemMon Total'!$B$10:$B$32,'Summary TC'!$B26,'MemMon Total'!D$10:D$32),0)</f>
        <v>0</v>
      </c>
      <c r="F28" s="267">
        <f>IF($B$7="Actuals only",SUMIF('MemMon Actual'!$B$14:$B$36,'Summary TC'!$B26,'MemMon Actual'!E$14:E$36),0)+IF($B$7="Actuals + Projected",SUMIF('MemMon Total'!$B$10:$B$32,'Summary TC'!$B26,'MemMon Total'!E$10:E$32),0)</f>
        <v>0</v>
      </c>
      <c r="G28" s="267">
        <f>IF($B$7="Actuals only",SUMIF('MemMon Actual'!$B$14:$B$36,'Summary TC'!$B26,'MemMon Actual'!F$14:F$36),0)+IF($B$7="Actuals + Projected",SUMIF('MemMon Total'!$B$10:$B$32,'Summary TC'!$B26,'MemMon Total'!F$10:F$32),0)</f>
        <v>0</v>
      </c>
      <c r="H28" s="267">
        <f>IF($B$7="Actuals only",SUMIF('MemMon Actual'!$B$14:$B$36,'Summary TC'!$B26,'MemMon Actual'!G$14:G$36),0)+IF($B$7="Actuals + Projected",SUMIF('MemMon Total'!$B$10:$B$32,'Summary TC'!$B26,'MemMon Total'!G$10:G$32),0)</f>
        <v>0</v>
      </c>
      <c r="I28" s="267">
        <f>IF($B$7="Actuals only",SUMIF('MemMon Actual'!$B$14:$B$36,'Summary TC'!$B26,'MemMon Actual'!H$14:H$36),0)+IF($B$7="Actuals + Projected",SUMIF('MemMon Total'!$B$10:$B$32,'Summary TC'!$B26,'MemMon Total'!H$10:H$32),0)</f>
        <v>0</v>
      </c>
      <c r="J28" s="267">
        <f>IF($B$7="Actuals only",SUMIF('MemMon Actual'!$B$14:$B$36,'Summary TC'!$B26,'MemMon Actual'!I$14:I$36),0)+IF($B$7="Actuals + Projected",SUMIF('MemMon Total'!$B$10:$B$32,'Summary TC'!$B26,'MemMon Total'!I$10:I$32),0)</f>
        <v>0</v>
      </c>
      <c r="K28" s="267">
        <f>IF($B$7="Actuals only",SUMIF('MemMon Actual'!$B$14:$B$36,'Summary TC'!$B26,'MemMon Actual'!J$14:J$36),0)+IF($B$7="Actuals + Projected",SUMIF('MemMon Total'!$B$10:$B$32,'Summary TC'!$B26,'MemMon Total'!J$10:J$32),0)</f>
        <v>0</v>
      </c>
      <c r="L28" s="267">
        <f>IF($B$7="Actuals only",SUMIF('MemMon Actual'!$B$14:$B$36,'Summary TC'!$B26,'MemMon Actual'!K$14:K$36),0)+IF($B$7="Actuals + Projected",SUMIF('MemMon Total'!$B$10:$B$32,'Summary TC'!$B26,'MemMon Total'!K$10:K$32),0)</f>
        <v>0</v>
      </c>
      <c r="M28" s="267">
        <f>IF($B$7="Actuals only",SUMIF('MemMon Actual'!$B$14:$B$36,'Summary TC'!$B26,'MemMon Actual'!L$14:L$36),0)+IF($B$7="Actuals + Projected",SUMIF('MemMon Total'!$B$10:$B$32,'Summary TC'!$B26,'MemMon Total'!L$10:L$32),0)</f>
        <v>0</v>
      </c>
      <c r="N28" s="267">
        <f>IF($B$7="Actuals only",SUMIF('MemMon Actual'!$B$14:$B$36,'Summary TC'!$B26,'MemMon Actual'!M$14:M$36),0)+IF($B$7="Actuals + Projected",SUMIF('MemMon Total'!$B$10:$B$32,'Summary TC'!$B26,'MemMon Total'!M$10:M$32),0)</f>
        <v>0</v>
      </c>
      <c r="O28" s="267">
        <f>IF($B$7="Actuals only",SUMIF('MemMon Actual'!$B$14:$B$36,'Summary TC'!$B26,'MemMon Actual'!N$14:N$36),0)+IF($B$7="Actuals + Projected",SUMIF('MemMon Total'!$B$10:$B$32,'Summary TC'!$B26,'MemMon Total'!N$10:N$32),0)</f>
        <v>0</v>
      </c>
      <c r="P28" s="267">
        <f>IF($B$7="Actuals only",SUMIF('MemMon Actual'!$B$14:$B$36,'Summary TC'!$B26,'MemMon Actual'!O$14:O$36),0)+IF($B$7="Actuals + Projected",SUMIF('MemMon Total'!$B$10:$B$32,'Summary TC'!$B26,'MemMon Total'!O$10:O$32),0)</f>
        <v>0</v>
      </c>
      <c r="Q28" s="267">
        <f>IF($B$7="Actuals only",SUMIF('MemMon Actual'!$B$14:$B$36,'Summary TC'!$B26,'MemMon Actual'!P$14:P$36),0)+IF($B$7="Actuals + Projected",SUMIF('MemMon Total'!$B$10:$B$32,'Summary TC'!$B26,'MemMon Total'!P$10:P$32),0)</f>
        <v>0</v>
      </c>
      <c r="R28" s="267">
        <f>IF($B$7="Actuals only",SUMIF('MemMon Actual'!$B$14:$B$36,'Summary TC'!$B26,'MemMon Actual'!Q$14:Q$36),0)+IF($B$7="Actuals + Projected",SUMIF('MemMon Total'!$B$10:$B$32,'Summary TC'!$B26,'MemMon Total'!Q$10:Q$32),0)</f>
        <v>0</v>
      </c>
      <c r="S28" s="267">
        <f>IF($B$7="Actuals only",SUMIF('MemMon Actual'!$B$14:$B$36,'Summary TC'!$B26,'MemMon Actual'!R$14:R$36),0)+IF($B$7="Actuals + Projected",SUMIF('MemMon Total'!$B$10:$B$32,'Summary TC'!$B26,'MemMon Total'!R$10:R$32),0)</f>
        <v>0</v>
      </c>
      <c r="T28" s="267">
        <f>IF($B$7="Actuals only",SUMIF('MemMon Actual'!$B$14:$B$36,'Summary TC'!$B26,'MemMon Actual'!S$14:S$36),0)+IF($B$7="Actuals + Projected",SUMIF('MemMon Total'!$B$10:$B$32,'Summary TC'!$B26,'MemMon Total'!S$10:S$32),0)</f>
        <v>0</v>
      </c>
      <c r="U28" s="267">
        <f>IF($B$7="Actuals only",SUMIF('MemMon Actual'!$B$14:$B$36,'Summary TC'!$B26,'MemMon Actual'!T$14:T$36),0)+IF($B$7="Actuals + Projected",SUMIF('MemMon Total'!$B$10:$B$32,'Summary TC'!$B26,'MemMon Total'!T$10:T$32),0)</f>
        <v>0</v>
      </c>
      <c r="V28" s="267">
        <f>IF($B$7="Actuals only",SUMIF('MemMon Actual'!$B$14:$B$36,'Summary TC'!$B26,'MemMon Actual'!U$14:U$36),0)+IF($B$7="Actuals + Projected",SUMIF('MemMon Total'!$B$10:$B$32,'Summary TC'!$B26,'MemMon Total'!U$10:U$32),0)</f>
        <v>0</v>
      </c>
      <c r="W28" s="267">
        <f>IF($B$7="Actuals only",SUMIF('MemMon Actual'!$B$14:$B$36,'Summary TC'!$B26,'MemMon Actual'!V$14:V$36),0)+IF($B$7="Actuals + Projected",SUMIF('MemMon Total'!$B$10:$B$32,'Summary TC'!$B26,'MemMon Total'!V$10:V$32),0)</f>
        <v>0</v>
      </c>
      <c r="X28" s="267">
        <f>IF($B$7="Actuals only",SUMIF('MemMon Actual'!$B$14:$B$36,'Summary TC'!$B26,'MemMon Actual'!W$14:W$36),0)+IF($B$7="Actuals + Projected",SUMIF('MemMon Total'!$B$10:$B$32,'Summary TC'!$B26,'MemMon Total'!W$10:W$32),0)</f>
        <v>0</v>
      </c>
      <c r="Y28" s="267">
        <f>IF($B$7="Actuals only",SUMIF('MemMon Actual'!$B$14:$B$36,'Summary TC'!$B26,'MemMon Actual'!X$14:X$36),0)+IF($B$7="Actuals + Projected",SUMIF('MemMon Total'!$B$10:$B$32,'Summary TC'!$B26,'MemMon Total'!X$10:X$32),0)</f>
        <v>0</v>
      </c>
      <c r="Z28" s="267">
        <f>IF($B$7="Actuals only",SUMIF('MemMon Actual'!$B$14:$B$36,'Summary TC'!$B26,'MemMon Actual'!Y$14:Y$36),0)+IF($B$7="Actuals + Projected",SUMIF('MemMon Total'!$B$10:$B$32,'Summary TC'!$B26,'MemMon Total'!Y$10:Y$32),0)</f>
        <v>0</v>
      </c>
      <c r="AA28" s="267">
        <f>IF($B$7="Actuals only",SUMIF('MemMon Actual'!$B$14:$B$36,'Summary TC'!$B26,'MemMon Actual'!Z$14:Z$36),0)+IF($B$7="Actuals + Projected",SUMIF('MemMon Total'!$B$10:$B$32,'Summary TC'!$B26,'MemMon Total'!Z$10:Z$32),0)</f>
        <v>0</v>
      </c>
      <c r="AB28" s="267">
        <f>IF($B$7="Actuals only",SUMIF('MemMon Actual'!$B$14:$B$36,'Summary TC'!$B26,'MemMon Actual'!AA$14:AA$36),0)+IF($B$7="Actuals + Projected",SUMIF('MemMon Total'!$B$10:$B$32,'Summary TC'!$B26,'MemMon Total'!AA$10:AA$32),0)</f>
        <v>0</v>
      </c>
      <c r="AC28" s="268">
        <f>IF($B$7="Actuals only",SUMIF('MemMon Actual'!$B$14:$B$36,'Summary TC'!$B26,'MemMon Actual'!AB$14:AB$36),0)+IF($B$7="Actuals + Projected",SUMIF('MemMon Total'!$B$10:$B$32,'Summary TC'!$B26,'MemMon Total'!AB$10:AB$32),0)</f>
        <v>0</v>
      </c>
      <c r="AD28" s="578"/>
    </row>
    <row r="29" spans="2:30" s="579" customFormat="1" x14ac:dyDescent="0.2">
      <c r="B29" s="383"/>
      <c r="C29" s="206"/>
      <c r="D29" s="365"/>
      <c r="E29" s="266"/>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8"/>
      <c r="AD29" s="578"/>
    </row>
    <row r="30" spans="2:30" s="579" customFormat="1" x14ac:dyDescent="0.2">
      <c r="B30" s="61" t="str">
        <f>IFERROR(VLOOKUP(C30,'MEG Def'!$A$7:$B$12,2),"")</f>
        <v/>
      </c>
      <c r="C30" s="115"/>
      <c r="D30" s="259" t="s">
        <v>19</v>
      </c>
      <c r="E30" s="353">
        <f>E31*E32</f>
        <v>0</v>
      </c>
      <c r="F30" s="354">
        <f>F31*F32</f>
        <v>0</v>
      </c>
      <c r="G30" s="354">
        <f>G31*G32</f>
        <v>0</v>
      </c>
      <c r="H30" s="354">
        <f>H31*H32</f>
        <v>0</v>
      </c>
      <c r="I30" s="354">
        <f>I31*I32</f>
        <v>0</v>
      </c>
      <c r="J30" s="354">
        <f t="shared" ref="J30:AC30" si="4">J31*J32</f>
        <v>0</v>
      </c>
      <c r="K30" s="354">
        <f t="shared" si="4"/>
        <v>0</v>
      </c>
      <c r="L30" s="354">
        <f t="shared" si="4"/>
        <v>0</v>
      </c>
      <c r="M30" s="354">
        <f t="shared" si="4"/>
        <v>0</v>
      </c>
      <c r="N30" s="354">
        <f t="shared" si="4"/>
        <v>0</v>
      </c>
      <c r="O30" s="354">
        <f t="shared" si="4"/>
        <v>0</v>
      </c>
      <c r="P30" s="354">
        <f t="shared" si="4"/>
        <v>0</v>
      </c>
      <c r="Q30" s="354">
        <f t="shared" si="4"/>
        <v>0</v>
      </c>
      <c r="R30" s="354">
        <f t="shared" si="4"/>
        <v>0</v>
      </c>
      <c r="S30" s="354">
        <f t="shared" si="4"/>
        <v>0</v>
      </c>
      <c r="T30" s="354">
        <f t="shared" si="4"/>
        <v>0</v>
      </c>
      <c r="U30" s="354">
        <f t="shared" si="4"/>
        <v>0</v>
      </c>
      <c r="V30" s="354">
        <f t="shared" si="4"/>
        <v>0</v>
      </c>
      <c r="W30" s="354">
        <f t="shared" si="4"/>
        <v>0</v>
      </c>
      <c r="X30" s="354">
        <f t="shared" si="4"/>
        <v>0</v>
      </c>
      <c r="Y30" s="354">
        <f t="shared" si="4"/>
        <v>0</v>
      </c>
      <c r="Z30" s="354">
        <f t="shared" si="4"/>
        <v>0</v>
      </c>
      <c r="AA30" s="354">
        <f t="shared" si="4"/>
        <v>0</v>
      </c>
      <c r="AB30" s="354">
        <f t="shared" si="4"/>
        <v>0</v>
      </c>
      <c r="AC30" s="355">
        <f t="shared" si="4"/>
        <v>0</v>
      </c>
      <c r="AD30" s="573"/>
    </row>
    <row r="31" spans="2:30" s="579" customFormat="1" x14ac:dyDescent="0.2">
      <c r="B31" s="61"/>
      <c r="C31" s="115"/>
      <c r="D31" s="259" t="s">
        <v>20</v>
      </c>
      <c r="E31" s="263">
        <f>SUMIF('WOW PMPM &amp; Agg'!$B$10:$B$14,'Summary TC'!$B30,'WOW PMPM &amp; Agg'!D$10:D$14)</f>
        <v>0</v>
      </c>
      <c r="F31" s="264">
        <f>SUMIF('WOW PMPM &amp; Agg'!$B$10:$B$14,'Summary TC'!$B30,'WOW PMPM &amp; Agg'!E$10:E$14)</f>
        <v>0</v>
      </c>
      <c r="G31" s="264">
        <f>SUMIF('WOW PMPM &amp; Agg'!$B$10:$B$14,'Summary TC'!$B30,'WOW PMPM &amp; Agg'!F$10:F$14)</f>
        <v>0</v>
      </c>
      <c r="H31" s="264">
        <f>SUMIF('WOW PMPM &amp; Agg'!$B$10:$B$14,'Summary TC'!$B30,'WOW PMPM &amp; Agg'!G$10:G$14)</f>
        <v>0</v>
      </c>
      <c r="I31" s="264">
        <f>SUMIF('WOW PMPM &amp; Agg'!$B$10:$B$14,'Summary TC'!$B30,'WOW PMPM &amp; Agg'!H$10:H$14)</f>
        <v>0</v>
      </c>
      <c r="J31" s="264">
        <f>SUMIF('WOW PMPM &amp; Agg'!$B$10:$B$14,'Summary TC'!$B30,'WOW PMPM &amp; Agg'!I$10:I$14)</f>
        <v>0</v>
      </c>
      <c r="K31" s="264">
        <f>SUMIF('WOW PMPM &amp; Agg'!$B$10:$B$14,'Summary TC'!$B30,'WOW PMPM &amp; Agg'!J$10:J$14)</f>
        <v>0</v>
      </c>
      <c r="L31" s="264">
        <f>SUMIF('WOW PMPM &amp; Agg'!$B$10:$B$14,'Summary TC'!$B30,'WOW PMPM &amp; Agg'!K$10:K$14)</f>
        <v>0</v>
      </c>
      <c r="M31" s="264">
        <f>SUMIF('WOW PMPM &amp; Agg'!$B$10:$B$14,'Summary TC'!$B30,'WOW PMPM &amp; Agg'!L$10:L$14)</f>
        <v>0</v>
      </c>
      <c r="N31" s="264">
        <f>SUMIF('WOW PMPM &amp; Agg'!$B$10:$B$14,'Summary TC'!$B30,'WOW PMPM &amp; Agg'!M$10:M$14)</f>
        <v>0</v>
      </c>
      <c r="O31" s="264">
        <f>SUMIF('WOW PMPM &amp; Agg'!$B$10:$B$14,'Summary TC'!$B30,'WOW PMPM &amp; Agg'!N$10:N$14)</f>
        <v>0</v>
      </c>
      <c r="P31" s="264">
        <f>SUMIF('WOW PMPM &amp; Agg'!$B$10:$B$14,'Summary TC'!$B30,'WOW PMPM &amp; Agg'!O$10:O$14)</f>
        <v>0</v>
      </c>
      <c r="Q31" s="264">
        <f>SUMIF('WOW PMPM &amp; Agg'!$B$10:$B$14,'Summary TC'!$B30,'WOW PMPM &amp; Agg'!P$10:P$14)</f>
        <v>0</v>
      </c>
      <c r="R31" s="264">
        <f>SUMIF('WOW PMPM &amp; Agg'!$B$10:$B$14,'Summary TC'!$B30,'WOW PMPM &amp; Agg'!Q$10:Q$14)</f>
        <v>0</v>
      </c>
      <c r="S31" s="264">
        <f>SUMIF('WOW PMPM &amp; Agg'!$B$10:$B$14,'Summary TC'!$B30,'WOW PMPM &amp; Agg'!R$10:R$14)</f>
        <v>0</v>
      </c>
      <c r="T31" s="264">
        <f>SUMIF('WOW PMPM &amp; Agg'!$B$10:$B$14,'Summary TC'!$B30,'WOW PMPM &amp; Agg'!S$10:S$14)</f>
        <v>0</v>
      </c>
      <c r="U31" s="264">
        <f>SUMIF('WOW PMPM &amp; Agg'!$B$10:$B$14,'Summary TC'!$B30,'WOW PMPM &amp; Agg'!T$10:T$14)</f>
        <v>0</v>
      </c>
      <c r="V31" s="264">
        <f>SUMIF('WOW PMPM &amp; Agg'!$B$10:$B$14,'Summary TC'!$B30,'WOW PMPM &amp; Agg'!U$10:U$14)</f>
        <v>0</v>
      </c>
      <c r="W31" s="264">
        <f>SUMIF('WOW PMPM &amp; Agg'!$B$10:$B$14,'Summary TC'!$B30,'WOW PMPM &amp; Agg'!V$10:V$14)</f>
        <v>0</v>
      </c>
      <c r="X31" s="264">
        <f>SUMIF('WOW PMPM &amp; Agg'!$B$10:$B$14,'Summary TC'!$B30,'WOW PMPM &amp; Agg'!W$10:W$14)</f>
        <v>0</v>
      </c>
      <c r="Y31" s="264">
        <f>SUMIF('WOW PMPM &amp; Agg'!$B$10:$B$14,'Summary TC'!$B30,'WOW PMPM &amp; Agg'!X$10:X$14)</f>
        <v>0</v>
      </c>
      <c r="Z31" s="264">
        <f>SUMIF('WOW PMPM &amp; Agg'!$B$10:$B$14,'Summary TC'!$B30,'WOW PMPM &amp; Agg'!Y$10:Y$14)</f>
        <v>0</v>
      </c>
      <c r="AA31" s="264">
        <f>SUMIF('WOW PMPM &amp; Agg'!$B$10:$B$14,'Summary TC'!$B30,'WOW PMPM &amp; Agg'!Z$10:Z$14)</f>
        <v>0</v>
      </c>
      <c r="AB31" s="264">
        <f>SUMIF('WOW PMPM &amp; Agg'!$B$10:$B$14,'Summary TC'!$B30,'WOW PMPM &amp; Agg'!AA$10:AA$14)</f>
        <v>0</v>
      </c>
      <c r="AC31" s="265">
        <f>SUMIF('WOW PMPM &amp; Agg'!$B$10:$B$14,'Summary TC'!$B30,'WOW PMPM &amp; Agg'!AB$10:AB$14)</f>
        <v>0</v>
      </c>
      <c r="AD31" s="573"/>
    </row>
    <row r="32" spans="2:30" s="579" customFormat="1" x14ac:dyDescent="0.2">
      <c r="B32" s="382"/>
      <c r="C32" s="575"/>
      <c r="D32" s="576" t="s">
        <v>21</v>
      </c>
      <c r="E32" s="266">
        <f>IF($B$7="Actuals only",SUMIF('MemMon Actual'!$B$14:$B$36,'Summary TC'!$B30,'MemMon Actual'!D$14:D$36),0)+IF($B$7="Actuals + Projected",SUMIF('MemMon Total'!$B$10:$B$32,'Summary TC'!$B30,'MemMon Total'!D$10:D$32),0)</f>
        <v>0</v>
      </c>
      <c r="F32" s="267">
        <f>IF($B$7="Actuals only",SUMIF('MemMon Actual'!$B$14:$B$36,'Summary TC'!$B30,'MemMon Actual'!E$14:E$36),0)+IF($B$7="Actuals + Projected",SUMIF('MemMon Total'!$B$10:$B$32,'Summary TC'!$B30,'MemMon Total'!E$10:E$32),0)</f>
        <v>0</v>
      </c>
      <c r="G32" s="267">
        <f>IF($B$7="Actuals only",SUMIF('MemMon Actual'!$B$14:$B$36,'Summary TC'!$B30,'MemMon Actual'!F$14:F$36),0)+IF($B$7="Actuals + Projected",SUMIF('MemMon Total'!$B$10:$B$32,'Summary TC'!$B30,'MemMon Total'!F$10:F$32),0)</f>
        <v>0</v>
      </c>
      <c r="H32" s="267">
        <f>IF($B$7="Actuals only",SUMIF('MemMon Actual'!$B$14:$B$36,'Summary TC'!$B30,'MemMon Actual'!G$14:G$36),0)+IF($B$7="Actuals + Projected",SUMIF('MemMon Total'!$B$10:$B$32,'Summary TC'!$B30,'MemMon Total'!G$10:G$32),0)</f>
        <v>0</v>
      </c>
      <c r="I32" s="267">
        <f>IF($B$7="Actuals only",SUMIF('MemMon Actual'!$B$14:$B$36,'Summary TC'!$B30,'MemMon Actual'!H$14:H$36),0)+IF($B$7="Actuals + Projected",SUMIF('MemMon Total'!$B$10:$B$32,'Summary TC'!$B30,'MemMon Total'!H$10:H$32),0)</f>
        <v>0</v>
      </c>
      <c r="J32" s="267">
        <f>IF($B$7="Actuals only",SUMIF('MemMon Actual'!$B$14:$B$36,'Summary TC'!$B30,'MemMon Actual'!I$14:I$36),0)+IF($B$7="Actuals + Projected",SUMIF('MemMon Total'!$B$10:$B$32,'Summary TC'!$B30,'MemMon Total'!I$10:I$32),0)</f>
        <v>0</v>
      </c>
      <c r="K32" s="267">
        <f>IF($B$7="Actuals only",SUMIF('MemMon Actual'!$B$14:$B$36,'Summary TC'!$B30,'MemMon Actual'!J$14:J$36),0)+IF($B$7="Actuals + Projected",SUMIF('MemMon Total'!$B$10:$B$32,'Summary TC'!$B30,'MemMon Total'!J$10:J$32),0)</f>
        <v>0</v>
      </c>
      <c r="L32" s="267">
        <f>IF($B$7="Actuals only",SUMIF('MemMon Actual'!$B$14:$B$36,'Summary TC'!$B30,'MemMon Actual'!K$14:K$36),0)+IF($B$7="Actuals + Projected",SUMIF('MemMon Total'!$B$10:$B$32,'Summary TC'!$B30,'MemMon Total'!K$10:K$32),0)</f>
        <v>0</v>
      </c>
      <c r="M32" s="267">
        <f>IF($B$7="Actuals only",SUMIF('MemMon Actual'!$B$14:$B$36,'Summary TC'!$B30,'MemMon Actual'!L$14:L$36),0)+IF($B$7="Actuals + Projected",SUMIF('MemMon Total'!$B$10:$B$32,'Summary TC'!$B30,'MemMon Total'!L$10:L$32),0)</f>
        <v>0</v>
      </c>
      <c r="N32" s="267">
        <f>IF($B$7="Actuals only",SUMIF('MemMon Actual'!$B$14:$B$36,'Summary TC'!$B30,'MemMon Actual'!M$14:M$36),0)+IF($B$7="Actuals + Projected",SUMIF('MemMon Total'!$B$10:$B$32,'Summary TC'!$B30,'MemMon Total'!M$10:M$32),0)</f>
        <v>0</v>
      </c>
      <c r="O32" s="267">
        <f>IF($B$7="Actuals only",SUMIF('MemMon Actual'!$B$14:$B$36,'Summary TC'!$B30,'MemMon Actual'!N$14:N$36),0)+IF($B$7="Actuals + Projected",SUMIF('MemMon Total'!$B$10:$B$32,'Summary TC'!$B30,'MemMon Total'!N$10:N$32),0)</f>
        <v>0</v>
      </c>
      <c r="P32" s="267">
        <f>IF($B$7="Actuals only",SUMIF('MemMon Actual'!$B$14:$B$36,'Summary TC'!$B30,'MemMon Actual'!O$14:O$36),0)+IF($B$7="Actuals + Projected",SUMIF('MemMon Total'!$B$10:$B$32,'Summary TC'!$B30,'MemMon Total'!O$10:O$32),0)</f>
        <v>0</v>
      </c>
      <c r="Q32" s="267">
        <f>IF($B$7="Actuals only",SUMIF('MemMon Actual'!$B$14:$B$36,'Summary TC'!$B30,'MemMon Actual'!P$14:P$36),0)+IF($B$7="Actuals + Projected",SUMIF('MemMon Total'!$B$10:$B$32,'Summary TC'!$B30,'MemMon Total'!P$10:P$32),0)</f>
        <v>0</v>
      </c>
      <c r="R32" s="267">
        <f>IF($B$7="Actuals only",SUMIF('MemMon Actual'!$B$14:$B$36,'Summary TC'!$B30,'MemMon Actual'!Q$14:Q$36),0)+IF($B$7="Actuals + Projected",SUMIF('MemMon Total'!$B$10:$B$32,'Summary TC'!$B30,'MemMon Total'!Q$10:Q$32),0)</f>
        <v>0</v>
      </c>
      <c r="S32" s="267">
        <f>IF($B$7="Actuals only",SUMIF('MemMon Actual'!$B$14:$B$36,'Summary TC'!$B30,'MemMon Actual'!R$14:R$36),0)+IF($B$7="Actuals + Projected",SUMIF('MemMon Total'!$B$10:$B$32,'Summary TC'!$B30,'MemMon Total'!R$10:R$32),0)</f>
        <v>0</v>
      </c>
      <c r="T32" s="267">
        <f>IF($B$7="Actuals only",SUMIF('MemMon Actual'!$B$14:$B$36,'Summary TC'!$B30,'MemMon Actual'!S$14:S$36),0)+IF($B$7="Actuals + Projected",SUMIF('MemMon Total'!$B$10:$B$32,'Summary TC'!$B30,'MemMon Total'!S$10:S$32),0)</f>
        <v>0</v>
      </c>
      <c r="U32" s="267">
        <f>IF($B$7="Actuals only",SUMIF('MemMon Actual'!$B$14:$B$36,'Summary TC'!$B30,'MemMon Actual'!T$14:T$36),0)+IF($B$7="Actuals + Projected",SUMIF('MemMon Total'!$B$10:$B$32,'Summary TC'!$B30,'MemMon Total'!T$10:T$32),0)</f>
        <v>0</v>
      </c>
      <c r="V32" s="267">
        <f>IF($B$7="Actuals only",SUMIF('MemMon Actual'!$B$14:$B$36,'Summary TC'!$B30,'MemMon Actual'!U$14:U$36),0)+IF($B$7="Actuals + Projected",SUMIF('MemMon Total'!$B$10:$B$32,'Summary TC'!$B30,'MemMon Total'!U$10:U$32),0)</f>
        <v>0</v>
      </c>
      <c r="W32" s="267">
        <f>IF($B$7="Actuals only",SUMIF('MemMon Actual'!$B$14:$B$36,'Summary TC'!$B30,'MemMon Actual'!V$14:V$36),0)+IF($B$7="Actuals + Projected",SUMIF('MemMon Total'!$B$10:$B$32,'Summary TC'!$B30,'MemMon Total'!V$10:V$32),0)</f>
        <v>0</v>
      </c>
      <c r="X32" s="267">
        <f>IF($B$7="Actuals only",SUMIF('MemMon Actual'!$B$14:$B$36,'Summary TC'!$B30,'MemMon Actual'!W$14:W$36),0)+IF($B$7="Actuals + Projected",SUMIF('MemMon Total'!$B$10:$B$32,'Summary TC'!$B30,'MemMon Total'!W$10:W$32),0)</f>
        <v>0</v>
      </c>
      <c r="Y32" s="267">
        <f>IF($B$7="Actuals only",SUMIF('MemMon Actual'!$B$14:$B$36,'Summary TC'!$B30,'MemMon Actual'!X$14:X$36),0)+IF($B$7="Actuals + Projected",SUMIF('MemMon Total'!$B$10:$B$32,'Summary TC'!$B30,'MemMon Total'!X$10:X$32),0)</f>
        <v>0</v>
      </c>
      <c r="Z32" s="267">
        <f>IF($B$7="Actuals only",SUMIF('MemMon Actual'!$B$14:$B$36,'Summary TC'!$B30,'MemMon Actual'!Y$14:Y$36),0)+IF($B$7="Actuals + Projected",SUMIF('MemMon Total'!$B$10:$B$32,'Summary TC'!$B30,'MemMon Total'!Y$10:Y$32),0)</f>
        <v>0</v>
      </c>
      <c r="AA32" s="267">
        <f>IF($B$7="Actuals only",SUMIF('MemMon Actual'!$B$14:$B$36,'Summary TC'!$B30,'MemMon Actual'!Z$14:Z$36),0)+IF($B$7="Actuals + Projected",SUMIF('MemMon Total'!$B$10:$B$32,'Summary TC'!$B30,'MemMon Total'!Z$10:Z$32),0)</f>
        <v>0</v>
      </c>
      <c r="AB32" s="267">
        <f>IF($B$7="Actuals only",SUMIF('MemMon Actual'!$B$14:$B$36,'Summary TC'!$B30,'MemMon Actual'!AA$14:AA$36),0)+IF($B$7="Actuals + Projected",SUMIF('MemMon Total'!$B$10:$B$32,'Summary TC'!$B30,'MemMon Total'!AA$10:AA$32),0)</f>
        <v>0</v>
      </c>
      <c r="AC32" s="268">
        <f>IF($B$7="Actuals only",SUMIF('MemMon Actual'!$B$14:$B$36,'Summary TC'!$B30,'MemMon Actual'!AB$14:AB$36),0)+IF($B$7="Actuals + Projected",SUMIF('MemMon Total'!$B$10:$B$32,'Summary TC'!$B30,'MemMon Total'!AB$10:AB$32),0)</f>
        <v>0</v>
      </c>
      <c r="AD32" s="577"/>
    </row>
    <row r="33" spans="2:30" x14ac:dyDescent="0.2">
      <c r="B33" s="61"/>
      <c r="C33" s="115"/>
      <c r="D33" s="259"/>
      <c r="E33" s="269"/>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1"/>
      <c r="AD33" s="573"/>
    </row>
    <row r="34" spans="2:30" x14ac:dyDescent="0.2">
      <c r="B34" s="61"/>
      <c r="C34" s="115"/>
      <c r="D34" s="259"/>
      <c r="E34" s="269"/>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1"/>
      <c r="AD34" s="573"/>
    </row>
    <row r="35" spans="2:30" x14ac:dyDescent="0.2">
      <c r="B35" s="64" t="s">
        <v>45</v>
      </c>
      <c r="C35" s="569"/>
      <c r="D35" s="151"/>
      <c r="E35" s="272"/>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4"/>
      <c r="AD35" s="580"/>
    </row>
    <row r="36" spans="2:30" x14ac:dyDescent="0.2">
      <c r="B36" s="61" t="str">
        <f>IFERROR(VLOOKUP(C36,'MEG Def'!$A$14:$B$19,2),"")</f>
        <v/>
      </c>
      <c r="C36" s="115"/>
      <c r="D36" s="259" t="s">
        <v>19</v>
      </c>
      <c r="E36" s="353">
        <f>E37*E38</f>
        <v>0</v>
      </c>
      <c r="F36" s="354">
        <f t="shared" ref="F36:AC36" si="5">F37*F38</f>
        <v>0</v>
      </c>
      <c r="G36" s="354">
        <f t="shared" si="5"/>
        <v>0</v>
      </c>
      <c r="H36" s="354">
        <f t="shared" si="5"/>
        <v>0</v>
      </c>
      <c r="I36" s="354">
        <f t="shared" si="5"/>
        <v>0</v>
      </c>
      <c r="J36" s="354">
        <f t="shared" si="5"/>
        <v>0</v>
      </c>
      <c r="K36" s="354">
        <f t="shared" si="5"/>
        <v>0</v>
      </c>
      <c r="L36" s="354">
        <f t="shared" si="5"/>
        <v>0</v>
      </c>
      <c r="M36" s="354">
        <f t="shared" si="5"/>
        <v>0</v>
      </c>
      <c r="N36" s="354">
        <f t="shared" si="5"/>
        <v>0</v>
      </c>
      <c r="O36" s="354">
        <f t="shared" si="5"/>
        <v>0</v>
      </c>
      <c r="P36" s="354">
        <f t="shared" si="5"/>
        <v>0</v>
      </c>
      <c r="Q36" s="354">
        <f t="shared" si="5"/>
        <v>0</v>
      </c>
      <c r="R36" s="354">
        <f t="shared" si="5"/>
        <v>0</v>
      </c>
      <c r="S36" s="354">
        <f t="shared" si="5"/>
        <v>0</v>
      </c>
      <c r="T36" s="354">
        <f t="shared" si="5"/>
        <v>0</v>
      </c>
      <c r="U36" s="354">
        <f t="shared" si="5"/>
        <v>0</v>
      </c>
      <c r="V36" s="354">
        <f t="shared" si="5"/>
        <v>0</v>
      </c>
      <c r="W36" s="354">
        <f t="shared" si="5"/>
        <v>0</v>
      </c>
      <c r="X36" s="354">
        <f t="shared" si="5"/>
        <v>0</v>
      </c>
      <c r="Y36" s="354">
        <f t="shared" si="5"/>
        <v>0</v>
      </c>
      <c r="Z36" s="354">
        <f t="shared" si="5"/>
        <v>0</v>
      </c>
      <c r="AA36" s="354">
        <f t="shared" si="5"/>
        <v>0</v>
      </c>
      <c r="AB36" s="354">
        <f t="shared" si="5"/>
        <v>0</v>
      </c>
      <c r="AC36" s="355">
        <f t="shared" si="5"/>
        <v>0</v>
      </c>
      <c r="AD36" s="573"/>
    </row>
    <row r="37" spans="2:30" x14ac:dyDescent="0.2">
      <c r="B37" s="61"/>
      <c r="C37" s="115"/>
      <c r="D37" s="259" t="s">
        <v>20</v>
      </c>
      <c r="E37" s="263">
        <f>SUMIF('WOW PMPM &amp; Agg'!$B$17:$B$21,'Summary TC'!$B36,'WOW PMPM &amp; Agg'!D$17:D$21)</f>
        <v>0</v>
      </c>
      <c r="F37" s="264">
        <f>SUMIF('WOW PMPM &amp; Agg'!$B$17:$B$21,'Summary TC'!$B36,'WOW PMPM &amp; Agg'!E$17:E$21)</f>
        <v>0</v>
      </c>
      <c r="G37" s="264">
        <f>SUMIF('WOW PMPM &amp; Agg'!$B$17:$B$21,'Summary TC'!$B36,'WOW PMPM &amp; Agg'!F$17:F$21)</f>
        <v>0</v>
      </c>
      <c r="H37" s="264">
        <f>SUMIF('WOW PMPM &amp; Agg'!$B$17:$B$21,'Summary TC'!$B36,'WOW PMPM &amp; Agg'!G$17:G$21)</f>
        <v>0</v>
      </c>
      <c r="I37" s="264">
        <f>SUMIF('WOW PMPM &amp; Agg'!$B$17:$B$21,'Summary TC'!$B36,'WOW PMPM &amp; Agg'!H$17:H$21)</f>
        <v>0</v>
      </c>
      <c r="J37" s="264">
        <f>SUMIF('WOW PMPM &amp; Agg'!$B$17:$B$21,'Summary TC'!$B36,'WOW PMPM &amp; Agg'!I$17:I$21)</f>
        <v>0</v>
      </c>
      <c r="K37" s="264">
        <f>SUMIF('WOW PMPM &amp; Agg'!$B$17:$B$21,'Summary TC'!$B36,'WOW PMPM &amp; Agg'!J$17:J$21)</f>
        <v>0</v>
      </c>
      <c r="L37" s="264">
        <f>SUMIF('WOW PMPM &amp; Agg'!$B$17:$B$21,'Summary TC'!$B36,'WOW PMPM &amp; Agg'!K$17:K$21)</f>
        <v>0</v>
      </c>
      <c r="M37" s="264">
        <f>SUMIF('WOW PMPM &amp; Agg'!$B$17:$B$21,'Summary TC'!$B36,'WOW PMPM &amp; Agg'!L$17:L$21)</f>
        <v>0</v>
      </c>
      <c r="N37" s="264">
        <f>SUMIF('WOW PMPM &amp; Agg'!$B$17:$B$21,'Summary TC'!$B36,'WOW PMPM &amp; Agg'!M$17:M$21)</f>
        <v>0</v>
      </c>
      <c r="O37" s="264">
        <f>SUMIF('WOW PMPM &amp; Agg'!$B$17:$B$21,'Summary TC'!$B36,'WOW PMPM &amp; Agg'!N$17:N$21)</f>
        <v>0</v>
      </c>
      <c r="P37" s="264">
        <f>SUMIF('WOW PMPM &amp; Agg'!$B$17:$B$21,'Summary TC'!$B36,'WOW PMPM &amp; Agg'!O$17:O$21)</f>
        <v>0</v>
      </c>
      <c r="Q37" s="264">
        <f>SUMIF('WOW PMPM &amp; Agg'!$B$17:$B$21,'Summary TC'!$B36,'WOW PMPM &amp; Agg'!P$17:P$21)</f>
        <v>0</v>
      </c>
      <c r="R37" s="264">
        <f>SUMIF('WOW PMPM &amp; Agg'!$B$17:$B$21,'Summary TC'!$B36,'WOW PMPM &amp; Agg'!Q$17:Q$21)</f>
        <v>0</v>
      </c>
      <c r="S37" s="264">
        <f>SUMIF('WOW PMPM &amp; Agg'!$B$17:$B$21,'Summary TC'!$B36,'WOW PMPM &amp; Agg'!R$17:R$21)</f>
        <v>0</v>
      </c>
      <c r="T37" s="264">
        <f>SUMIF('WOW PMPM &amp; Agg'!$B$17:$B$21,'Summary TC'!$B36,'WOW PMPM &amp; Agg'!S$17:S$21)</f>
        <v>0</v>
      </c>
      <c r="U37" s="264">
        <f>SUMIF('WOW PMPM &amp; Agg'!$B$17:$B$21,'Summary TC'!$B36,'WOW PMPM &amp; Agg'!T$17:T$21)</f>
        <v>0</v>
      </c>
      <c r="V37" s="264">
        <f>SUMIF('WOW PMPM &amp; Agg'!$B$17:$B$21,'Summary TC'!$B36,'WOW PMPM &amp; Agg'!U$17:U$21)</f>
        <v>0</v>
      </c>
      <c r="W37" s="264">
        <f>SUMIF('WOW PMPM &amp; Agg'!$B$17:$B$21,'Summary TC'!$B36,'WOW PMPM &amp; Agg'!V$17:V$21)</f>
        <v>0</v>
      </c>
      <c r="X37" s="264">
        <f>SUMIF('WOW PMPM &amp; Agg'!$B$17:$B$21,'Summary TC'!$B36,'WOW PMPM &amp; Agg'!W$17:W$21)</f>
        <v>0</v>
      </c>
      <c r="Y37" s="264">
        <f>SUMIF('WOW PMPM &amp; Agg'!$B$17:$B$21,'Summary TC'!$B36,'WOW PMPM &amp; Agg'!X$17:X$21)</f>
        <v>0</v>
      </c>
      <c r="Z37" s="264">
        <f>SUMIF('WOW PMPM &amp; Agg'!$B$17:$B$21,'Summary TC'!$B36,'WOW PMPM &amp; Agg'!Y$17:Y$21)</f>
        <v>0</v>
      </c>
      <c r="AA37" s="264">
        <f>SUMIF('WOW PMPM &amp; Agg'!$B$17:$B$21,'Summary TC'!$B36,'WOW PMPM &amp; Agg'!Z$17:Z$21)</f>
        <v>0</v>
      </c>
      <c r="AB37" s="264">
        <f>SUMIF('WOW PMPM &amp; Agg'!$B$17:$B$21,'Summary TC'!$B36,'WOW PMPM &amp; Agg'!AA$17:AA$21)</f>
        <v>0</v>
      </c>
      <c r="AC37" s="265">
        <f>SUMIF('WOW PMPM &amp; Agg'!$B$17:$B$21,'Summary TC'!$B36,'WOW PMPM &amp; Agg'!AB$17:AB$21)</f>
        <v>0</v>
      </c>
      <c r="AD37" s="573"/>
    </row>
    <row r="38" spans="2:30" s="579" customFormat="1" x14ac:dyDescent="0.2">
      <c r="B38" s="383"/>
      <c r="C38" s="206"/>
      <c r="D38" s="365" t="s">
        <v>21</v>
      </c>
      <c r="E38" s="266">
        <f>IF($B$7="Actuals only",SUMIF('MemMon Actual'!$B$14:$B$36,'Summary TC'!$B36,'MemMon Actual'!D$14:D$36),0)+IF($B$7="Actuals + Projected",SUMIF('MemMon Total'!$B$10:$B$32,'Summary TC'!$B36,'MemMon Total'!D$10:D$32),0)</f>
        <v>0</v>
      </c>
      <c r="F38" s="267">
        <f>IF($B$7="Actuals only",SUMIF('MemMon Actual'!$B$14:$B$36,'Summary TC'!$B36,'MemMon Actual'!E$14:E$36),0)+IF($B$7="Actuals + Projected",SUMIF('MemMon Total'!$B$10:$B$32,'Summary TC'!$B36,'MemMon Total'!E$10:E$32),0)</f>
        <v>0</v>
      </c>
      <c r="G38" s="267">
        <f>IF($B$7="Actuals only",SUMIF('MemMon Actual'!$B$14:$B$36,'Summary TC'!$B36,'MemMon Actual'!F$14:F$36),0)+IF($B$7="Actuals + Projected",SUMIF('MemMon Total'!$B$10:$B$32,'Summary TC'!$B36,'MemMon Total'!F$10:F$32),0)</f>
        <v>0</v>
      </c>
      <c r="H38" s="267">
        <f>IF($B$7="Actuals only",SUMIF('MemMon Actual'!$B$14:$B$36,'Summary TC'!$B36,'MemMon Actual'!G$14:G$36),0)+IF($B$7="Actuals + Projected",SUMIF('MemMon Total'!$B$10:$B$32,'Summary TC'!$B36,'MemMon Total'!G$10:G$32),0)</f>
        <v>0</v>
      </c>
      <c r="I38" s="267">
        <f>IF($B$7="Actuals only",SUMIF('MemMon Actual'!$B$14:$B$36,'Summary TC'!$B36,'MemMon Actual'!H$14:H$36),0)+IF($B$7="Actuals + Projected",SUMIF('MemMon Total'!$B$10:$B$32,'Summary TC'!$B36,'MemMon Total'!H$10:H$32),0)</f>
        <v>0</v>
      </c>
      <c r="J38" s="267">
        <f>IF($B$7="Actuals only",SUMIF('MemMon Actual'!$B$14:$B$36,'Summary TC'!$B36,'MemMon Actual'!I$14:I$36),0)+IF($B$7="Actuals + Projected",SUMIF('MemMon Total'!$B$10:$B$32,'Summary TC'!$B36,'MemMon Total'!I$10:I$32),0)</f>
        <v>0</v>
      </c>
      <c r="K38" s="267">
        <f>IF($B$7="Actuals only",SUMIF('MemMon Actual'!$B$14:$B$36,'Summary TC'!$B36,'MemMon Actual'!J$14:J$36),0)+IF($B$7="Actuals + Projected",SUMIF('MemMon Total'!$B$10:$B$32,'Summary TC'!$B36,'MemMon Total'!J$10:J$32),0)</f>
        <v>0</v>
      </c>
      <c r="L38" s="267">
        <f>IF($B$7="Actuals only",SUMIF('MemMon Actual'!$B$14:$B$36,'Summary TC'!$B36,'MemMon Actual'!K$14:K$36),0)+IF($B$7="Actuals + Projected",SUMIF('MemMon Total'!$B$10:$B$32,'Summary TC'!$B36,'MemMon Total'!K$10:K$32),0)</f>
        <v>0</v>
      </c>
      <c r="M38" s="267">
        <f>IF($B$7="Actuals only",SUMIF('MemMon Actual'!$B$14:$B$36,'Summary TC'!$B36,'MemMon Actual'!L$14:L$36),0)+IF($B$7="Actuals + Projected",SUMIF('MemMon Total'!$B$10:$B$32,'Summary TC'!$B36,'MemMon Total'!L$10:L$32),0)</f>
        <v>0</v>
      </c>
      <c r="N38" s="267">
        <f>IF($B$7="Actuals only",SUMIF('MemMon Actual'!$B$14:$B$36,'Summary TC'!$B36,'MemMon Actual'!M$14:M$36),0)+IF($B$7="Actuals + Projected",SUMIF('MemMon Total'!$B$10:$B$32,'Summary TC'!$B36,'MemMon Total'!M$10:M$32),0)</f>
        <v>0</v>
      </c>
      <c r="O38" s="267">
        <f>IF($B$7="Actuals only",SUMIF('MemMon Actual'!$B$14:$B$36,'Summary TC'!$B36,'MemMon Actual'!N$14:N$36),0)+IF($B$7="Actuals + Projected",SUMIF('MemMon Total'!$B$10:$B$32,'Summary TC'!$B36,'MemMon Total'!N$10:N$32),0)</f>
        <v>0</v>
      </c>
      <c r="P38" s="267">
        <f>IF($B$7="Actuals only",SUMIF('MemMon Actual'!$B$14:$B$36,'Summary TC'!$B36,'MemMon Actual'!O$14:O$36),0)+IF($B$7="Actuals + Projected",SUMIF('MemMon Total'!$B$10:$B$32,'Summary TC'!$B36,'MemMon Total'!O$10:O$32),0)</f>
        <v>0</v>
      </c>
      <c r="Q38" s="267">
        <f>IF($B$7="Actuals only",SUMIF('MemMon Actual'!$B$14:$B$36,'Summary TC'!$B36,'MemMon Actual'!P$14:P$36),0)+IF($B$7="Actuals + Projected",SUMIF('MemMon Total'!$B$10:$B$32,'Summary TC'!$B36,'MemMon Total'!P$10:P$32),0)</f>
        <v>0</v>
      </c>
      <c r="R38" s="267">
        <f>IF($B$7="Actuals only",SUMIF('MemMon Actual'!$B$14:$B$36,'Summary TC'!$B36,'MemMon Actual'!Q$14:Q$36),0)+IF($B$7="Actuals + Projected",SUMIF('MemMon Total'!$B$10:$B$32,'Summary TC'!$B36,'MemMon Total'!Q$10:Q$32),0)</f>
        <v>0</v>
      </c>
      <c r="S38" s="267">
        <f>IF($B$7="Actuals only",SUMIF('MemMon Actual'!$B$14:$B$36,'Summary TC'!$B36,'MemMon Actual'!R$14:R$36),0)+IF($B$7="Actuals + Projected",SUMIF('MemMon Total'!$B$10:$B$32,'Summary TC'!$B36,'MemMon Total'!R$10:R$32),0)</f>
        <v>0</v>
      </c>
      <c r="T38" s="267">
        <f>IF($B$7="Actuals only",SUMIF('MemMon Actual'!$B$14:$B$36,'Summary TC'!$B36,'MemMon Actual'!S$14:S$36),0)+IF($B$7="Actuals + Projected",SUMIF('MemMon Total'!$B$10:$B$32,'Summary TC'!$B36,'MemMon Total'!S$10:S$32),0)</f>
        <v>0</v>
      </c>
      <c r="U38" s="267">
        <f>IF($B$7="Actuals only",SUMIF('MemMon Actual'!$B$14:$B$36,'Summary TC'!$B36,'MemMon Actual'!T$14:T$36),0)+IF($B$7="Actuals + Projected",SUMIF('MemMon Total'!$B$10:$B$32,'Summary TC'!$B36,'MemMon Total'!T$10:T$32),0)</f>
        <v>0</v>
      </c>
      <c r="V38" s="267">
        <f>IF($B$7="Actuals only",SUMIF('MemMon Actual'!$B$14:$B$36,'Summary TC'!$B36,'MemMon Actual'!U$14:U$36),0)+IF($B$7="Actuals + Projected",SUMIF('MemMon Total'!$B$10:$B$32,'Summary TC'!$B36,'MemMon Total'!U$10:U$32),0)</f>
        <v>0</v>
      </c>
      <c r="W38" s="267">
        <f>IF($B$7="Actuals only",SUMIF('MemMon Actual'!$B$14:$B$36,'Summary TC'!$B36,'MemMon Actual'!V$14:V$36),0)+IF($B$7="Actuals + Projected",SUMIF('MemMon Total'!$B$10:$B$32,'Summary TC'!$B36,'MemMon Total'!V$10:V$32),0)</f>
        <v>0</v>
      </c>
      <c r="X38" s="267">
        <f>IF($B$7="Actuals only",SUMIF('MemMon Actual'!$B$14:$B$36,'Summary TC'!$B36,'MemMon Actual'!W$14:W$36),0)+IF($B$7="Actuals + Projected",SUMIF('MemMon Total'!$B$10:$B$32,'Summary TC'!$B36,'MemMon Total'!W$10:W$32),0)</f>
        <v>0</v>
      </c>
      <c r="Y38" s="267">
        <f>IF($B$7="Actuals only",SUMIF('MemMon Actual'!$B$14:$B$36,'Summary TC'!$B36,'MemMon Actual'!X$14:X$36),0)+IF($B$7="Actuals + Projected",SUMIF('MemMon Total'!$B$10:$B$32,'Summary TC'!$B36,'MemMon Total'!X$10:X$32),0)</f>
        <v>0</v>
      </c>
      <c r="Z38" s="267">
        <f>IF($B$7="Actuals only",SUMIF('MemMon Actual'!$B$14:$B$36,'Summary TC'!$B36,'MemMon Actual'!Y$14:Y$36),0)+IF($B$7="Actuals + Projected",SUMIF('MemMon Total'!$B$10:$B$32,'Summary TC'!$B36,'MemMon Total'!Y$10:Y$32),0)</f>
        <v>0</v>
      </c>
      <c r="AA38" s="267">
        <f>IF($B$7="Actuals only",SUMIF('MemMon Actual'!$B$14:$B$36,'Summary TC'!$B36,'MemMon Actual'!Z$14:Z$36),0)+IF($B$7="Actuals + Projected",SUMIF('MemMon Total'!$B$10:$B$32,'Summary TC'!$B36,'MemMon Total'!Z$10:Z$32),0)</f>
        <v>0</v>
      </c>
      <c r="AB38" s="267">
        <f>IF($B$7="Actuals only",SUMIF('MemMon Actual'!$B$14:$B$36,'Summary TC'!$B36,'MemMon Actual'!AA$14:AA$36),0)+IF($B$7="Actuals + Projected",SUMIF('MemMon Total'!$B$10:$B$32,'Summary TC'!$B36,'MemMon Total'!AA$10:AA$32),0)</f>
        <v>0</v>
      </c>
      <c r="AC38" s="268">
        <f>IF($B$7="Actuals only",SUMIF('MemMon Actual'!$B$14:$B$36,'Summary TC'!$B36,'MemMon Actual'!AB$14:AB$36),0)+IF($B$7="Actuals + Projected",SUMIF('MemMon Total'!$B$10:$B$32,'Summary TC'!$B36,'MemMon Total'!AB$10:AB$32),0)</f>
        <v>0</v>
      </c>
      <c r="AD38" s="578"/>
    </row>
    <row r="39" spans="2:30" x14ac:dyDescent="0.2">
      <c r="B39" s="61"/>
      <c r="C39" s="569"/>
      <c r="D39" s="151"/>
      <c r="E39" s="272"/>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c r="AD39" s="580"/>
    </row>
    <row r="40" spans="2:30" x14ac:dyDescent="0.2">
      <c r="B40" s="61" t="str">
        <f>IFERROR(VLOOKUP(C40,'MEG Def'!$A$14:$B$19,2),"")</f>
        <v/>
      </c>
      <c r="C40" s="115"/>
      <c r="D40" s="259" t="s">
        <v>19</v>
      </c>
      <c r="E40" s="353">
        <f>E41*E42</f>
        <v>0</v>
      </c>
      <c r="F40" s="354">
        <f t="shared" ref="F40:AC40" si="6">F41*F42</f>
        <v>0</v>
      </c>
      <c r="G40" s="354">
        <f t="shared" si="6"/>
        <v>0</v>
      </c>
      <c r="H40" s="354">
        <f t="shared" si="6"/>
        <v>0</v>
      </c>
      <c r="I40" s="354">
        <f t="shared" si="6"/>
        <v>0</v>
      </c>
      <c r="J40" s="354">
        <f t="shared" si="6"/>
        <v>0</v>
      </c>
      <c r="K40" s="354">
        <f t="shared" si="6"/>
        <v>0</v>
      </c>
      <c r="L40" s="354">
        <f t="shared" si="6"/>
        <v>0</v>
      </c>
      <c r="M40" s="354">
        <f t="shared" si="6"/>
        <v>0</v>
      </c>
      <c r="N40" s="354">
        <f t="shared" si="6"/>
        <v>0</v>
      </c>
      <c r="O40" s="354">
        <f t="shared" si="6"/>
        <v>0</v>
      </c>
      <c r="P40" s="354">
        <f t="shared" si="6"/>
        <v>0</v>
      </c>
      <c r="Q40" s="354">
        <f t="shared" si="6"/>
        <v>0</v>
      </c>
      <c r="R40" s="354">
        <f t="shared" si="6"/>
        <v>0</v>
      </c>
      <c r="S40" s="354">
        <f t="shared" si="6"/>
        <v>0</v>
      </c>
      <c r="T40" s="354">
        <f t="shared" si="6"/>
        <v>0</v>
      </c>
      <c r="U40" s="354">
        <f t="shared" si="6"/>
        <v>0</v>
      </c>
      <c r="V40" s="354">
        <f t="shared" si="6"/>
        <v>0</v>
      </c>
      <c r="W40" s="354">
        <f t="shared" si="6"/>
        <v>0</v>
      </c>
      <c r="X40" s="354">
        <f t="shared" si="6"/>
        <v>0</v>
      </c>
      <c r="Y40" s="354">
        <f t="shared" si="6"/>
        <v>0</v>
      </c>
      <c r="Z40" s="354">
        <f t="shared" si="6"/>
        <v>0</v>
      </c>
      <c r="AA40" s="354">
        <f t="shared" si="6"/>
        <v>0</v>
      </c>
      <c r="AB40" s="354">
        <f t="shared" si="6"/>
        <v>0</v>
      </c>
      <c r="AC40" s="355">
        <f t="shared" si="6"/>
        <v>0</v>
      </c>
      <c r="AD40" s="580"/>
    </row>
    <row r="41" spans="2:30" x14ac:dyDescent="0.2">
      <c r="B41" s="61"/>
      <c r="C41" s="115"/>
      <c r="D41" s="259" t="s">
        <v>20</v>
      </c>
      <c r="E41" s="263">
        <f>SUMIF('WOW PMPM &amp; Agg'!$B$17:$B$21,'Summary TC'!$B40,'WOW PMPM &amp; Agg'!D$17:D$21)</f>
        <v>0</v>
      </c>
      <c r="F41" s="264">
        <f>SUMIF('WOW PMPM &amp; Agg'!$B$17:$B$21,'Summary TC'!$B40,'WOW PMPM &amp; Agg'!E$17:E$21)</f>
        <v>0</v>
      </c>
      <c r="G41" s="264">
        <f>SUMIF('WOW PMPM &amp; Agg'!$B$17:$B$21,'Summary TC'!$B40,'WOW PMPM &amp; Agg'!F$17:F$21)</f>
        <v>0</v>
      </c>
      <c r="H41" s="264">
        <f>SUMIF('WOW PMPM &amp; Agg'!$B$17:$B$21,'Summary TC'!$B40,'WOW PMPM &amp; Agg'!G$17:G$21)</f>
        <v>0</v>
      </c>
      <c r="I41" s="264">
        <f>SUMIF('WOW PMPM &amp; Agg'!$B$17:$B$21,'Summary TC'!$B40,'WOW PMPM &amp; Agg'!H$17:H$21)</f>
        <v>0</v>
      </c>
      <c r="J41" s="264">
        <f>SUMIF('WOW PMPM &amp; Agg'!$B$17:$B$21,'Summary TC'!$B40,'WOW PMPM &amp; Agg'!I$17:I$21)</f>
        <v>0</v>
      </c>
      <c r="K41" s="264">
        <f>SUMIF('WOW PMPM &amp; Agg'!$B$17:$B$21,'Summary TC'!$B40,'WOW PMPM &amp; Agg'!J$17:J$21)</f>
        <v>0</v>
      </c>
      <c r="L41" s="264">
        <f>SUMIF('WOW PMPM &amp; Agg'!$B$17:$B$21,'Summary TC'!$B40,'WOW PMPM &amp; Agg'!K$17:K$21)</f>
        <v>0</v>
      </c>
      <c r="M41" s="264">
        <f>SUMIF('WOW PMPM &amp; Agg'!$B$17:$B$21,'Summary TC'!$B40,'WOW PMPM &amp; Agg'!L$17:L$21)</f>
        <v>0</v>
      </c>
      <c r="N41" s="264">
        <f>SUMIF('WOW PMPM &amp; Agg'!$B$17:$B$21,'Summary TC'!$B40,'WOW PMPM &amp; Agg'!M$17:M$21)</f>
        <v>0</v>
      </c>
      <c r="O41" s="264">
        <f>SUMIF('WOW PMPM &amp; Agg'!$B$17:$B$21,'Summary TC'!$B40,'WOW PMPM &amp; Agg'!N$17:N$21)</f>
        <v>0</v>
      </c>
      <c r="P41" s="264">
        <f>SUMIF('WOW PMPM &amp; Agg'!$B$17:$B$21,'Summary TC'!$B40,'WOW PMPM &amp; Agg'!O$17:O$21)</f>
        <v>0</v>
      </c>
      <c r="Q41" s="264">
        <f>SUMIF('WOW PMPM &amp; Agg'!$B$17:$B$21,'Summary TC'!$B40,'WOW PMPM &amp; Agg'!P$17:P$21)</f>
        <v>0</v>
      </c>
      <c r="R41" s="264">
        <f>SUMIF('WOW PMPM &amp; Agg'!$B$17:$B$21,'Summary TC'!$B40,'WOW PMPM &amp; Agg'!Q$17:Q$21)</f>
        <v>0</v>
      </c>
      <c r="S41" s="264">
        <f>SUMIF('WOW PMPM &amp; Agg'!$B$17:$B$21,'Summary TC'!$B40,'WOW PMPM &amp; Agg'!R$17:R$21)</f>
        <v>0</v>
      </c>
      <c r="T41" s="264">
        <f>SUMIF('WOW PMPM &amp; Agg'!$B$17:$B$21,'Summary TC'!$B40,'WOW PMPM &amp; Agg'!S$17:S$21)</f>
        <v>0</v>
      </c>
      <c r="U41" s="264">
        <f>SUMIF('WOW PMPM &amp; Agg'!$B$17:$B$21,'Summary TC'!$B40,'WOW PMPM &amp; Agg'!T$17:T$21)</f>
        <v>0</v>
      </c>
      <c r="V41" s="264">
        <f>SUMIF('WOW PMPM &amp; Agg'!$B$17:$B$21,'Summary TC'!$B40,'WOW PMPM &amp; Agg'!U$17:U$21)</f>
        <v>0</v>
      </c>
      <c r="W41" s="264">
        <f>SUMIF('WOW PMPM &amp; Agg'!$B$17:$B$21,'Summary TC'!$B40,'WOW PMPM &amp; Agg'!V$17:V$21)</f>
        <v>0</v>
      </c>
      <c r="X41" s="264">
        <f>SUMIF('WOW PMPM &amp; Agg'!$B$17:$B$21,'Summary TC'!$B40,'WOW PMPM &amp; Agg'!W$17:W$21)</f>
        <v>0</v>
      </c>
      <c r="Y41" s="264">
        <f>SUMIF('WOW PMPM &amp; Agg'!$B$17:$B$21,'Summary TC'!$B40,'WOW PMPM &amp; Agg'!X$17:X$21)</f>
        <v>0</v>
      </c>
      <c r="Z41" s="264">
        <f>SUMIF('WOW PMPM &amp; Agg'!$B$17:$B$21,'Summary TC'!$B40,'WOW PMPM &amp; Agg'!Y$17:Y$21)</f>
        <v>0</v>
      </c>
      <c r="AA41" s="264">
        <f>SUMIF('WOW PMPM &amp; Agg'!$B$17:$B$21,'Summary TC'!$B40,'WOW PMPM &amp; Agg'!Z$17:Z$21)</f>
        <v>0</v>
      </c>
      <c r="AB41" s="264">
        <f>SUMIF('WOW PMPM &amp; Agg'!$B$17:$B$21,'Summary TC'!$B40,'WOW PMPM &amp; Agg'!AA$17:AA$21)</f>
        <v>0</v>
      </c>
      <c r="AC41" s="265">
        <f>SUMIF('WOW PMPM &amp; Agg'!$B$17:$B$21,'Summary TC'!$B40,'WOW PMPM &amp; Agg'!AB$17:AB$21)</f>
        <v>0</v>
      </c>
      <c r="AD41" s="580"/>
    </row>
    <row r="42" spans="2:30" x14ac:dyDescent="0.2">
      <c r="B42" s="383"/>
      <c r="C42" s="206"/>
      <c r="D42" s="365" t="s">
        <v>21</v>
      </c>
      <c r="E42" s="266">
        <f>IF($B$7="Actuals only",SUMIF('MemMon Actual'!$B$14:$B$36,'Summary TC'!$B40,'MemMon Actual'!D$14:D$36),0)+IF($B$7="Actuals + Projected",SUMIF('MemMon Total'!$B$10:$B$32,'Summary TC'!$B40,'MemMon Total'!D$10:D$32),0)</f>
        <v>0</v>
      </c>
      <c r="F42" s="267">
        <f>IF($B$7="Actuals only",SUMIF('MemMon Actual'!$B$14:$B$36,'Summary TC'!$B40,'MemMon Actual'!E$14:E$36),0)+IF($B$7="Actuals + Projected",SUMIF('MemMon Total'!$B$10:$B$32,'Summary TC'!$B40,'MemMon Total'!E$10:E$32),0)</f>
        <v>0</v>
      </c>
      <c r="G42" s="267">
        <f>IF($B$7="Actuals only",SUMIF('MemMon Actual'!$B$14:$B$36,'Summary TC'!$B40,'MemMon Actual'!F$14:F$36),0)+IF($B$7="Actuals + Projected",SUMIF('MemMon Total'!$B$10:$B$32,'Summary TC'!$B40,'MemMon Total'!F$10:F$32),0)</f>
        <v>0</v>
      </c>
      <c r="H42" s="267">
        <f>IF($B$7="Actuals only",SUMIF('MemMon Actual'!$B$14:$B$36,'Summary TC'!$B40,'MemMon Actual'!G$14:G$36),0)+IF($B$7="Actuals + Projected",SUMIF('MemMon Total'!$B$10:$B$32,'Summary TC'!$B40,'MemMon Total'!G$10:G$32),0)</f>
        <v>0</v>
      </c>
      <c r="I42" s="267">
        <f>IF($B$7="Actuals only",SUMIF('MemMon Actual'!$B$14:$B$36,'Summary TC'!$B40,'MemMon Actual'!H$14:H$36),0)+IF($B$7="Actuals + Projected",SUMIF('MemMon Total'!$B$10:$B$32,'Summary TC'!$B40,'MemMon Total'!H$10:H$32),0)</f>
        <v>0</v>
      </c>
      <c r="J42" s="267">
        <f>IF($B$7="Actuals only",SUMIF('MemMon Actual'!$B$14:$B$36,'Summary TC'!$B40,'MemMon Actual'!I$14:I$36),0)+IF($B$7="Actuals + Projected",SUMIF('MemMon Total'!$B$10:$B$32,'Summary TC'!$B40,'MemMon Total'!I$10:I$32),0)</f>
        <v>0</v>
      </c>
      <c r="K42" s="267">
        <f>IF($B$7="Actuals only",SUMIF('MemMon Actual'!$B$14:$B$36,'Summary TC'!$B40,'MemMon Actual'!J$14:J$36),0)+IF($B$7="Actuals + Projected",SUMIF('MemMon Total'!$B$10:$B$32,'Summary TC'!$B40,'MemMon Total'!J$10:J$32),0)</f>
        <v>0</v>
      </c>
      <c r="L42" s="267">
        <f>IF($B$7="Actuals only",SUMIF('MemMon Actual'!$B$14:$B$36,'Summary TC'!$B40,'MemMon Actual'!K$14:K$36),0)+IF($B$7="Actuals + Projected",SUMIF('MemMon Total'!$B$10:$B$32,'Summary TC'!$B40,'MemMon Total'!K$10:K$32),0)</f>
        <v>0</v>
      </c>
      <c r="M42" s="267">
        <f>IF($B$7="Actuals only",SUMIF('MemMon Actual'!$B$14:$B$36,'Summary TC'!$B40,'MemMon Actual'!L$14:L$36),0)+IF($B$7="Actuals + Projected",SUMIF('MemMon Total'!$B$10:$B$32,'Summary TC'!$B40,'MemMon Total'!L$10:L$32),0)</f>
        <v>0</v>
      </c>
      <c r="N42" s="267">
        <f>IF($B$7="Actuals only",SUMIF('MemMon Actual'!$B$14:$B$36,'Summary TC'!$B40,'MemMon Actual'!M$14:M$36),0)+IF($B$7="Actuals + Projected",SUMIF('MemMon Total'!$B$10:$B$32,'Summary TC'!$B40,'MemMon Total'!M$10:M$32),0)</f>
        <v>0</v>
      </c>
      <c r="O42" s="267">
        <f>IF($B$7="Actuals only",SUMIF('MemMon Actual'!$B$14:$B$36,'Summary TC'!$B40,'MemMon Actual'!N$14:N$36),0)+IF($B$7="Actuals + Projected",SUMIF('MemMon Total'!$B$10:$B$32,'Summary TC'!$B40,'MemMon Total'!N$10:N$32),0)</f>
        <v>0</v>
      </c>
      <c r="P42" s="267">
        <f>IF($B$7="Actuals only",SUMIF('MemMon Actual'!$B$14:$B$36,'Summary TC'!$B40,'MemMon Actual'!O$14:O$36),0)+IF($B$7="Actuals + Projected",SUMIF('MemMon Total'!$B$10:$B$32,'Summary TC'!$B40,'MemMon Total'!O$10:O$32),0)</f>
        <v>0</v>
      </c>
      <c r="Q42" s="267">
        <f>IF($B$7="Actuals only",SUMIF('MemMon Actual'!$B$14:$B$36,'Summary TC'!$B40,'MemMon Actual'!P$14:P$36),0)+IF($B$7="Actuals + Projected",SUMIF('MemMon Total'!$B$10:$B$32,'Summary TC'!$B40,'MemMon Total'!P$10:P$32),0)</f>
        <v>0</v>
      </c>
      <c r="R42" s="267">
        <f>IF($B$7="Actuals only",SUMIF('MemMon Actual'!$B$14:$B$36,'Summary TC'!$B40,'MemMon Actual'!Q$14:Q$36),0)+IF($B$7="Actuals + Projected",SUMIF('MemMon Total'!$B$10:$B$32,'Summary TC'!$B40,'MemMon Total'!Q$10:Q$32),0)</f>
        <v>0</v>
      </c>
      <c r="S42" s="267">
        <f>IF($B$7="Actuals only",SUMIF('MemMon Actual'!$B$14:$B$36,'Summary TC'!$B40,'MemMon Actual'!R$14:R$36),0)+IF($B$7="Actuals + Projected",SUMIF('MemMon Total'!$B$10:$B$32,'Summary TC'!$B40,'MemMon Total'!R$10:R$32),0)</f>
        <v>0</v>
      </c>
      <c r="T42" s="267">
        <f>IF($B$7="Actuals only",SUMIF('MemMon Actual'!$B$14:$B$36,'Summary TC'!$B40,'MemMon Actual'!S$14:S$36),0)+IF($B$7="Actuals + Projected",SUMIF('MemMon Total'!$B$10:$B$32,'Summary TC'!$B40,'MemMon Total'!S$10:S$32),0)</f>
        <v>0</v>
      </c>
      <c r="U42" s="267">
        <f>IF($B$7="Actuals only",SUMIF('MemMon Actual'!$B$14:$B$36,'Summary TC'!$B40,'MemMon Actual'!T$14:T$36),0)+IF($B$7="Actuals + Projected",SUMIF('MemMon Total'!$B$10:$B$32,'Summary TC'!$B40,'MemMon Total'!T$10:T$32),0)</f>
        <v>0</v>
      </c>
      <c r="V42" s="267">
        <f>IF($B$7="Actuals only",SUMIF('MemMon Actual'!$B$14:$B$36,'Summary TC'!$B40,'MemMon Actual'!U$14:U$36),0)+IF($B$7="Actuals + Projected",SUMIF('MemMon Total'!$B$10:$B$32,'Summary TC'!$B40,'MemMon Total'!U$10:U$32),0)</f>
        <v>0</v>
      </c>
      <c r="W42" s="267">
        <f>IF($B$7="Actuals only",SUMIF('MemMon Actual'!$B$14:$B$36,'Summary TC'!$B40,'MemMon Actual'!V$14:V$36),0)+IF($B$7="Actuals + Projected",SUMIF('MemMon Total'!$B$10:$B$32,'Summary TC'!$B40,'MemMon Total'!V$10:V$32),0)</f>
        <v>0</v>
      </c>
      <c r="X42" s="267">
        <f>IF($B$7="Actuals only",SUMIF('MemMon Actual'!$B$14:$B$36,'Summary TC'!$B40,'MemMon Actual'!W$14:W$36),0)+IF($B$7="Actuals + Projected",SUMIF('MemMon Total'!$B$10:$B$32,'Summary TC'!$B40,'MemMon Total'!W$10:W$32),0)</f>
        <v>0</v>
      </c>
      <c r="Y42" s="267">
        <f>IF($B$7="Actuals only",SUMIF('MemMon Actual'!$B$14:$B$36,'Summary TC'!$B40,'MemMon Actual'!X$14:X$36),0)+IF($B$7="Actuals + Projected",SUMIF('MemMon Total'!$B$10:$B$32,'Summary TC'!$B40,'MemMon Total'!X$10:X$32),0)</f>
        <v>0</v>
      </c>
      <c r="Z42" s="267">
        <f>IF($B$7="Actuals only",SUMIF('MemMon Actual'!$B$14:$B$36,'Summary TC'!$B40,'MemMon Actual'!Y$14:Y$36),0)+IF($B$7="Actuals + Projected",SUMIF('MemMon Total'!$B$10:$B$32,'Summary TC'!$B40,'MemMon Total'!Y$10:Y$32),0)</f>
        <v>0</v>
      </c>
      <c r="AA42" s="267">
        <f>IF($B$7="Actuals only",SUMIF('MemMon Actual'!$B$14:$B$36,'Summary TC'!$B40,'MemMon Actual'!Z$14:Z$36),0)+IF($B$7="Actuals + Projected",SUMIF('MemMon Total'!$B$10:$B$32,'Summary TC'!$B40,'MemMon Total'!Z$10:Z$32),0)</f>
        <v>0</v>
      </c>
      <c r="AB42" s="267">
        <f>IF($B$7="Actuals only",SUMIF('MemMon Actual'!$B$14:$B$36,'Summary TC'!$B40,'MemMon Actual'!AA$14:AA$36),0)+IF($B$7="Actuals + Projected",SUMIF('MemMon Total'!$B$10:$B$32,'Summary TC'!$B40,'MemMon Total'!AA$10:AA$32),0)</f>
        <v>0</v>
      </c>
      <c r="AC42" s="268">
        <f>IF($B$7="Actuals only",SUMIF('MemMon Actual'!$B$14:$B$36,'Summary TC'!$B40,'MemMon Actual'!AB$14:AB$36),0)+IF($B$7="Actuals + Projected",SUMIF('MemMon Total'!$B$10:$B$32,'Summary TC'!$B40,'MemMon Total'!AB$10:AB$32),0)</f>
        <v>0</v>
      </c>
      <c r="AD42" s="580"/>
    </row>
    <row r="43" spans="2:30" x14ac:dyDescent="0.2">
      <c r="B43" s="61"/>
      <c r="C43" s="569"/>
      <c r="D43" s="151"/>
      <c r="E43" s="272"/>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580"/>
    </row>
    <row r="44" spans="2:30" x14ac:dyDescent="0.2">
      <c r="B44" s="61" t="str">
        <f>IFERROR(VLOOKUP(C44,'MEG Def'!$A$14:$B$19,2),"")</f>
        <v/>
      </c>
      <c r="C44" s="115"/>
      <c r="D44" s="259" t="s">
        <v>19</v>
      </c>
      <c r="E44" s="353">
        <f>E45*E46</f>
        <v>0</v>
      </c>
      <c r="F44" s="354">
        <f t="shared" ref="F44:AC44" si="7">F45*F46</f>
        <v>0</v>
      </c>
      <c r="G44" s="354">
        <f t="shared" si="7"/>
        <v>0</v>
      </c>
      <c r="H44" s="354">
        <f t="shared" si="7"/>
        <v>0</v>
      </c>
      <c r="I44" s="354">
        <f t="shared" si="7"/>
        <v>0</v>
      </c>
      <c r="J44" s="354">
        <f t="shared" si="7"/>
        <v>0</v>
      </c>
      <c r="K44" s="354">
        <f t="shared" si="7"/>
        <v>0</v>
      </c>
      <c r="L44" s="354">
        <f t="shared" si="7"/>
        <v>0</v>
      </c>
      <c r="M44" s="354">
        <f t="shared" si="7"/>
        <v>0</v>
      </c>
      <c r="N44" s="354">
        <f t="shared" si="7"/>
        <v>0</v>
      </c>
      <c r="O44" s="354">
        <f t="shared" si="7"/>
        <v>0</v>
      </c>
      <c r="P44" s="354">
        <f t="shared" si="7"/>
        <v>0</v>
      </c>
      <c r="Q44" s="354">
        <f t="shared" si="7"/>
        <v>0</v>
      </c>
      <c r="R44" s="354">
        <f t="shared" si="7"/>
        <v>0</v>
      </c>
      <c r="S44" s="354">
        <f t="shared" si="7"/>
        <v>0</v>
      </c>
      <c r="T44" s="354">
        <f t="shared" si="7"/>
        <v>0</v>
      </c>
      <c r="U44" s="354">
        <f t="shared" si="7"/>
        <v>0</v>
      </c>
      <c r="V44" s="354">
        <f t="shared" si="7"/>
        <v>0</v>
      </c>
      <c r="W44" s="354">
        <f t="shared" si="7"/>
        <v>0</v>
      </c>
      <c r="X44" s="354">
        <f t="shared" si="7"/>
        <v>0</v>
      </c>
      <c r="Y44" s="354">
        <f t="shared" si="7"/>
        <v>0</v>
      </c>
      <c r="Z44" s="354">
        <f t="shared" si="7"/>
        <v>0</v>
      </c>
      <c r="AA44" s="354">
        <f t="shared" si="7"/>
        <v>0</v>
      </c>
      <c r="AB44" s="354">
        <f t="shared" si="7"/>
        <v>0</v>
      </c>
      <c r="AC44" s="355">
        <f t="shared" si="7"/>
        <v>0</v>
      </c>
      <c r="AD44" s="580"/>
    </row>
    <row r="45" spans="2:30" x14ac:dyDescent="0.2">
      <c r="B45" s="61"/>
      <c r="C45" s="115"/>
      <c r="D45" s="259" t="s">
        <v>20</v>
      </c>
      <c r="E45" s="263">
        <f>SUMIF('WOW PMPM &amp; Agg'!$B$17:$B$21,'Summary TC'!$B44,'WOW PMPM &amp; Agg'!D$17:D$21)</f>
        <v>0</v>
      </c>
      <c r="F45" s="264">
        <f>SUMIF('WOW PMPM &amp; Agg'!$B$17:$B$21,'Summary TC'!$B44,'WOW PMPM &amp; Agg'!E$17:E$21)</f>
        <v>0</v>
      </c>
      <c r="G45" s="264">
        <f>SUMIF('WOW PMPM &amp; Agg'!$B$17:$B$21,'Summary TC'!$B44,'WOW PMPM &amp; Agg'!F$17:F$21)</f>
        <v>0</v>
      </c>
      <c r="H45" s="264">
        <f>SUMIF('WOW PMPM &amp; Agg'!$B$17:$B$21,'Summary TC'!$B44,'WOW PMPM &amp; Agg'!G$17:G$21)</f>
        <v>0</v>
      </c>
      <c r="I45" s="264">
        <f>SUMIF('WOW PMPM &amp; Agg'!$B$17:$B$21,'Summary TC'!$B44,'WOW PMPM &amp; Agg'!H$17:H$21)</f>
        <v>0</v>
      </c>
      <c r="J45" s="264">
        <f>SUMIF('WOW PMPM &amp; Agg'!$B$17:$B$21,'Summary TC'!$B44,'WOW PMPM &amp; Agg'!I$17:I$21)</f>
        <v>0</v>
      </c>
      <c r="K45" s="264">
        <f>SUMIF('WOW PMPM &amp; Agg'!$B$17:$B$21,'Summary TC'!$B44,'WOW PMPM &amp; Agg'!J$17:J$21)</f>
        <v>0</v>
      </c>
      <c r="L45" s="264">
        <f>SUMIF('WOW PMPM &amp; Agg'!$B$17:$B$21,'Summary TC'!$B44,'WOW PMPM &amp; Agg'!K$17:K$21)</f>
        <v>0</v>
      </c>
      <c r="M45" s="264">
        <f>SUMIF('WOW PMPM &amp; Agg'!$B$17:$B$21,'Summary TC'!$B44,'WOW PMPM &amp; Agg'!L$17:L$21)</f>
        <v>0</v>
      </c>
      <c r="N45" s="264">
        <f>SUMIF('WOW PMPM &amp; Agg'!$B$17:$B$21,'Summary TC'!$B44,'WOW PMPM &amp; Agg'!M$17:M$21)</f>
        <v>0</v>
      </c>
      <c r="O45" s="264">
        <f>SUMIF('WOW PMPM &amp; Agg'!$B$17:$B$21,'Summary TC'!$B44,'WOW PMPM &amp; Agg'!N$17:N$21)</f>
        <v>0</v>
      </c>
      <c r="P45" s="264">
        <f>SUMIF('WOW PMPM &amp; Agg'!$B$17:$B$21,'Summary TC'!$B44,'WOW PMPM &amp; Agg'!O$17:O$21)</f>
        <v>0</v>
      </c>
      <c r="Q45" s="264">
        <f>SUMIF('WOW PMPM &amp; Agg'!$B$17:$B$21,'Summary TC'!$B44,'WOW PMPM &amp; Agg'!P$17:P$21)</f>
        <v>0</v>
      </c>
      <c r="R45" s="264">
        <f>SUMIF('WOW PMPM &amp; Agg'!$B$17:$B$21,'Summary TC'!$B44,'WOW PMPM &amp; Agg'!Q$17:Q$21)</f>
        <v>0</v>
      </c>
      <c r="S45" s="264">
        <f>SUMIF('WOW PMPM &amp; Agg'!$B$17:$B$21,'Summary TC'!$B44,'WOW PMPM &amp; Agg'!R$17:R$21)</f>
        <v>0</v>
      </c>
      <c r="T45" s="264">
        <f>SUMIF('WOW PMPM &amp; Agg'!$B$17:$B$21,'Summary TC'!$B44,'WOW PMPM &amp; Agg'!S$17:S$21)</f>
        <v>0</v>
      </c>
      <c r="U45" s="264">
        <f>SUMIF('WOW PMPM &amp; Agg'!$B$17:$B$21,'Summary TC'!$B44,'WOW PMPM &amp; Agg'!T$17:T$21)</f>
        <v>0</v>
      </c>
      <c r="V45" s="264">
        <f>SUMIF('WOW PMPM &amp; Agg'!$B$17:$B$21,'Summary TC'!$B44,'WOW PMPM &amp; Agg'!U$17:U$21)</f>
        <v>0</v>
      </c>
      <c r="W45" s="264">
        <f>SUMIF('WOW PMPM &amp; Agg'!$B$17:$B$21,'Summary TC'!$B44,'WOW PMPM &amp; Agg'!V$17:V$21)</f>
        <v>0</v>
      </c>
      <c r="X45" s="264">
        <f>SUMIF('WOW PMPM &amp; Agg'!$B$17:$B$21,'Summary TC'!$B44,'WOW PMPM &amp; Agg'!W$17:W$21)</f>
        <v>0</v>
      </c>
      <c r="Y45" s="264">
        <f>SUMIF('WOW PMPM &amp; Agg'!$B$17:$B$21,'Summary TC'!$B44,'WOW PMPM &amp; Agg'!X$17:X$21)</f>
        <v>0</v>
      </c>
      <c r="Z45" s="264">
        <f>SUMIF('WOW PMPM &amp; Agg'!$B$17:$B$21,'Summary TC'!$B44,'WOW PMPM &amp; Agg'!Y$17:Y$21)</f>
        <v>0</v>
      </c>
      <c r="AA45" s="264">
        <f>SUMIF('WOW PMPM &amp; Agg'!$B$17:$B$21,'Summary TC'!$B44,'WOW PMPM &amp; Agg'!Z$17:Z$21)</f>
        <v>0</v>
      </c>
      <c r="AB45" s="264">
        <f>SUMIF('WOW PMPM &amp; Agg'!$B$17:$B$21,'Summary TC'!$B44,'WOW PMPM &amp; Agg'!AA$17:AA$21)</f>
        <v>0</v>
      </c>
      <c r="AC45" s="265">
        <f>SUMIF('WOW PMPM &amp; Agg'!$B$17:$B$21,'Summary TC'!$B44,'WOW PMPM &amp; Agg'!AB$17:AB$21)</f>
        <v>0</v>
      </c>
      <c r="AD45" s="580"/>
    </row>
    <row r="46" spans="2:30" x14ac:dyDescent="0.2">
      <c r="B46" s="383"/>
      <c r="C46" s="206"/>
      <c r="D46" s="365" t="s">
        <v>21</v>
      </c>
      <c r="E46" s="266">
        <f>IF($B$7="Actuals only",SUMIF('MemMon Actual'!$B$14:$B$36,'Summary TC'!$B44,'MemMon Actual'!D$14:D$36),0)+IF($B$7="Actuals + Projected",SUMIF('MemMon Total'!$B$10:$B$32,'Summary TC'!$B44,'MemMon Total'!D$10:D$32),0)</f>
        <v>0</v>
      </c>
      <c r="F46" s="267">
        <f>IF($B$7="Actuals only",SUMIF('MemMon Actual'!$B$14:$B$36,'Summary TC'!$B44,'MemMon Actual'!E$14:E$36),0)+IF($B$7="Actuals + Projected",SUMIF('MemMon Total'!$B$10:$B$32,'Summary TC'!$B44,'MemMon Total'!E$10:E$32),0)</f>
        <v>0</v>
      </c>
      <c r="G46" s="267">
        <f>IF($B$7="Actuals only",SUMIF('MemMon Actual'!$B$14:$B$36,'Summary TC'!$B44,'MemMon Actual'!F$14:F$36),0)+IF($B$7="Actuals + Projected",SUMIF('MemMon Total'!$B$10:$B$32,'Summary TC'!$B44,'MemMon Total'!F$10:F$32),0)</f>
        <v>0</v>
      </c>
      <c r="H46" s="267">
        <f>IF($B$7="Actuals only",SUMIF('MemMon Actual'!$B$14:$B$36,'Summary TC'!$B44,'MemMon Actual'!G$14:G$36),0)+IF($B$7="Actuals + Projected",SUMIF('MemMon Total'!$B$10:$B$32,'Summary TC'!$B44,'MemMon Total'!G$10:G$32),0)</f>
        <v>0</v>
      </c>
      <c r="I46" s="267">
        <f>IF($B$7="Actuals only",SUMIF('MemMon Actual'!$B$14:$B$36,'Summary TC'!$B44,'MemMon Actual'!H$14:H$36),0)+IF($B$7="Actuals + Projected",SUMIF('MemMon Total'!$B$10:$B$32,'Summary TC'!$B44,'MemMon Total'!H$10:H$32),0)</f>
        <v>0</v>
      </c>
      <c r="J46" s="267">
        <f>IF($B$7="Actuals only",SUMIF('MemMon Actual'!$B$14:$B$36,'Summary TC'!$B44,'MemMon Actual'!I$14:I$36),0)+IF($B$7="Actuals + Projected",SUMIF('MemMon Total'!$B$10:$B$32,'Summary TC'!$B44,'MemMon Total'!I$10:I$32),0)</f>
        <v>0</v>
      </c>
      <c r="K46" s="267">
        <f>IF($B$7="Actuals only",SUMIF('MemMon Actual'!$B$14:$B$36,'Summary TC'!$B44,'MemMon Actual'!J$14:J$36),0)+IF($B$7="Actuals + Projected",SUMIF('MemMon Total'!$B$10:$B$32,'Summary TC'!$B44,'MemMon Total'!J$10:J$32),0)</f>
        <v>0</v>
      </c>
      <c r="L46" s="267">
        <f>IF($B$7="Actuals only",SUMIF('MemMon Actual'!$B$14:$B$36,'Summary TC'!$B44,'MemMon Actual'!K$14:K$36),0)+IF($B$7="Actuals + Projected",SUMIF('MemMon Total'!$B$10:$B$32,'Summary TC'!$B44,'MemMon Total'!K$10:K$32),0)</f>
        <v>0</v>
      </c>
      <c r="M46" s="267">
        <f>IF($B$7="Actuals only",SUMIF('MemMon Actual'!$B$14:$B$36,'Summary TC'!$B44,'MemMon Actual'!L$14:L$36),0)+IF($B$7="Actuals + Projected",SUMIF('MemMon Total'!$B$10:$B$32,'Summary TC'!$B44,'MemMon Total'!L$10:L$32),0)</f>
        <v>0</v>
      </c>
      <c r="N46" s="267">
        <f>IF($B$7="Actuals only",SUMIF('MemMon Actual'!$B$14:$B$36,'Summary TC'!$B44,'MemMon Actual'!M$14:M$36),0)+IF($B$7="Actuals + Projected",SUMIF('MemMon Total'!$B$10:$B$32,'Summary TC'!$B44,'MemMon Total'!M$10:M$32),0)</f>
        <v>0</v>
      </c>
      <c r="O46" s="267">
        <f>IF($B$7="Actuals only",SUMIF('MemMon Actual'!$B$14:$B$36,'Summary TC'!$B44,'MemMon Actual'!N$14:N$36),0)+IF($B$7="Actuals + Projected",SUMIF('MemMon Total'!$B$10:$B$32,'Summary TC'!$B44,'MemMon Total'!N$10:N$32),0)</f>
        <v>0</v>
      </c>
      <c r="P46" s="267">
        <f>IF($B$7="Actuals only",SUMIF('MemMon Actual'!$B$14:$B$36,'Summary TC'!$B44,'MemMon Actual'!O$14:O$36),0)+IF($B$7="Actuals + Projected",SUMIF('MemMon Total'!$B$10:$B$32,'Summary TC'!$B44,'MemMon Total'!O$10:O$32),0)</f>
        <v>0</v>
      </c>
      <c r="Q46" s="267">
        <f>IF($B$7="Actuals only",SUMIF('MemMon Actual'!$B$14:$B$36,'Summary TC'!$B44,'MemMon Actual'!P$14:P$36),0)+IF($B$7="Actuals + Projected",SUMIF('MemMon Total'!$B$10:$B$32,'Summary TC'!$B44,'MemMon Total'!P$10:P$32),0)</f>
        <v>0</v>
      </c>
      <c r="R46" s="267">
        <f>IF($B$7="Actuals only",SUMIF('MemMon Actual'!$B$14:$B$36,'Summary TC'!$B44,'MemMon Actual'!Q$14:Q$36),0)+IF($B$7="Actuals + Projected",SUMIF('MemMon Total'!$B$10:$B$32,'Summary TC'!$B44,'MemMon Total'!Q$10:Q$32),0)</f>
        <v>0</v>
      </c>
      <c r="S46" s="267">
        <f>IF($B$7="Actuals only",SUMIF('MemMon Actual'!$B$14:$B$36,'Summary TC'!$B44,'MemMon Actual'!R$14:R$36),0)+IF($B$7="Actuals + Projected",SUMIF('MemMon Total'!$B$10:$B$32,'Summary TC'!$B44,'MemMon Total'!R$10:R$32),0)</f>
        <v>0</v>
      </c>
      <c r="T46" s="267">
        <f>IF($B$7="Actuals only",SUMIF('MemMon Actual'!$B$14:$B$36,'Summary TC'!$B44,'MemMon Actual'!S$14:S$36),0)+IF($B$7="Actuals + Projected",SUMIF('MemMon Total'!$B$10:$B$32,'Summary TC'!$B44,'MemMon Total'!S$10:S$32),0)</f>
        <v>0</v>
      </c>
      <c r="U46" s="267">
        <f>IF($B$7="Actuals only",SUMIF('MemMon Actual'!$B$14:$B$36,'Summary TC'!$B44,'MemMon Actual'!T$14:T$36),0)+IF($B$7="Actuals + Projected",SUMIF('MemMon Total'!$B$10:$B$32,'Summary TC'!$B44,'MemMon Total'!T$10:T$32),0)</f>
        <v>0</v>
      </c>
      <c r="V46" s="267">
        <f>IF($B$7="Actuals only",SUMIF('MemMon Actual'!$B$14:$B$36,'Summary TC'!$B44,'MemMon Actual'!U$14:U$36),0)+IF($B$7="Actuals + Projected",SUMIF('MemMon Total'!$B$10:$B$32,'Summary TC'!$B44,'MemMon Total'!U$10:U$32),0)</f>
        <v>0</v>
      </c>
      <c r="W46" s="267">
        <f>IF($B$7="Actuals only",SUMIF('MemMon Actual'!$B$14:$B$36,'Summary TC'!$B44,'MemMon Actual'!V$14:V$36),0)+IF($B$7="Actuals + Projected",SUMIF('MemMon Total'!$B$10:$B$32,'Summary TC'!$B44,'MemMon Total'!V$10:V$32),0)</f>
        <v>0</v>
      </c>
      <c r="X46" s="267">
        <f>IF($B$7="Actuals only",SUMIF('MemMon Actual'!$B$14:$B$36,'Summary TC'!$B44,'MemMon Actual'!W$14:W$36),0)+IF($B$7="Actuals + Projected",SUMIF('MemMon Total'!$B$10:$B$32,'Summary TC'!$B44,'MemMon Total'!W$10:W$32),0)</f>
        <v>0</v>
      </c>
      <c r="Y46" s="267">
        <f>IF($B$7="Actuals only",SUMIF('MemMon Actual'!$B$14:$B$36,'Summary TC'!$B44,'MemMon Actual'!X$14:X$36),0)+IF($B$7="Actuals + Projected",SUMIF('MemMon Total'!$B$10:$B$32,'Summary TC'!$B44,'MemMon Total'!X$10:X$32),0)</f>
        <v>0</v>
      </c>
      <c r="Z46" s="267">
        <f>IF($B$7="Actuals only",SUMIF('MemMon Actual'!$B$14:$B$36,'Summary TC'!$B44,'MemMon Actual'!Y$14:Y$36),0)+IF($B$7="Actuals + Projected",SUMIF('MemMon Total'!$B$10:$B$32,'Summary TC'!$B44,'MemMon Total'!Y$10:Y$32),0)</f>
        <v>0</v>
      </c>
      <c r="AA46" s="267">
        <f>IF($B$7="Actuals only",SUMIF('MemMon Actual'!$B$14:$B$36,'Summary TC'!$B44,'MemMon Actual'!Z$14:Z$36),0)+IF($B$7="Actuals + Projected",SUMIF('MemMon Total'!$B$10:$B$32,'Summary TC'!$B44,'MemMon Total'!Z$10:Z$32),0)</f>
        <v>0</v>
      </c>
      <c r="AB46" s="267">
        <f>IF($B$7="Actuals only",SUMIF('MemMon Actual'!$B$14:$B$36,'Summary TC'!$B44,'MemMon Actual'!AA$14:AA$36),0)+IF($B$7="Actuals + Projected",SUMIF('MemMon Total'!$B$10:$B$32,'Summary TC'!$B44,'MemMon Total'!AA$10:AA$32),0)</f>
        <v>0</v>
      </c>
      <c r="AC46" s="268">
        <f>IF($B$7="Actuals only",SUMIF('MemMon Actual'!$B$14:$B$36,'Summary TC'!$B44,'MemMon Actual'!AB$14:AB$36),0)+IF($B$7="Actuals + Projected",SUMIF('MemMon Total'!$B$10:$B$32,'Summary TC'!$B44,'MemMon Total'!AB$10:AB$32),0)</f>
        <v>0</v>
      </c>
      <c r="AD46" s="580"/>
    </row>
    <row r="47" spans="2:30" x14ac:dyDescent="0.2">
      <c r="B47" s="61"/>
      <c r="C47" s="569"/>
      <c r="D47" s="151"/>
      <c r="E47" s="272"/>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4"/>
      <c r="AD47" s="580"/>
    </row>
    <row r="48" spans="2:30" x14ac:dyDescent="0.2">
      <c r="B48" s="61" t="str">
        <f>IFERROR(VLOOKUP(C48,'MEG Def'!$A$14:$B$19,2),"")</f>
        <v/>
      </c>
      <c r="C48" s="115"/>
      <c r="D48" s="259" t="s">
        <v>19</v>
      </c>
      <c r="E48" s="353">
        <f>E49*E50</f>
        <v>0</v>
      </c>
      <c r="F48" s="354">
        <f t="shared" ref="F48:AC48" si="8">F49*F50</f>
        <v>0</v>
      </c>
      <c r="G48" s="354">
        <f t="shared" si="8"/>
        <v>0</v>
      </c>
      <c r="H48" s="354">
        <f t="shared" si="8"/>
        <v>0</v>
      </c>
      <c r="I48" s="354">
        <f t="shared" si="8"/>
        <v>0</v>
      </c>
      <c r="J48" s="354">
        <f t="shared" si="8"/>
        <v>0</v>
      </c>
      <c r="K48" s="354">
        <f t="shared" si="8"/>
        <v>0</v>
      </c>
      <c r="L48" s="354">
        <f t="shared" si="8"/>
        <v>0</v>
      </c>
      <c r="M48" s="354">
        <f t="shared" si="8"/>
        <v>0</v>
      </c>
      <c r="N48" s="354">
        <f t="shared" si="8"/>
        <v>0</v>
      </c>
      <c r="O48" s="354">
        <f t="shared" si="8"/>
        <v>0</v>
      </c>
      <c r="P48" s="354">
        <f t="shared" si="8"/>
        <v>0</v>
      </c>
      <c r="Q48" s="354">
        <f t="shared" si="8"/>
        <v>0</v>
      </c>
      <c r="R48" s="354">
        <f t="shared" si="8"/>
        <v>0</v>
      </c>
      <c r="S48" s="354">
        <f t="shared" si="8"/>
        <v>0</v>
      </c>
      <c r="T48" s="354">
        <f t="shared" si="8"/>
        <v>0</v>
      </c>
      <c r="U48" s="354">
        <f t="shared" si="8"/>
        <v>0</v>
      </c>
      <c r="V48" s="354">
        <f t="shared" si="8"/>
        <v>0</v>
      </c>
      <c r="W48" s="354">
        <f t="shared" si="8"/>
        <v>0</v>
      </c>
      <c r="X48" s="354">
        <f t="shared" si="8"/>
        <v>0</v>
      </c>
      <c r="Y48" s="354">
        <f t="shared" si="8"/>
        <v>0</v>
      </c>
      <c r="Z48" s="354">
        <f t="shared" si="8"/>
        <v>0</v>
      </c>
      <c r="AA48" s="354">
        <f t="shared" si="8"/>
        <v>0</v>
      </c>
      <c r="AB48" s="354">
        <f t="shared" si="8"/>
        <v>0</v>
      </c>
      <c r="AC48" s="355">
        <f t="shared" si="8"/>
        <v>0</v>
      </c>
      <c r="AD48" s="580"/>
    </row>
    <row r="49" spans="2:30" x14ac:dyDescent="0.2">
      <c r="B49" s="61"/>
      <c r="C49" s="115"/>
      <c r="D49" s="259" t="s">
        <v>20</v>
      </c>
      <c r="E49" s="263">
        <f>SUMIF('WOW PMPM &amp; Agg'!$B$17:$B$21,'Summary TC'!$B48,'WOW PMPM &amp; Agg'!D$17:D$21)</f>
        <v>0</v>
      </c>
      <c r="F49" s="264">
        <f>SUMIF('WOW PMPM &amp; Agg'!$B$17:$B$21,'Summary TC'!$B48,'WOW PMPM &amp; Agg'!E$17:E$21)</f>
        <v>0</v>
      </c>
      <c r="G49" s="264">
        <f>SUMIF('WOW PMPM &amp; Agg'!$B$17:$B$21,'Summary TC'!$B48,'WOW PMPM &amp; Agg'!F$17:F$21)</f>
        <v>0</v>
      </c>
      <c r="H49" s="264">
        <f>SUMIF('WOW PMPM &amp; Agg'!$B$17:$B$21,'Summary TC'!$B48,'WOW PMPM &amp; Agg'!G$17:G$21)</f>
        <v>0</v>
      </c>
      <c r="I49" s="264">
        <f>SUMIF('WOW PMPM &amp; Agg'!$B$17:$B$21,'Summary TC'!$B48,'WOW PMPM &amp; Agg'!H$17:H$21)</f>
        <v>0</v>
      </c>
      <c r="J49" s="264">
        <f>SUMIF('WOW PMPM &amp; Agg'!$B$17:$B$21,'Summary TC'!$B48,'WOW PMPM &amp; Agg'!I$17:I$21)</f>
        <v>0</v>
      </c>
      <c r="K49" s="264">
        <f>SUMIF('WOW PMPM &amp; Agg'!$B$17:$B$21,'Summary TC'!$B48,'WOW PMPM &amp; Agg'!J$17:J$21)</f>
        <v>0</v>
      </c>
      <c r="L49" s="264">
        <f>SUMIF('WOW PMPM &amp; Agg'!$B$17:$B$21,'Summary TC'!$B48,'WOW PMPM &amp; Agg'!K$17:K$21)</f>
        <v>0</v>
      </c>
      <c r="M49" s="264">
        <f>SUMIF('WOW PMPM &amp; Agg'!$B$17:$B$21,'Summary TC'!$B48,'WOW PMPM &amp; Agg'!L$17:L$21)</f>
        <v>0</v>
      </c>
      <c r="N49" s="264">
        <f>SUMIF('WOW PMPM &amp; Agg'!$B$17:$B$21,'Summary TC'!$B48,'WOW PMPM &amp; Agg'!M$17:M$21)</f>
        <v>0</v>
      </c>
      <c r="O49" s="264">
        <f>SUMIF('WOW PMPM &amp; Agg'!$B$17:$B$21,'Summary TC'!$B48,'WOW PMPM &amp; Agg'!N$17:N$21)</f>
        <v>0</v>
      </c>
      <c r="P49" s="264">
        <f>SUMIF('WOW PMPM &amp; Agg'!$B$17:$B$21,'Summary TC'!$B48,'WOW PMPM &amp; Agg'!O$17:O$21)</f>
        <v>0</v>
      </c>
      <c r="Q49" s="264">
        <f>SUMIF('WOW PMPM &amp; Agg'!$B$17:$B$21,'Summary TC'!$B48,'WOW PMPM &amp; Agg'!P$17:P$21)</f>
        <v>0</v>
      </c>
      <c r="R49" s="264">
        <f>SUMIF('WOW PMPM &amp; Agg'!$B$17:$B$21,'Summary TC'!$B48,'WOW PMPM &amp; Agg'!Q$17:Q$21)</f>
        <v>0</v>
      </c>
      <c r="S49" s="264">
        <f>SUMIF('WOW PMPM &amp; Agg'!$B$17:$B$21,'Summary TC'!$B48,'WOW PMPM &amp; Agg'!R$17:R$21)</f>
        <v>0</v>
      </c>
      <c r="T49" s="264">
        <f>SUMIF('WOW PMPM &amp; Agg'!$B$17:$B$21,'Summary TC'!$B48,'WOW PMPM &amp; Agg'!S$17:S$21)</f>
        <v>0</v>
      </c>
      <c r="U49" s="264">
        <f>SUMIF('WOW PMPM &amp; Agg'!$B$17:$B$21,'Summary TC'!$B48,'WOW PMPM &amp; Agg'!T$17:T$21)</f>
        <v>0</v>
      </c>
      <c r="V49" s="264">
        <f>SUMIF('WOW PMPM &amp; Agg'!$B$17:$B$21,'Summary TC'!$B48,'WOW PMPM &amp; Agg'!U$17:U$21)</f>
        <v>0</v>
      </c>
      <c r="W49" s="264">
        <f>SUMIF('WOW PMPM &amp; Agg'!$B$17:$B$21,'Summary TC'!$B48,'WOW PMPM &amp; Agg'!V$17:V$21)</f>
        <v>0</v>
      </c>
      <c r="X49" s="264">
        <f>SUMIF('WOW PMPM &amp; Agg'!$B$17:$B$21,'Summary TC'!$B48,'WOW PMPM &amp; Agg'!W$17:W$21)</f>
        <v>0</v>
      </c>
      <c r="Y49" s="264">
        <f>SUMIF('WOW PMPM &amp; Agg'!$B$17:$B$21,'Summary TC'!$B48,'WOW PMPM &amp; Agg'!X$17:X$21)</f>
        <v>0</v>
      </c>
      <c r="Z49" s="264">
        <f>SUMIF('WOW PMPM &amp; Agg'!$B$17:$B$21,'Summary TC'!$B48,'WOW PMPM &amp; Agg'!Y$17:Y$21)</f>
        <v>0</v>
      </c>
      <c r="AA49" s="264">
        <f>SUMIF('WOW PMPM &amp; Agg'!$B$17:$B$21,'Summary TC'!$B48,'WOW PMPM &amp; Agg'!Z$17:Z$21)</f>
        <v>0</v>
      </c>
      <c r="AB49" s="264">
        <f>SUMIF('WOW PMPM &amp; Agg'!$B$17:$B$21,'Summary TC'!$B48,'WOW PMPM &amp; Agg'!AA$17:AA$21)</f>
        <v>0</v>
      </c>
      <c r="AC49" s="265">
        <f>SUMIF('WOW PMPM &amp; Agg'!$B$17:$B$21,'Summary TC'!$B48,'WOW PMPM &amp; Agg'!AB$17:AB$21)</f>
        <v>0</v>
      </c>
      <c r="AD49" s="580"/>
    </row>
    <row r="50" spans="2:30" x14ac:dyDescent="0.2">
      <c r="B50" s="383"/>
      <c r="C50" s="206"/>
      <c r="D50" s="365" t="s">
        <v>21</v>
      </c>
      <c r="E50" s="266">
        <f>IF($B$7="Actuals only",SUMIF('MemMon Actual'!$B$14:$B$36,'Summary TC'!$B48,'MemMon Actual'!D$14:D$36),0)+IF($B$7="Actuals + Projected",SUMIF('MemMon Total'!$B$10:$B$32,'Summary TC'!$B48,'MemMon Total'!D$10:D$32),0)</f>
        <v>0</v>
      </c>
      <c r="F50" s="267">
        <f>IF($B$7="Actuals only",SUMIF('MemMon Actual'!$B$14:$B$36,'Summary TC'!$B48,'MemMon Actual'!E$14:E$36),0)+IF($B$7="Actuals + Projected",SUMIF('MemMon Total'!$B$10:$B$32,'Summary TC'!$B48,'MemMon Total'!E$10:E$32),0)</f>
        <v>0</v>
      </c>
      <c r="G50" s="267">
        <f>IF($B$7="Actuals only",SUMIF('MemMon Actual'!$B$14:$B$36,'Summary TC'!$B48,'MemMon Actual'!F$14:F$36),0)+IF($B$7="Actuals + Projected",SUMIF('MemMon Total'!$B$10:$B$32,'Summary TC'!$B48,'MemMon Total'!F$10:F$32),0)</f>
        <v>0</v>
      </c>
      <c r="H50" s="267">
        <f>IF($B$7="Actuals only",SUMIF('MemMon Actual'!$B$14:$B$36,'Summary TC'!$B48,'MemMon Actual'!G$14:G$36),0)+IF($B$7="Actuals + Projected",SUMIF('MemMon Total'!$B$10:$B$32,'Summary TC'!$B48,'MemMon Total'!G$10:G$32),0)</f>
        <v>0</v>
      </c>
      <c r="I50" s="267">
        <f>IF($B$7="Actuals only",SUMIF('MemMon Actual'!$B$14:$B$36,'Summary TC'!$B48,'MemMon Actual'!H$14:H$36),0)+IF($B$7="Actuals + Projected",SUMIF('MemMon Total'!$B$10:$B$32,'Summary TC'!$B48,'MemMon Total'!H$10:H$32),0)</f>
        <v>0</v>
      </c>
      <c r="J50" s="267">
        <f>IF($B$7="Actuals only",SUMIF('MemMon Actual'!$B$14:$B$36,'Summary TC'!$B48,'MemMon Actual'!I$14:I$36),0)+IF($B$7="Actuals + Projected",SUMIF('MemMon Total'!$B$10:$B$32,'Summary TC'!$B48,'MemMon Total'!I$10:I$32),0)</f>
        <v>0</v>
      </c>
      <c r="K50" s="267">
        <f>IF($B$7="Actuals only",SUMIF('MemMon Actual'!$B$14:$B$36,'Summary TC'!$B48,'MemMon Actual'!J$14:J$36),0)+IF($B$7="Actuals + Projected",SUMIF('MemMon Total'!$B$10:$B$32,'Summary TC'!$B48,'MemMon Total'!J$10:J$32),0)</f>
        <v>0</v>
      </c>
      <c r="L50" s="267">
        <f>IF($B$7="Actuals only",SUMIF('MemMon Actual'!$B$14:$B$36,'Summary TC'!$B48,'MemMon Actual'!K$14:K$36),0)+IF($B$7="Actuals + Projected",SUMIF('MemMon Total'!$B$10:$B$32,'Summary TC'!$B48,'MemMon Total'!K$10:K$32),0)</f>
        <v>0</v>
      </c>
      <c r="M50" s="267">
        <f>IF($B$7="Actuals only",SUMIF('MemMon Actual'!$B$14:$B$36,'Summary TC'!$B48,'MemMon Actual'!L$14:L$36),0)+IF($B$7="Actuals + Projected",SUMIF('MemMon Total'!$B$10:$B$32,'Summary TC'!$B48,'MemMon Total'!L$10:L$32),0)</f>
        <v>0</v>
      </c>
      <c r="N50" s="267">
        <f>IF($B$7="Actuals only",SUMIF('MemMon Actual'!$B$14:$B$36,'Summary TC'!$B48,'MemMon Actual'!M$14:M$36),0)+IF($B$7="Actuals + Projected",SUMIF('MemMon Total'!$B$10:$B$32,'Summary TC'!$B48,'MemMon Total'!M$10:M$32),0)</f>
        <v>0</v>
      </c>
      <c r="O50" s="267">
        <f>IF($B$7="Actuals only",SUMIF('MemMon Actual'!$B$14:$B$36,'Summary TC'!$B48,'MemMon Actual'!N$14:N$36),0)+IF($B$7="Actuals + Projected",SUMIF('MemMon Total'!$B$10:$B$32,'Summary TC'!$B48,'MemMon Total'!N$10:N$32),0)</f>
        <v>0</v>
      </c>
      <c r="P50" s="267">
        <f>IF($B$7="Actuals only",SUMIF('MemMon Actual'!$B$14:$B$36,'Summary TC'!$B48,'MemMon Actual'!O$14:O$36),0)+IF($B$7="Actuals + Projected",SUMIF('MemMon Total'!$B$10:$B$32,'Summary TC'!$B48,'MemMon Total'!O$10:O$32),0)</f>
        <v>0</v>
      </c>
      <c r="Q50" s="267">
        <f>IF($B$7="Actuals only",SUMIF('MemMon Actual'!$B$14:$B$36,'Summary TC'!$B48,'MemMon Actual'!P$14:P$36),0)+IF($B$7="Actuals + Projected",SUMIF('MemMon Total'!$B$10:$B$32,'Summary TC'!$B48,'MemMon Total'!P$10:P$32),0)</f>
        <v>0</v>
      </c>
      <c r="R50" s="267">
        <f>IF($B$7="Actuals only",SUMIF('MemMon Actual'!$B$14:$B$36,'Summary TC'!$B48,'MemMon Actual'!Q$14:Q$36),0)+IF($B$7="Actuals + Projected",SUMIF('MemMon Total'!$B$10:$B$32,'Summary TC'!$B48,'MemMon Total'!Q$10:Q$32),0)</f>
        <v>0</v>
      </c>
      <c r="S50" s="267">
        <f>IF($B$7="Actuals only",SUMIF('MemMon Actual'!$B$14:$B$36,'Summary TC'!$B48,'MemMon Actual'!R$14:R$36),0)+IF($B$7="Actuals + Projected",SUMIF('MemMon Total'!$B$10:$B$32,'Summary TC'!$B48,'MemMon Total'!R$10:R$32),0)</f>
        <v>0</v>
      </c>
      <c r="T50" s="267">
        <f>IF($B$7="Actuals only",SUMIF('MemMon Actual'!$B$14:$B$36,'Summary TC'!$B48,'MemMon Actual'!S$14:S$36),0)+IF($B$7="Actuals + Projected",SUMIF('MemMon Total'!$B$10:$B$32,'Summary TC'!$B48,'MemMon Total'!S$10:S$32),0)</f>
        <v>0</v>
      </c>
      <c r="U50" s="267">
        <f>IF($B$7="Actuals only",SUMIF('MemMon Actual'!$B$14:$B$36,'Summary TC'!$B48,'MemMon Actual'!T$14:T$36),0)+IF($B$7="Actuals + Projected",SUMIF('MemMon Total'!$B$10:$B$32,'Summary TC'!$B48,'MemMon Total'!T$10:T$32),0)</f>
        <v>0</v>
      </c>
      <c r="V50" s="267">
        <f>IF($B$7="Actuals only",SUMIF('MemMon Actual'!$B$14:$B$36,'Summary TC'!$B48,'MemMon Actual'!U$14:U$36),0)+IF($B$7="Actuals + Projected",SUMIF('MemMon Total'!$B$10:$B$32,'Summary TC'!$B48,'MemMon Total'!U$10:U$32),0)</f>
        <v>0</v>
      </c>
      <c r="W50" s="267">
        <f>IF($B$7="Actuals only",SUMIF('MemMon Actual'!$B$14:$B$36,'Summary TC'!$B48,'MemMon Actual'!V$14:V$36),0)+IF($B$7="Actuals + Projected",SUMIF('MemMon Total'!$B$10:$B$32,'Summary TC'!$B48,'MemMon Total'!V$10:V$32),0)</f>
        <v>0</v>
      </c>
      <c r="X50" s="267">
        <f>IF($B$7="Actuals only",SUMIF('MemMon Actual'!$B$14:$B$36,'Summary TC'!$B48,'MemMon Actual'!W$14:W$36),0)+IF($B$7="Actuals + Projected",SUMIF('MemMon Total'!$B$10:$B$32,'Summary TC'!$B48,'MemMon Total'!W$10:W$32),0)</f>
        <v>0</v>
      </c>
      <c r="Y50" s="267">
        <f>IF($B$7="Actuals only",SUMIF('MemMon Actual'!$B$14:$B$36,'Summary TC'!$B48,'MemMon Actual'!X$14:X$36),0)+IF($B$7="Actuals + Projected",SUMIF('MemMon Total'!$B$10:$B$32,'Summary TC'!$B48,'MemMon Total'!X$10:X$32),0)</f>
        <v>0</v>
      </c>
      <c r="Z50" s="267">
        <f>IF($B$7="Actuals only",SUMIF('MemMon Actual'!$B$14:$B$36,'Summary TC'!$B48,'MemMon Actual'!Y$14:Y$36),0)+IF($B$7="Actuals + Projected",SUMIF('MemMon Total'!$B$10:$B$32,'Summary TC'!$B48,'MemMon Total'!Y$10:Y$32),0)</f>
        <v>0</v>
      </c>
      <c r="AA50" s="267">
        <f>IF($B$7="Actuals only",SUMIF('MemMon Actual'!$B$14:$B$36,'Summary TC'!$B48,'MemMon Actual'!Z$14:Z$36),0)+IF($B$7="Actuals + Projected",SUMIF('MemMon Total'!$B$10:$B$32,'Summary TC'!$B48,'MemMon Total'!Z$10:Z$32),0)</f>
        <v>0</v>
      </c>
      <c r="AB50" s="267">
        <f>IF($B$7="Actuals only",SUMIF('MemMon Actual'!$B$14:$B$36,'Summary TC'!$B48,'MemMon Actual'!AA$14:AA$36),0)+IF($B$7="Actuals + Projected",SUMIF('MemMon Total'!$B$10:$B$32,'Summary TC'!$B48,'MemMon Total'!AA$10:AA$32),0)</f>
        <v>0</v>
      </c>
      <c r="AC50" s="268">
        <f>IF($B$7="Actuals only",SUMIF('MemMon Actual'!$B$14:$B$36,'Summary TC'!$B48,'MemMon Actual'!AB$14:AB$36),0)+IF($B$7="Actuals + Projected",SUMIF('MemMon Total'!$B$10:$B$32,'Summary TC'!$B48,'MemMon Total'!AB$10:AB$32),0)</f>
        <v>0</v>
      </c>
      <c r="AD50" s="580"/>
    </row>
    <row r="51" spans="2:30" x14ac:dyDescent="0.2">
      <c r="B51" s="61"/>
      <c r="C51" s="569"/>
      <c r="D51" s="151"/>
      <c r="E51" s="272"/>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4"/>
      <c r="AD51" s="580"/>
    </row>
    <row r="52" spans="2:30" x14ac:dyDescent="0.2">
      <c r="B52" s="61" t="str">
        <f>IFERROR(VLOOKUP(C52,'MEG Def'!$A$14:$B$19,2),"")</f>
        <v/>
      </c>
      <c r="C52" s="115"/>
      <c r="D52" s="259" t="s">
        <v>19</v>
      </c>
      <c r="E52" s="353">
        <f>E53*E54</f>
        <v>0</v>
      </c>
      <c r="F52" s="354">
        <f t="shared" ref="F52:AC52" si="9">F53*F54</f>
        <v>0</v>
      </c>
      <c r="G52" s="354">
        <f t="shared" si="9"/>
        <v>0</v>
      </c>
      <c r="H52" s="354">
        <f t="shared" si="9"/>
        <v>0</v>
      </c>
      <c r="I52" s="354">
        <f t="shared" si="9"/>
        <v>0</v>
      </c>
      <c r="J52" s="354">
        <f t="shared" si="9"/>
        <v>0</v>
      </c>
      <c r="K52" s="354">
        <f t="shared" si="9"/>
        <v>0</v>
      </c>
      <c r="L52" s="354">
        <f t="shared" si="9"/>
        <v>0</v>
      </c>
      <c r="M52" s="354">
        <f t="shared" si="9"/>
        <v>0</v>
      </c>
      <c r="N52" s="354">
        <f t="shared" si="9"/>
        <v>0</v>
      </c>
      <c r="O52" s="354">
        <f t="shared" si="9"/>
        <v>0</v>
      </c>
      <c r="P52" s="354">
        <f t="shared" si="9"/>
        <v>0</v>
      </c>
      <c r="Q52" s="354">
        <f t="shared" si="9"/>
        <v>0</v>
      </c>
      <c r="R52" s="354">
        <f t="shared" si="9"/>
        <v>0</v>
      </c>
      <c r="S52" s="354">
        <f t="shared" si="9"/>
        <v>0</v>
      </c>
      <c r="T52" s="354">
        <f t="shared" si="9"/>
        <v>0</v>
      </c>
      <c r="U52" s="354">
        <f t="shared" si="9"/>
        <v>0</v>
      </c>
      <c r="V52" s="354">
        <f t="shared" si="9"/>
        <v>0</v>
      </c>
      <c r="W52" s="354">
        <f t="shared" si="9"/>
        <v>0</v>
      </c>
      <c r="X52" s="354">
        <f t="shared" si="9"/>
        <v>0</v>
      </c>
      <c r="Y52" s="354">
        <f t="shared" si="9"/>
        <v>0</v>
      </c>
      <c r="Z52" s="354">
        <f t="shared" si="9"/>
        <v>0</v>
      </c>
      <c r="AA52" s="354">
        <f t="shared" si="9"/>
        <v>0</v>
      </c>
      <c r="AB52" s="354">
        <f t="shared" si="9"/>
        <v>0</v>
      </c>
      <c r="AC52" s="355">
        <f t="shared" si="9"/>
        <v>0</v>
      </c>
      <c r="AD52" s="580"/>
    </row>
    <row r="53" spans="2:30" x14ac:dyDescent="0.2">
      <c r="B53" s="61"/>
      <c r="C53" s="115"/>
      <c r="D53" s="259" t="s">
        <v>20</v>
      </c>
      <c r="E53" s="263">
        <f>SUMIF('WOW PMPM &amp; Agg'!$B$17:$B$21,'Summary TC'!$B52,'WOW PMPM &amp; Agg'!D$17:D$21)</f>
        <v>0</v>
      </c>
      <c r="F53" s="264">
        <f>SUMIF('WOW PMPM &amp; Agg'!$B$17:$B$21,'Summary TC'!$B52,'WOW PMPM &amp; Agg'!E$17:E$21)</f>
        <v>0</v>
      </c>
      <c r="G53" s="264">
        <f>SUMIF('WOW PMPM &amp; Agg'!$B$17:$B$21,'Summary TC'!$B52,'WOW PMPM &amp; Agg'!F$17:F$21)</f>
        <v>0</v>
      </c>
      <c r="H53" s="264">
        <f>SUMIF('WOW PMPM &amp; Agg'!$B$17:$B$21,'Summary TC'!$B52,'WOW PMPM &amp; Agg'!G$17:G$21)</f>
        <v>0</v>
      </c>
      <c r="I53" s="264">
        <f>SUMIF('WOW PMPM &amp; Agg'!$B$17:$B$21,'Summary TC'!$B52,'WOW PMPM &amp; Agg'!H$17:H$21)</f>
        <v>0</v>
      </c>
      <c r="J53" s="264">
        <f>SUMIF('WOW PMPM &amp; Agg'!$B$17:$B$21,'Summary TC'!$B52,'WOW PMPM &amp; Agg'!I$17:I$21)</f>
        <v>0</v>
      </c>
      <c r="K53" s="264">
        <f>SUMIF('WOW PMPM &amp; Agg'!$B$17:$B$21,'Summary TC'!$B52,'WOW PMPM &amp; Agg'!J$17:J$21)</f>
        <v>0</v>
      </c>
      <c r="L53" s="264">
        <f>SUMIF('WOW PMPM &amp; Agg'!$B$17:$B$21,'Summary TC'!$B52,'WOW PMPM &amp; Agg'!K$17:K$21)</f>
        <v>0</v>
      </c>
      <c r="M53" s="264">
        <f>SUMIF('WOW PMPM &amp; Agg'!$B$17:$B$21,'Summary TC'!$B52,'WOW PMPM &amp; Agg'!L$17:L$21)</f>
        <v>0</v>
      </c>
      <c r="N53" s="264">
        <f>SUMIF('WOW PMPM &amp; Agg'!$B$17:$B$21,'Summary TC'!$B52,'WOW PMPM &amp; Agg'!M$17:M$21)</f>
        <v>0</v>
      </c>
      <c r="O53" s="264">
        <f>SUMIF('WOW PMPM &amp; Agg'!$B$17:$B$21,'Summary TC'!$B52,'WOW PMPM &amp; Agg'!N$17:N$21)</f>
        <v>0</v>
      </c>
      <c r="P53" s="264">
        <f>SUMIF('WOW PMPM &amp; Agg'!$B$17:$B$21,'Summary TC'!$B52,'WOW PMPM &amp; Agg'!O$17:O$21)</f>
        <v>0</v>
      </c>
      <c r="Q53" s="264">
        <f>SUMIF('WOW PMPM &amp; Agg'!$B$17:$B$21,'Summary TC'!$B52,'WOW PMPM &amp; Agg'!P$17:P$21)</f>
        <v>0</v>
      </c>
      <c r="R53" s="264">
        <f>SUMIF('WOW PMPM &amp; Agg'!$B$17:$B$21,'Summary TC'!$B52,'WOW PMPM &amp; Agg'!Q$17:Q$21)</f>
        <v>0</v>
      </c>
      <c r="S53" s="264">
        <f>SUMIF('WOW PMPM &amp; Agg'!$B$17:$B$21,'Summary TC'!$B52,'WOW PMPM &amp; Agg'!R$17:R$21)</f>
        <v>0</v>
      </c>
      <c r="T53" s="264">
        <f>SUMIF('WOW PMPM &amp; Agg'!$B$17:$B$21,'Summary TC'!$B52,'WOW PMPM &amp; Agg'!S$17:S$21)</f>
        <v>0</v>
      </c>
      <c r="U53" s="264">
        <f>SUMIF('WOW PMPM &amp; Agg'!$B$17:$B$21,'Summary TC'!$B52,'WOW PMPM &amp; Agg'!T$17:T$21)</f>
        <v>0</v>
      </c>
      <c r="V53" s="264">
        <f>SUMIF('WOW PMPM &amp; Agg'!$B$17:$B$21,'Summary TC'!$B52,'WOW PMPM &amp; Agg'!U$17:U$21)</f>
        <v>0</v>
      </c>
      <c r="W53" s="264">
        <f>SUMIF('WOW PMPM &amp; Agg'!$B$17:$B$21,'Summary TC'!$B52,'WOW PMPM &amp; Agg'!V$17:V$21)</f>
        <v>0</v>
      </c>
      <c r="X53" s="264">
        <f>SUMIF('WOW PMPM &amp; Agg'!$B$17:$B$21,'Summary TC'!$B52,'WOW PMPM &amp; Agg'!W$17:W$21)</f>
        <v>0</v>
      </c>
      <c r="Y53" s="264">
        <f>SUMIF('WOW PMPM &amp; Agg'!$B$17:$B$21,'Summary TC'!$B52,'WOW PMPM &amp; Agg'!X$17:X$21)</f>
        <v>0</v>
      </c>
      <c r="Z53" s="264">
        <f>SUMIF('WOW PMPM &amp; Agg'!$B$17:$B$21,'Summary TC'!$B52,'WOW PMPM &amp; Agg'!Y$17:Y$21)</f>
        <v>0</v>
      </c>
      <c r="AA53" s="264">
        <f>SUMIF('WOW PMPM &amp; Agg'!$B$17:$B$21,'Summary TC'!$B52,'WOW PMPM &amp; Agg'!Z$17:Z$21)</f>
        <v>0</v>
      </c>
      <c r="AB53" s="264">
        <f>SUMIF('WOW PMPM &amp; Agg'!$B$17:$B$21,'Summary TC'!$B52,'WOW PMPM &amp; Agg'!AA$17:AA$21)</f>
        <v>0</v>
      </c>
      <c r="AC53" s="265">
        <f>SUMIF('WOW PMPM &amp; Agg'!$B$17:$B$21,'Summary TC'!$B52,'WOW PMPM &amp; Agg'!AB$17:AB$21)</f>
        <v>0</v>
      </c>
      <c r="AD53" s="580"/>
    </row>
    <row r="54" spans="2:30" x14ac:dyDescent="0.2">
      <c r="B54" s="383"/>
      <c r="C54" s="206"/>
      <c r="D54" s="365" t="s">
        <v>21</v>
      </c>
      <c r="E54" s="266">
        <f>IF($B$7="Actuals only",SUMIF('MemMon Actual'!$B$14:$B$36,'Summary TC'!$B52,'MemMon Actual'!D$14:D$36),0)+IF($B$7="Actuals + Projected",SUMIF('MemMon Total'!$B$10:$B$32,'Summary TC'!$B52,'MemMon Total'!D$10:D$32),0)</f>
        <v>0</v>
      </c>
      <c r="F54" s="267">
        <f>IF($B$7="Actuals only",SUMIF('MemMon Actual'!$B$14:$B$36,'Summary TC'!$B52,'MemMon Actual'!E$14:E$36),0)+IF($B$7="Actuals + Projected",SUMIF('MemMon Total'!$B$10:$B$32,'Summary TC'!$B52,'MemMon Total'!E$10:E$32),0)</f>
        <v>0</v>
      </c>
      <c r="G54" s="267">
        <f>IF($B$7="Actuals only",SUMIF('MemMon Actual'!$B$14:$B$36,'Summary TC'!$B52,'MemMon Actual'!F$14:F$36),0)+IF($B$7="Actuals + Projected",SUMIF('MemMon Total'!$B$10:$B$32,'Summary TC'!$B52,'MemMon Total'!F$10:F$32),0)</f>
        <v>0</v>
      </c>
      <c r="H54" s="267">
        <f>IF($B$7="Actuals only",SUMIF('MemMon Actual'!$B$14:$B$36,'Summary TC'!$B52,'MemMon Actual'!G$14:G$36),0)+IF($B$7="Actuals + Projected",SUMIF('MemMon Total'!$B$10:$B$32,'Summary TC'!$B52,'MemMon Total'!G$10:G$32),0)</f>
        <v>0</v>
      </c>
      <c r="I54" s="267">
        <f>IF($B$7="Actuals only",SUMIF('MemMon Actual'!$B$14:$B$36,'Summary TC'!$B52,'MemMon Actual'!H$14:H$36),0)+IF($B$7="Actuals + Projected",SUMIF('MemMon Total'!$B$10:$B$32,'Summary TC'!$B52,'MemMon Total'!H$10:H$32),0)</f>
        <v>0</v>
      </c>
      <c r="J54" s="267">
        <f>IF($B$7="Actuals only",SUMIF('MemMon Actual'!$B$14:$B$36,'Summary TC'!$B52,'MemMon Actual'!I$14:I$36),0)+IF($B$7="Actuals + Projected",SUMIF('MemMon Total'!$B$10:$B$32,'Summary TC'!$B52,'MemMon Total'!I$10:I$32),0)</f>
        <v>0</v>
      </c>
      <c r="K54" s="267">
        <f>IF($B$7="Actuals only",SUMIF('MemMon Actual'!$B$14:$B$36,'Summary TC'!$B52,'MemMon Actual'!J$14:J$36),0)+IF($B$7="Actuals + Projected",SUMIF('MemMon Total'!$B$10:$B$32,'Summary TC'!$B52,'MemMon Total'!J$10:J$32),0)</f>
        <v>0</v>
      </c>
      <c r="L54" s="267">
        <f>IF($B$7="Actuals only",SUMIF('MemMon Actual'!$B$14:$B$36,'Summary TC'!$B52,'MemMon Actual'!K$14:K$36),0)+IF($B$7="Actuals + Projected",SUMIF('MemMon Total'!$B$10:$B$32,'Summary TC'!$B52,'MemMon Total'!K$10:K$32),0)</f>
        <v>0</v>
      </c>
      <c r="M54" s="267">
        <f>IF($B$7="Actuals only",SUMIF('MemMon Actual'!$B$14:$B$36,'Summary TC'!$B52,'MemMon Actual'!L$14:L$36),0)+IF($B$7="Actuals + Projected",SUMIF('MemMon Total'!$B$10:$B$32,'Summary TC'!$B52,'MemMon Total'!L$10:L$32),0)</f>
        <v>0</v>
      </c>
      <c r="N54" s="267">
        <f>IF($B$7="Actuals only",SUMIF('MemMon Actual'!$B$14:$B$36,'Summary TC'!$B52,'MemMon Actual'!M$14:M$36),0)+IF($B$7="Actuals + Projected",SUMIF('MemMon Total'!$B$10:$B$32,'Summary TC'!$B52,'MemMon Total'!M$10:M$32),0)</f>
        <v>0</v>
      </c>
      <c r="O54" s="267">
        <f>IF($B$7="Actuals only",SUMIF('MemMon Actual'!$B$14:$B$36,'Summary TC'!$B52,'MemMon Actual'!N$14:N$36),0)+IF($B$7="Actuals + Projected",SUMIF('MemMon Total'!$B$10:$B$32,'Summary TC'!$B52,'MemMon Total'!N$10:N$32),0)</f>
        <v>0</v>
      </c>
      <c r="P54" s="267">
        <f>IF($B$7="Actuals only",SUMIF('MemMon Actual'!$B$14:$B$36,'Summary TC'!$B52,'MemMon Actual'!O$14:O$36),0)+IF($B$7="Actuals + Projected",SUMIF('MemMon Total'!$B$10:$B$32,'Summary TC'!$B52,'MemMon Total'!O$10:O$32),0)</f>
        <v>0</v>
      </c>
      <c r="Q54" s="267">
        <f>IF($B$7="Actuals only",SUMIF('MemMon Actual'!$B$14:$B$36,'Summary TC'!$B52,'MemMon Actual'!P$14:P$36),0)+IF($B$7="Actuals + Projected",SUMIF('MemMon Total'!$B$10:$B$32,'Summary TC'!$B52,'MemMon Total'!P$10:P$32),0)</f>
        <v>0</v>
      </c>
      <c r="R54" s="267">
        <f>IF($B$7="Actuals only",SUMIF('MemMon Actual'!$B$14:$B$36,'Summary TC'!$B52,'MemMon Actual'!Q$14:Q$36),0)+IF($B$7="Actuals + Projected",SUMIF('MemMon Total'!$B$10:$B$32,'Summary TC'!$B52,'MemMon Total'!Q$10:Q$32),0)</f>
        <v>0</v>
      </c>
      <c r="S54" s="267">
        <f>IF($B$7="Actuals only",SUMIF('MemMon Actual'!$B$14:$B$36,'Summary TC'!$B52,'MemMon Actual'!R$14:R$36),0)+IF($B$7="Actuals + Projected",SUMIF('MemMon Total'!$B$10:$B$32,'Summary TC'!$B52,'MemMon Total'!R$10:R$32),0)</f>
        <v>0</v>
      </c>
      <c r="T54" s="267">
        <f>IF($B$7="Actuals only",SUMIF('MemMon Actual'!$B$14:$B$36,'Summary TC'!$B52,'MemMon Actual'!S$14:S$36),0)+IF($B$7="Actuals + Projected",SUMIF('MemMon Total'!$B$10:$B$32,'Summary TC'!$B52,'MemMon Total'!S$10:S$32),0)</f>
        <v>0</v>
      </c>
      <c r="U54" s="267">
        <f>IF($B$7="Actuals only",SUMIF('MemMon Actual'!$B$14:$B$36,'Summary TC'!$B52,'MemMon Actual'!T$14:T$36),0)+IF($B$7="Actuals + Projected",SUMIF('MemMon Total'!$B$10:$B$32,'Summary TC'!$B52,'MemMon Total'!T$10:T$32),0)</f>
        <v>0</v>
      </c>
      <c r="V54" s="267">
        <f>IF($B$7="Actuals only",SUMIF('MemMon Actual'!$B$14:$B$36,'Summary TC'!$B52,'MemMon Actual'!U$14:U$36),0)+IF($B$7="Actuals + Projected",SUMIF('MemMon Total'!$B$10:$B$32,'Summary TC'!$B52,'MemMon Total'!U$10:U$32),0)</f>
        <v>0</v>
      </c>
      <c r="W54" s="267">
        <f>IF($B$7="Actuals only",SUMIF('MemMon Actual'!$B$14:$B$36,'Summary TC'!$B52,'MemMon Actual'!V$14:V$36),0)+IF($B$7="Actuals + Projected",SUMIF('MemMon Total'!$B$10:$B$32,'Summary TC'!$B52,'MemMon Total'!V$10:V$32),0)</f>
        <v>0</v>
      </c>
      <c r="X54" s="267">
        <f>IF($B$7="Actuals only",SUMIF('MemMon Actual'!$B$14:$B$36,'Summary TC'!$B52,'MemMon Actual'!W$14:W$36),0)+IF($B$7="Actuals + Projected",SUMIF('MemMon Total'!$B$10:$B$32,'Summary TC'!$B52,'MemMon Total'!W$10:W$32),0)</f>
        <v>0</v>
      </c>
      <c r="Y54" s="267">
        <f>IF($B$7="Actuals only",SUMIF('MemMon Actual'!$B$14:$B$36,'Summary TC'!$B52,'MemMon Actual'!X$14:X$36),0)+IF($B$7="Actuals + Projected",SUMIF('MemMon Total'!$B$10:$B$32,'Summary TC'!$B52,'MemMon Total'!X$10:X$32),0)</f>
        <v>0</v>
      </c>
      <c r="Z54" s="267">
        <f>IF($B$7="Actuals only",SUMIF('MemMon Actual'!$B$14:$B$36,'Summary TC'!$B52,'MemMon Actual'!Y$14:Y$36),0)+IF($B$7="Actuals + Projected",SUMIF('MemMon Total'!$B$10:$B$32,'Summary TC'!$B52,'MemMon Total'!Y$10:Y$32),0)</f>
        <v>0</v>
      </c>
      <c r="AA54" s="267">
        <f>IF($B$7="Actuals only",SUMIF('MemMon Actual'!$B$14:$B$36,'Summary TC'!$B52,'MemMon Actual'!Z$14:Z$36),0)+IF($B$7="Actuals + Projected",SUMIF('MemMon Total'!$B$10:$B$32,'Summary TC'!$B52,'MemMon Total'!Z$10:Z$32),0)</f>
        <v>0</v>
      </c>
      <c r="AB54" s="267">
        <f>IF($B$7="Actuals only",SUMIF('MemMon Actual'!$B$14:$B$36,'Summary TC'!$B52,'MemMon Actual'!AA$14:AA$36),0)+IF($B$7="Actuals + Projected",SUMIF('MemMon Total'!$B$10:$B$32,'Summary TC'!$B52,'MemMon Total'!AA$10:AA$32),0)</f>
        <v>0</v>
      </c>
      <c r="AC54" s="268">
        <f>IF($B$7="Actuals only",SUMIF('MemMon Actual'!$B$14:$B$36,'Summary TC'!$B52,'MemMon Actual'!AB$14:AB$36),0)+IF($B$7="Actuals + Projected",SUMIF('MemMon Total'!$B$10:$B$32,'Summary TC'!$B52,'MemMon Total'!AB$10:AB$32),0)</f>
        <v>0</v>
      </c>
      <c r="AD54" s="580"/>
    </row>
    <row r="55" spans="2:30" x14ac:dyDescent="0.2">
      <c r="B55" s="61"/>
      <c r="C55" s="569"/>
      <c r="D55" s="151"/>
      <c r="E55" s="272"/>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4"/>
      <c r="AD55" s="580"/>
    </row>
    <row r="56" spans="2:30" x14ac:dyDescent="0.2">
      <c r="B56" s="64" t="s">
        <v>85</v>
      </c>
      <c r="C56" s="569"/>
      <c r="D56" s="151"/>
      <c r="E56" s="353"/>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5"/>
      <c r="AD56" s="573"/>
    </row>
    <row r="57" spans="2:30" x14ac:dyDescent="0.2">
      <c r="B57" s="61" t="str">
        <f>IFERROR(VLOOKUP(C57,'MEG Def'!$A$21:$B$26,2),"")</f>
        <v/>
      </c>
      <c r="C57" s="115"/>
      <c r="D57" s="259" t="str">
        <f>IF($C57&lt;&gt;0,"Total","")</f>
        <v/>
      </c>
      <c r="E57" s="353">
        <f>IF($B$7="Actuals Only",IF('C Report'!$K$2&gt;E$11,SUMIF('WOW PMPM &amp; Agg'!$B$24:$B$29,'Summary TC'!$B57,'WOW PMPM &amp; Agg'!D$24:D$29),IF(AND('C Report'!$K$2=E$11,'C Report'!$K$3=1),(SUMIF('WOW PMPM &amp; Agg'!$B$24:$B$29,'Summary TC'!$B57,'WOW PMPM &amp; Agg'!D$24:D$29)*0.25),IF(AND('C Report'!$K$2=E$11,'C Report'!$K$3=2),(SUMIF('WOW PMPM &amp; Agg'!$B$24:$B$29,'Summary TC'!$B57,'WOW PMPM &amp; Agg'!D$24:D$29)*0.5),IF(AND('C Report'!$K$2=E$11,'C Report'!$K$3=3),(SUMIF('WOW PMPM &amp; Agg'!$B$24:$B$29,'Summary TC'!$B57,'WOW PMPM &amp; Agg'!D$24:D$29)*0.75),IF(AND('C Report'!$K$2=E$11,'C Report'!$K$3=4),SUMIF('WOW PMPM &amp; Agg'!$B$24:$B$29,'Summary TC'!$B57,'WOW PMPM &amp; Agg'!D$24:D$29),""))))),SUMIF('WOW PMPM &amp; Agg'!$B$24:$B$29,'Summary TC'!$B57,'WOW PMPM &amp; Agg'!D$24:D$29))</f>
        <v>0</v>
      </c>
      <c r="F57" s="354">
        <f>IF($B$7="Actuals Only",IF('C Report'!$K$2&gt;F$11,SUMIF('WOW PMPM &amp; Agg'!$B$24:$B$29,'Summary TC'!$B57,'WOW PMPM &amp; Agg'!E$24:E$29),IF(AND('C Report'!$K$2=F$11,'C Report'!$K$3=1),(SUMIF('WOW PMPM &amp; Agg'!$B$24:$B$29,'Summary TC'!$B57,'WOW PMPM &amp; Agg'!E$24:E$29)*0.25),IF(AND('C Report'!$K$2=F$11,'C Report'!$K$3=2),(SUMIF('WOW PMPM &amp; Agg'!$B$24:$B$29,'Summary TC'!$B57,'WOW PMPM &amp; Agg'!E$24:E$29)*0.5),IF(AND('C Report'!$K$2=F$11,'C Report'!$K$3=3),(SUMIF('WOW PMPM &amp; Agg'!$B$24:$B$29,'Summary TC'!$B57,'WOW PMPM &amp; Agg'!E$24:E$29)*0.75),IF(AND('C Report'!$K$2=F$11,'C Report'!$K$3=4),SUMIF('WOW PMPM &amp; Agg'!$B$24:$B$29,'Summary TC'!$B57,'WOW PMPM &amp; Agg'!E$24:E$29),""))))),SUMIF('WOW PMPM &amp; Agg'!$B$24:$B$29,'Summary TC'!$B57,'WOW PMPM &amp; Agg'!E$24:E$29))</f>
        <v>0</v>
      </c>
      <c r="G57" s="354">
        <f>IF($B$7="Actuals Only",IF('C Report'!$K$2&gt;G$11,SUMIF('WOW PMPM &amp; Agg'!$B$24:$B$29,'Summary TC'!$B57,'WOW PMPM &amp; Agg'!F$24:F$29),IF(AND('C Report'!$K$2=G$11,'C Report'!$K$3=1),(SUMIF('WOW PMPM &amp; Agg'!$B$24:$B$29,'Summary TC'!$B57,'WOW PMPM &amp; Agg'!F$24:F$29)*0.25),IF(AND('C Report'!$K$2=G$11,'C Report'!$K$3=2),(SUMIF('WOW PMPM &amp; Agg'!$B$24:$B$29,'Summary TC'!$B57,'WOW PMPM &amp; Agg'!F$24:F$29)*0.5),IF(AND('C Report'!$K$2=G$11,'C Report'!$K$3=3),(SUMIF('WOW PMPM &amp; Agg'!$B$24:$B$29,'Summary TC'!$B57,'WOW PMPM &amp; Agg'!F$24:F$29)*0.75),IF(AND('C Report'!$K$2=G$11,'C Report'!$K$3=4),SUMIF('WOW PMPM &amp; Agg'!$B$24:$B$29,'Summary TC'!$B57,'WOW PMPM &amp; Agg'!F$24:F$29),""))))),SUMIF('WOW PMPM &amp; Agg'!$B$24:$B$29,'Summary TC'!$B57,'WOW PMPM &amp; Agg'!F$24:F$29))</f>
        <v>0</v>
      </c>
      <c r="H57" s="354">
        <f>IF($B$7="Actuals Only",IF('C Report'!$K$2&gt;H$11,SUMIF('WOW PMPM &amp; Agg'!$B$24:$B$29,'Summary TC'!$B57,'WOW PMPM &amp; Agg'!G$24:G$29),IF(AND('C Report'!$K$2=H$11,'C Report'!$K$3=1),(SUMIF('WOW PMPM &amp; Agg'!$B$24:$B$29,'Summary TC'!$B57,'WOW PMPM &amp; Agg'!G$24:G$29)*0.25),IF(AND('C Report'!$K$2=H$11,'C Report'!$K$3=2),(SUMIF('WOW PMPM &amp; Agg'!$B$24:$B$29,'Summary TC'!$B57,'WOW PMPM &amp; Agg'!G$24:G$29)*0.5),IF(AND('C Report'!$K$2=H$11,'C Report'!$K$3=3),(SUMIF('WOW PMPM &amp; Agg'!$B$24:$B$29,'Summary TC'!$B57,'WOW PMPM &amp; Agg'!G$24:G$29)*0.75),IF(AND('C Report'!$K$2=H$11,'C Report'!$K$3=4),SUMIF('WOW PMPM &amp; Agg'!$B$24:$B$29,'Summary TC'!$B57,'WOW PMPM &amp; Agg'!G$24:G$29),""))))),SUMIF('WOW PMPM &amp; Agg'!$B$24:$B$29,'Summary TC'!$B57,'WOW PMPM &amp; Agg'!G$24:G$29))</f>
        <v>0</v>
      </c>
      <c r="I57" s="354">
        <f>IF($B$7="Actuals Only",IF('C Report'!$K$2&gt;I$11,SUMIF('WOW PMPM &amp; Agg'!$B$24:$B$29,'Summary TC'!$B57,'WOW PMPM &amp; Agg'!H$24:H$29),IF(AND('C Report'!$K$2=I$11,'C Report'!$K$3=1),(SUMIF('WOW PMPM &amp; Agg'!$B$24:$B$29,'Summary TC'!$B57,'WOW PMPM &amp; Agg'!H$24:H$29)*0.25),IF(AND('C Report'!$K$2=I$11,'C Report'!$K$3=2),(SUMIF('WOW PMPM &amp; Agg'!$B$24:$B$29,'Summary TC'!$B57,'WOW PMPM &amp; Agg'!H$24:H$29)*0.5),IF(AND('C Report'!$K$2=I$11,'C Report'!$K$3=3),(SUMIF('WOW PMPM &amp; Agg'!$B$24:$B$29,'Summary TC'!$B57,'WOW PMPM &amp; Agg'!H$24:H$29)*0.75),IF(AND('C Report'!$K$2=I$11,'C Report'!$K$3=4),SUMIF('WOW PMPM &amp; Agg'!$B$24:$B$29,'Summary TC'!$B57,'WOW PMPM &amp; Agg'!H$24:H$29),""))))),SUMIF('WOW PMPM &amp; Agg'!$B$24:$B$29,'Summary TC'!$B57,'WOW PMPM &amp; Agg'!H$24:H$29))</f>
        <v>0</v>
      </c>
      <c r="J57" s="354">
        <f>IF($B$7="Actuals Only",IF('C Report'!$K$2&gt;J$11,SUMIF('WOW PMPM &amp; Agg'!$B$24:$B$29,'Summary TC'!$B57,'WOW PMPM &amp; Agg'!I$24:I$29),IF(AND('C Report'!$K$2=J$11,'C Report'!$K$3=1),(SUMIF('WOW PMPM &amp; Agg'!$B$24:$B$29,'Summary TC'!$B57,'WOW PMPM &amp; Agg'!I$24:I$29)*0.25),IF(AND('C Report'!$K$2=J$11,'C Report'!$K$3=2),(SUMIF('WOW PMPM &amp; Agg'!$B$24:$B$29,'Summary TC'!$B57,'WOW PMPM &amp; Agg'!I$24:I$29)*0.5),IF(AND('C Report'!$K$2=J$11,'C Report'!$K$3=3),(SUMIF('WOW PMPM &amp; Agg'!$B$24:$B$29,'Summary TC'!$B57,'WOW PMPM &amp; Agg'!I$24:I$29)*0.75),IF(AND('C Report'!$K$2=J$11,'C Report'!$K$3=4),SUMIF('WOW PMPM &amp; Agg'!$B$24:$B$29,'Summary TC'!$B57,'WOW PMPM &amp; Agg'!I$24:I$29),""))))),SUMIF('WOW PMPM &amp; Agg'!$B$24:$B$29,'Summary TC'!$B57,'WOW PMPM &amp; Agg'!I$24:I$29))</f>
        <v>0</v>
      </c>
      <c r="K57" s="354">
        <f>IF($B$7="Actuals Only",IF('C Report'!$K$2&gt;K$11,SUMIF('WOW PMPM &amp; Agg'!$B$24:$B$29,'Summary TC'!$B57,'WOW PMPM &amp; Agg'!J$24:J$29),IF(AND('C Report'!$K$2=K$11,'C Report'!$K$3=1),(SUMIF('WOW PMPM &amp; Agg'!$B$24:$B$29,'Summary TC'!$B57,'WOW PMPM &amp; Agg'!J$24:J$29)*0.25),IF(AND('C Report'!$K$2=K$11,'C Report'!$K$3=2),(SUMIF('WOW PMPM &amp; Agg'!$B$24:$B$29,'Summary TC'!$B57,'WOW PMPM &amp; Agg'!J$24:J$29)*0.5),IF(AND('C Report'!$K$2=K$11,'C Report'!$K$3=3),(SUMIF('WOW PMPM &amp; Agg'!$B$24:$B$29,'Summary TC'!$B57,'WOW PMPM &amp; Agg'!J$24:J$29)*0.75),IF(AND('C Report'!$K$2=K$11,'C Report'!$K$3=4),SUMIF('WOW PMPM &amp; Agg'!$B$24:$B$29,'Summary TC'!$B57,'WOW PMPM &amp; Agg'!J$24:J$29),""))))),SUMIF('WOW PMPM &amp; Agg'!$B$24:$B$29,'Summary TC'!$B57,'WOW PMPM &amp; Agg'!J$24:J$29))</f>
        <v>0</v>
      </c>
      <c r="L57" s="354">
        <f>IF($B$7="Actuals Only",IF('C Report'!$K$2&gt;L$11,SUMIF('WOW PMPM &amp; Agg'!$B$24:$B$29,'Summary TC'!$B57,'WOW PMPM &amp; Agg'!K$24:K$29),IF(AND('C Report'!$K$2=L$11,'C Report'!$K$3=1),(SUMIF('WOW PMPM &amp; Agg'!$B$24:$B$29,'Summary TC'!$B57,'WOW PMPM &amp; Agg'!K$24:K$29)*0.25),IF(AND('C Report'!$K$2=L$11,'C Report'!$K$3=2),(SUMIF('WOW PMPM &amp; Agg'!$B$24:$B$29,'Summary TC'!$B57,'WOW PMPM &amp; Agg'!K$24:K$29)*0.5),IF(AND('C Report'!$K$2=L$11,'C Report'!$K$3=3),(SUMIF('WOW PMPM &amp; Agg'!$B$24:$B$29,'Summary TC'!$B57,'WOW PMPM &amp; Agg'!K$24:K$29)*0.75),IF(AND('C Report'!$K$2=L$11,'C Report'!$K$3=4),SUMIF('WOW PMPM &amp; Agg'!$B$24:$B$29,'Summary TC'!$B57,'WOW PMPM &amp; Agg'!K$24:K$29),""))))),SUMIF('WOW PMPM &amp; Agg'!$B$24:$B$29,'Summary TC'!$B57,'WOW PMPM &amp; Agg'!K$24:K$29))</f>
        <v>0</v>
      </c>
      <c r="M57" s="354">
        <f>IF($B$7="Actuals Only",IF('C Report'!$K$2&gt;M$11,SUMIF('WOW PMPM &amp; Agg'!$B$24:$B$29,'Summary TC'!$B57,'WOW PMPM &amp; Agg'!L$24:L$29),IF(AND('C Report'!$K$2=M$11,'C Report'!$K$3=1),(SUMIF('WOW PMPM &amp; Agg'!$B$24:$B$29,'Summary TC'!$B57,'WOW PMPM &amp; Agg'!L$24:L$29)*0.25),IF(AND('C Report'!$K$2=M$11,'C Report'!$K$3=2),(SUMIF('WOW PMPM &amp; Agg'!$B$24:$B$29,'Summary TC'!$B57,'WOW PMPM &amp; Agg'!L$24:L$29)*0.5),IF(AND('C Report'!$K$2=M$11,'C Report'!$K$3=3),(SUMIF('WOW PMPM &amp; Agg'!$B$24:$B$29,'Summary TC'!$B57,'WOW PMPM &amp; Agg'!L$24:L$29)*0.75),IF(AND('C Report'!$K$2=M$11,'C Report'!$K$3=4),SUMIF('WOW PMPM &amp; Agg'!$B$24:$B$29,'Summary TC'!$B57,'WOW PMPM &amp; Agg'!L$24:L$29),""))))),SUMIF('WOW PMPM &amp; Agg'!$B$24:$B$29,'Summary TC'!$B57,'WOW PMPM &amp; Agg'!L$24:L$29))</f>
        <v>0</v>
      </c>
      <c r="N57" s="354">
        <f>IF($B$7="Actuals Only",IF('C Report'!$K$2&gt;N$11,SUMIF('WOW PMPM &amp; Agg'!$B$24:$B$29,'Summary TC'!$B57,'WOW PMPM &amp; Agg'!M$24:M$29),IF(AND('C Report'!$K$2=N$11,'C Report'!$K$3=1),(SUMIF('WOW PMPM &amp; Agg'!$B$24:$B$29,'Summary TC'!$B57,'WOW PMPM &amp; Agg'!M$24:M$29)*0.25),IF(AND('C Report'!$K$2=N$11,'C Report'!$K$3=2),(SUMIF('WOW PMPM &amp; Agg'!$B$24:$B$29,'Summary TC'!$B57,'WOW PMPM &amp; Agg'!M$24:M$29)*0.5),IF(AND('C Report'!$K$2=N$11,'C Report'!$K$3=3),(SUMIF('WOW PMPM &amp; Agg'!$B$24:$B$29,'Summary TC'!$B57,'WOW PMPM &amp; Agg'!M$24:M$29)*0.75),IF(AND('C Report'!$K$2=N$11,'C Report'!$K$3=4),SUMIF('WOW PMPM &amp; Agg'!$B$24:$B$29,'Summary TC'!$B57,'WOW PMPM &amp; Agg'!M$24:M$29),""))))),SUMIF('WOW PMPM &amp; Agg'!$B$24:$B$29,'Summary TC'!$B57,'WOW PMPM &amp; Agg'!M$24:M$29))</f>
        <v>0</v>
      </c>
      <c r="O57" s="354">
        <f>IF($B$7="Actuals Only",IF('C Report'!$K$2&gt;O$11,SUMIF('WOW PMPM &amp; Agg'!$B$24:$B$29,'Summary TC'!$B57,'WOW PMPM &amp; Agg'!N$24:N$29),IF(AND('C Report'!$K$2=O$11,'C Report'!$K$3=1),(SUMIF('WOW PMPM &amp; Agg'!$B$24:$B$29,'Summary TC'!$B57,'WOW PMPM &amp; Agg'!N$24:N$29)*0.25),IF(AND('C Report'!$K$2=O$11,'C Report'!$K$3=2),(SUMIF('WOW PMPM &amp; Agg'!$B$24:$B$29,'Summary TC'!$B57,'WOW PMPM &amp; Agg'!N$24:N$29)*0.5),IF(AND('C Report'!$K$2=O$11,'C Report'!$K$3=3),(SUMIF('WOW PMPM &amp; Agg'!$B$24:$B$29,'Summary TC'!$B57,'WOW PMPM &amp; Agg'!N$24:N$29)*0.75),IF(AND('C Report'!$K$2=O$11,'C Report'!$K$3=4),SUMIF('WOW PMPM &amp; Agg'!$B$24:$B$29,'Summary TC'!$B57,'WOW PMPM &amp; Agg'!N$24:N$29),""))))),SUMIF('WOW PMPM &amp; Agg'!$B$24:$B$29,'Summary TC'!$B57,'WOW PMPM &amp; Agg'!N$24:N$29))</f>
        <v>0</v>
      </c>
      <c r="P57" s="354">
        <f>IF($B$7="Actuals Only",IF('C Report'!$K$2&gt;P$11,SUMIF('WOW PMPM &amp; Agg'!$B$24:$B$29,'Summary TC'!$B57,'WOW PMPM &amp; Agg'!O$24:O$29),IF(AND('C Report'!$K$2=P$11,'C Report'!$K$3=1),(SUMIF('WOW PMPM &amp; Agg'!$B$24:$B$29,'Summary TC'!$B57,'WOW PMPM &amp; Agg'!O$24:O$29)*0.25),IF(AND('C Report'!$K$2=P$11,'C Report'!$K$3=2),(SUMIF('WOW PMPM &amp; Agg'!$B$24:$B$29,'Summary TC'!$B57,'WOW PMPM &amp; Agg'!O$24:O$29)*0.5),IF(AND('C Report'!$K$2=P$11,'C Report'!$K$3=3),(SUMIF('WOW PMPM &amp; Agg'!$B$24:$B$29,'Summary TC'!$B57,'WOW PMPM &amp; Agg'!O$24:O$29)*0.75),IF(AND('C Report'!$K$2=P$11,'C Report'!$K$3=4),SUMIF('WOW PMPM &amp; Agg'!$B$24:$B$29,'Summary TC'!$B57,'WOW PMPM &amp; Agg'!O$24:O$29),""))))),SUMIF('WOW PMPM &amp; Agg'!$B$24:$B$29,'Summary TC'!$B57,'WOW PMPM &amp; Agg'!O$24:O$29))</f>
        <v>0</v>
      </c>
      <c r="Q57" s="354">
        <f>IF($B$7="Actuals Only",IF('C Report'!$K$2&gt;Q$11,SUMIF('WOW PMPM &amp; Agg'!$B$24:$B$29,'Summary TC'!$B57,'WOW PMPM &amp; Agg'!P$24:P$29),IF(AND('C Report'!$K$2=Q$11,'C Report'!$K$3=1),(SUMIF('WOW PMPM &amp; Agg'!$B$24:$B$29,'Summary TC'!$B57,'WOW PMPM &amp; Agg'!P$24:P$29)*0.25),IF(AND('C Report'!$K$2=Q$11,'C Report'!$K$3=2),(SUMIF('WOW PMPM &amp; Agg'!$B$24:$B$29,'Summary TC'!$B57,'WOW PMPM &amp; Agg'!P$24:P$29)*0.5),IF(AND('C Report'!$K$2=Q$11,'C Report'!$K$3=3),(SUMIF('WOW PMPM &amp; Agg'!$B$24:$B$29,'Summary TC'!$B57,'WOW PMPM &amp; Agg'!P$24:P$29)*0.75),IF(AND('C Report'!$K$2=Q$11,'C Report'!$K$3=4),SUMIF('WOW PMPM &amp; Agg'!$B$24:$B$29,'Summary TC'!$B57,'WOW PMPM &amp; Agg'!P$24:P$29),""))))),SUMIF('WOW PMPM &amp; Agg'!$B$24:$B$29,'Summary TC'!$B57,'WOW PMPM &amp; Agg'!P$24:P$29))</f>
        <v>0</v>
      </c>
      <c r="R57" s="354">
        <f>IF($B$7="Actuals Only",IF('C Report'!$K$2&gt;R$11,SUMIF('WOW PMPM &amp; Agg'!$B$24:$B$29,'Summary TC'!$B57,'WOW PMPM &amp; Agg'!Q$24:Q$29),IF(AND('C Report'!$K$2=R$11,'C Report'!$K$3=1),(SUMIF('WOW PMPM &amp; Agg'!$B$24:$B$29,'Summary TC'!$B57,'WOW PMPM &amp; Agg'!Q$24:Q$29)*0.25),IF(AND('C Report'!$K$2=R$11,'C Report'!$K$3=2),(SUMIF('WOW PMPM &amp; Agg'!$B$24:$B$29,'Summary TC'!$B57,'WOW PMPM &amp; Agg'!Q$24:Q$29)*0.5),IF(AND('C Report'!$K$2=R$11,'C Report'!$K$3=3),(SUMIF('WOW PMPM &amp; Agg'!$B$24:$B$29,'Summary TC'!$B57,'WOW PMPM &amp; Agg'!Q$24:Q$29)*0.75),IF(AND('C Report'!$K$2=R$11,'C Report'!$K$3=4),SUMIF('WOW PMPM &amp; Agg'!$B$24:$B$29,'Summary TC'!$B57,'WOW PMPM &amp; Agg'!Q$24:Q$29),""))))),SUMIF('WOW PMPM &amp; Agg'!$B$24:$B$29,'Summary TC'!$B57,'WOW PMPM &amp; Agg'!Q$24:Q$29))</f>
        <v>0</v>
      </c>
      <c r="S57" s="354">
        <f>IF($B$7="Actuals Only",IF('C Report'!$K$2&gt;S$11,SUMIF('WOW PMPM &amp; Agg'!$B$24:$B$29,'Summary TC'!$B57,'WOW PMPM &amp; Agg'!R$24:R$29),IF(AND('C Report'!$K$2=S$11,'C Report'!$K$3=1),(SUMIF('WOW PMPM &amp; Agg'!$B$24:$B$29,'Summary TC'!$B57,'WOW PMPM &amp; Agg'!R$24:R$29)*0.25),IF(AND('C Report'!$K$2=S$11,'C Report'!$K$3=2),(SUMIF('WOW PMPM &amp; Agg'!$B$24:$B$29,'Summary TC'!$B57,'WOW PMPM &amp; Agg'!R$24:R$29)*0.5),IF(AND('C Report'!$K$2=S$11,'C Report'!$K$3=3),(SUMIF('WOW PMPM &amp; Agg'!$B$24:$B$29,'Summary TC'!$B57,'WOW PMPM &amp; Agg'!R$24:R$29)*0.75),IF(AND('C Report'!$K$2=S$11,'C Report'!$K$3=4),SUMIF('WOW PMPM &amp; Agg'!$B$24:$B$29,'Summary TC'!$B57,'WOW PMPM &amp; Agg'!R$24:R$29),""))))),SUMIF('WOW PMPM &amp; Agg'!$B$24:$B$29,'Summary TC'!$B57,'WOW PMPM &amp; Agg'!R$24:R$29))</f>
        <v>0</v>
      </c>
      <c r="T57" s="354">
        <f>IF($B$7="Actuals Only",IF('C Report'!$K$2&gt;T$11,SUMIF('WOW PMPM &amp; Agg'!$B$24:$B$29,'Summary TC'!$B57,'WOW PMPM &amp; Agg'!S$24:S$29),IF(AND('C Report'!$K$2=T$11,'C Report'!$K$3=1),(SUMIF('WOW PMPM &amp; Agg'!$B$24:$B$29,'Summary TC'!$B57,'WOW PMPM &amp; Agg'!S$24:S$29)*0.25),IF(AND('C Report'!$K$2=T$11,'C Report'!$K$3=2),(SUMIF('WOW PMPM &amp; Agg'!$B$24:$B$29,'Summary TC'!$B57,'WOW PMPM &amp; Agg'!S$24:S$29)*0.5),IF(AND('C Report'!$K$2=T$11,'C Report'!$K$3=3),(SUMIF('WOW PMPM &amp; Agg'!$B$24:$B$29,'Summary TC'!$B57,'WOW PMPM &amp; Agg'!S$24:S$29)*0.75),IF(AND('C Report'!$K$2=T$11,'C Report'!$K$3=4),SUMIF('WOW PMPM &amp; Agg'!$B$24:$B$29,'Summary TC'!$B57,'WOW PMPM &amp; Agg'!S$24:S$29),""))))),SUMIF('WOW PMPM &amp; Agg'!$B$24:$B$29,'Summary TC'!$B57,'WOW PMPM &amp; Agg'!S$24:S$29))</f>
        <v>0</v>
      </c>
      <c r="U57" s="354">
        <f>IF($B$7="Actuals Only",IF('C Report'!$K$2&gt;U$11,SUMIF('WOW PMPM &amp; Agg'!$B$24:$B$29,'Summary TC'!$B57,'WOW PMPM &amp; Agg'!T$24:T$29),IF(AND('C Report'!$K$2=U$11,'C Report'!$K$3=1),(SUMIF('WOW PMPM &amp; Agg'!$B$24:$B$29,'Summary TC'!$B57,'WOW PMPM &amp; Agg'!T$24:T$29)*0.25),IF(AND('C Report'!$K$2=U$11,'C Report'!$K$3=2),(SUMIF('WOW PMPM &amp; Agg'!$B$24:$B$29,'Summary TC'!$B57,'WOW PMPM &amp; Agg'!T$24:T$29)*0.5),IF(AND('C Report'!$K$2=U$11,'C Report'!$K$3=3),(SUMIF('WOW PMPM &amp; Agg'!$B$24:$B$29,'Summary TC'!$B57,'WOW PMPM &amp; Agg'!T$24:T$29)*0.75),IF(AND('C Report'!$K$2=U$11,'C Report'!$K$3=4),SUMIF('WOW PMPM &amp; Agg'!$B$24:$B$29,'Summary TC'!$B57,'WOW PMPM &amp; Agg'!T$24:T$29),""))))),SUMIF('WOW PMPM &amp; Agg'!$B$24:$B$29,'Summary TC'!$B57,'WOW PMPM &amp; Agg'!T$24:T$29))</f>
        <v>0</v>
      </c>
      <c r="V57" s="354">
        <f>IF($B$7="Actuals Only",IF('C Report'!$K$2&gt;V$11,SUMIF('WOW PMPM &amp; Agg'!$B$24:$B$29,'Summary TC'!$B57,'WOW PMPM &amp; Agg'!U$24:U$29),IF(AND('C Report'!$K$2=V$11,'C Report'!$K$3=1),(SUMIF('WOW PMPM &amp; Agg'!$B$24:$B$29,'Summary TC'!$B57,'WOW PMPM &amp; Agg'!U$24:U$29)*0.25),IF(AND('C Report'!$K$2=V$11,'C Report'!$K$3=2),(SUMIF('WOW PMPM &amp; Agg'!$B$24:$B$29,'Summary TC'!$B57,'WOW PMPM &amp; Agg'!U$24:U$29)*0.5),IF(AND('C Report'!$K$2=V$11,'C Report'!$K$3=3),(SUMIF('WOW PMPM &amp; Agg'!$B$24:$B$29,'Summary TC'!$B57,'WOW PMPM &amp; Agg'!U$24:U$29)*0.75),IF(AND('C Report'!$K$2=V$11,'C Report'!$K$3=4),SUMIF('WOW PMPM &amp; Agg'!$B$24:$B$29,'Summary TC'!$B57,'WOW PMPM &amp; Agg'!U$24:U$29),""))))),SUMIF('WOW PMPM &amp; Agg'!$B$24:$B$29,'Summary TC'!$B57,'WOW PMPM &amp; Agg'!U$24:U$29))</f>
        <v>0</v>
      </c>
      <c r="W57" s="354">
        <f>IF($B$7="Actuals Only",IF('C Report'!$K$2&gt;W$11,SUMIF('WOW PMPM &amp; Agg'!$B$24:$B$29,'Summary TC'!$B57,'WOW PMPM &amp; Agg'!V$24:V$29),IF(AND('C Report'!$K$2=W$11,'C Report'!$K$3=1),(SUMIF('WOW PMPM &amp; Agg'!$B$24:$B$29,'Summary TC'!$B57,'WOW PMPM &amp; Agg'!V$24:V$29)*0.25),IF(AND('C Report'!$K$2=W$11,'C Report'!$K$3=2),(SUMIF('WOW PMPM &amp; Agg'!$B$24:$B$29,'Summary TC'!$B57,'WOW PMPM &amp; Agg'!V$24:V$29)*0.5),IF(AND('C Report'!$K$2=W$11,'C Report'!$K$3=3),(SUMIF('WOW PMPM &amp; Agg'!$B$24:$B$29,'Summary TC'!$B57,'WOW PMPM &amp; Agg'!V$24:V$29)*0.75),IF(AND('C Report'!$K$2=W$11,'C Report'!$K$3=4),SUMIF('WOW PMPM &amp; Agg'!$B$24:$B$29,'Summary TC'!$B57,'WOW PMPM &amp; Agg'!V$24:V$29),""))))),SUMIF('WOW PMPM &amp; Agg'!$B$24:$B$29,'Summary TC'!$B57,'WOW PMPM &amp; Agg'!V$24:V$29))</f>
        <v>0</v>
      </c>
      <c r="X57" s="354">
        <f>IF($B$7="Actuals Only",IF('C Report'!$K$2&gt;X$11,SUMIF('WOW PMPM &amp; Agg'!$B$24:$B$29,'Summary TC'!$B57,'WOW PMPM &amp; Agg'!W$24:W$29),IF(AND('C Report'!$K$2=X$11,'C Report'!$K$3=1),(SUMIF('WOW PMPM &amp; Agg'!$B$24:$B$29,'Summary TC'!$B57,'WOW PMPM &amp; Agg'!W$24:W$29)*0.25),IF(AND('C Report'!$K$2=X$11,'C Report'!$K$3=2),(SUMIF('WOW PMPM &amp; Agg'!$B$24:$B$29,'Summary TC'!$B57,'WOW PMPM &amp; Agg'!W$24:W$29)*0.5),IF(AND('C Report'!$K$2=X$11,'C Report'!$K$3=3),(SUMIF('WOW PMPM &amp; Agg'!$B$24:$B$29,'Summary TC'!$B57,'WOW PMPM &amp; Agg'!W$24:W$29)*0.75),IF(AND('C Report'!$K$2=X$11,'C Report'!$K$3=4),SUMIF('WOW PMPM &amp; Agg'!$B$24:$B$29,'Summary TC'!$B57,'WOW PMPM &amp; Agg'!W$24:W$29),""))))),SUMIF('WOW PMPM &amp; Agg'!$B$24:$B$29,'Summary TC'!$B57,'WOW PMPM &amp; Agg'!W$24:W$29))</f>
        <v>0</v>
      </c>
      <c r="Y57" s="354">
        <f>IF($B$7="Actuals Only",IF('C Report'!$K$2&gt;Y$11,SUMIF('WOW PMPM &amp; Agg'!$B$24:$B$29,'Summary TC'!$B57,'WOW PMPM &amp; Agg'!X$24:X$29),IF(AND('C Report'!$K$2=Y$11,'C Report'!$K$3=1),(SUMIF('WOW PMPM &amp; Agg'!$B$24:$B$29,'Summary TC'!$B57,'WOW PMPM &amp; Agg'!X$24:X$29)*0.25),IF(AND('C Report'!$K$2=Y$11,'C Report'!$K$3=2),(SUMIF('WOW PMPM &amp; Agg'!$B$24:$B$29,'Summary TC'!$B57,'WOW PMPM &amp; Agg'!X$24:X$29)*0.5),IF(AND('C Report'!$K$2=Y$11,'C Report'!$K$3=3),(SUMIF('WOW PMPM &amp; Agg'!$B$24:$B$29,'Summary TC'!$B57,'WOW PMPM &amp; Agg'!X$24:X$29)*0.75),IF(AND('C Report'!$K$2=Y$11,'C Report'!$K$3=4),SUMIF('WOW PMPM &amp; Agg'!$B$24:$B$29,'Summary TC'!$B57,'WOW PMPM &amp; Agg'!X$24:X$29),""))))),SUMIF('WOW PMPM &amp; Agg'!$B$24:$B$29,'Summary TC'!$B57,'WOW PMPM &amp; Agg'!X$24:X$29))</f>
        <v>0</v>
      </c>
      <c r="Z57" s="354">
        <f>IF($B$7="Actuals Only",IF('C Report'!$K$2&gt;Z$11,SUMIF('WOW PMPM &amp; Agg'!$B$24:$B$29,'Summary TC'!$B57,'WOW PMPM &amp; Agg'!Y$24:Y$29),IF(AND('C Report'!$K$2=Z$11,'C Report'!$K$3=1),(SUMIF('WOW PMPM &amp; Agg'!$B$24:$B$29,'Summary TC'!$B57,'WOW PMPM &amp; Agg'!Y$24:Y$29)*0.25),IF(AND('C Report'!$K$2=Z$11,'C Report'!$K$3=2),(SUMIF('WOW PMPM &amp; Agg'!$B$24:$B$29,'Summary TC'!$B57,'WOW PMPM &amp; Agg'!Y$24:Y$29)*0.5),IF(AND('C Report'!$K$2=Z$11,'C Report'!$K$3=3),(SUMIF('WOW PMPM &amp; Agg'!$B$24:$B$29,'Summary TC'!$B57,'WOW PMPM &amp; Agg'!Y$24:Y$29)*0.75),IF(AND('C Report'!$K$2=Z$11,'C Report'!$K$3=4),SUMIF('WOW PMPM &amp; Agg'!$B$24:$B$29,'Summary TC'!$B57,'WOW PMPM &amp; Agg'!Y$24:Y$29),""))))),SUMIF('WOW PMPM &amp; Agg'!$B$24:$B$29,'Summary TC'!$B57,'WOW PMPM &amp; Agg'!Y$24:Y$29))</f>
        <v>0</v>
      </c>
      <c r="AA57" s="354">
        <f>IF($B$7="Actuals Only",IF('C Report'!$K$2&gt;AA$11,SUMIF('WOW PMPM &amp; Agg'!$B$24:$B$29,'Summary TC'!$B57,'WOW PMPM &amp; Agg'!Z$24:Z$29),IF(AND('C Report'!$K$2=AA$11,'C Report'!$K$3=1),(SUMIF('WOW PMPM &amp; Agg'!$B$24:$B$29,'Summary TC'!$B57,'WOW PMPM &amp; Agg'!Z$24:Z$29)*0.25),IF(AND('C Report'!$K$2=AA$11,'C Report'!$K$3=2),(SUMIF('WOW PMPM &amp; Agg'!$B$24:$B$29,'Summary TC'!$B57,'WOW PMPM &amp; Agg'!Z$24:Z$29)*0.5),IF(AND('C Report'!$K$2=AA$11,'C Report'!$K$3=3),(SUMIF('WOW PMPM &amp; Agg'!$B$24:$B$29,'Summary TC'!$B57,'WOW PMPM &amp; Agg'!Z$24:Z$29)*0.75),IF(AND('C Report'!$K$2=AA$11,'C Report'!$K$3=4),SUMIF('WOW PMPM &amp; Agg'!$B$24:$B$29,'Summary TC'!$B57,'WOW PMPM &amp; Agg'!Z$24:Z$29),""))))),SUMIF('WOW PMPM &amp; Agg'!$B$24:$B$29,'Summary TC'!$B57,'WOW PMPM &amp; Agg'!Z$24:Z$29))</f>
        <v>0</v>
      </c>
      <c r="AB57" s="354">
        <f>IF($B$7="Actuals Only",IF('C Report'!$K$2&gt;AB$11,SUMIF('WOW PMPM &amp; Agg'!$B$24:$B$29,'Summary TC'!$B57,'WOW PMPM &amp; Agg'!AA$24:AA$29),IF(AND('C Report'!$K$2=AB$11,'C Report'!$K$3=1),(SUMIF('WOW PMPM &amp; Agg'!$B$24:$B$29,'Summary TC'!$B57,'WOW PMPM &amp; Agg'!AA$24:AA$29)*0.25),IF(AND('C Report'!$K$2=AB$11,'C Report'!$K$3=2),(SUMIF('WOW PMPM &amp; Agg'!$B$24:$B$29,'Summary TC'!$B57,'WOW PMPM &amp; Agg'!AA$24:AA$29)*0.5),IF(AND('C Report'!$K$2=AB$11,'C Report'!$K$3=3),(SUMIF('WOW PMPM &amp; Agg'!$B$24:$B$29,'Summary TC'!$B57,'WOW PMPM &amp; Agg'!AA$24:AA$29)*0.75),IF(AND('C Report'!$K$2=AB$11,'C Report'!$K$3=4),SUMIF('WOW PMPM &amp; Agg'!$B$24:$B$29,'Summary TC'!$B57,'WOW PMPM &amp; Agg'!AA$24:AA$29),""))))),SUMIF('WOW PMPM &amp; Agg'!$B$24:$B$29,'Summary TC'!$B57,'WOW PMPM &amp; Agg'!AA$24:AA$29))</f>
        <v>0</v>
      </c>
      <c r="AC57" s="355">
        <f>IF($B$7="Actuals Only",IF('C Report'!$K$2&gt;AC$11,SUMIF('WOW PMPM &amp; Agg'!$B$24:$B$29,'Summary TC'!$B57,'WOW PMPM &amp; Agg'!AB$24:AB$29),IF(AND('C Report'!$K$2=AC$11,'C Report'!$K$3=1),(SUMIF('WOW PMPM &amp; Agg'!$B$24:$B$29,'Summary TC'!$B57,'WOW PMPM &amp; Agg'!AB$24:AB$29)*0.25),IF(AND('C Report'!$K$2=AC$11,'C Report'!$K$3=2),(SUMIF('WOW PMPM &amp; Agg'!$B$24:$B$29,'Summary TC'!$B57,'WOW PMPM &amp; Agg'!AB$24:AB$29)*0.5),IF(AND('C Report'!$K$2=AC$11,'C Report'!$K$3=3),(SUMIF('WOW PMPM &amp; Agg'!$B$24:$B$29,'Summary TC'!$B57,'WOW PMPM &amp; Agg'!AB$24:AB$29)*0.75),IF(AND('C Report'!$K$2=AC$11,'C Report'!$K$3=4),SUMIF('WOW PMPM &amp; Agg'!$B$24:$B$29,'Summary TC'!$B57,'WOW PMPM &amp; Agg'!AB$24:AB$29),""))))),SUMIF('WOW PMPM &amp; Agg'!$B$24:$B$29,'Summary TC'!$B57,'WOW PMPM &amp; Agg'!AB$24:AB$29))</f>
        <v>0</v>
      </c>
      <c r="AD57" s="573"/>
    </row>
    <row r="58" spans="2:30" x14ac:dyDescent="0.2">
      <c r="B58" s="61" t="str">
        <f>IFERROR(VLOOKUP(C58,'MEG Def'!$A$21:$B$26,2),"")</f>
        <v/>
      </c>
      <c r="C58" s="115"/>
      <c r="D58" s="259" t="str">
        <f>IF($C58&lt;&gt;0,"Total","")</f>
        <v/>
      </c>
      <c r="E58" s="353">
        <f>IF($B$7="Actuals Only",IF('C Report'!$K$2&gt;E$11,SUMIF('WOW PMPM &amp; Agg'!$B$24:$B$29,'Summary TC'!$B58,'WOW PMPM &amp; Agg'!D$24:D$29),IF(AND('C Report'!$K$2=E$11,'C Report'!$K$3=1),(SUMIF('WOW PMPM &amp; Agg'!$B$24:$B$29,'Summary TC'!$B58,'WOW PMPM &amp; Agg'!D$24:D$29)*0.25),IF(AND('C Report'!$K$2=E$11,'C Report'!$K$3=2),(SUMIF('WOW PMPM &amp; Agg'!$B$24:$B$29,'Summary TC'!$B58,'WOW PMPM &amp; Agg'!D$24:D$29)*0.5),IF(AND('C Report'!$K$2=E$11,'C Report'!$K$3=3),(SUMIF('WOW PMPM &amp; Agg'!$B$24:$B$29,'Summary TC'!$B58,'WOW PMPM &amp; Agg'!D$24:D$29)*0.75),IF(AND('C Report'!$K$2=E$11,'C Report'!$K$3=4),SUMIF('WOW PMPM &amp; Agg'!$B$24:$B$29,'Summary TC'!$B58,'WOW PMPM &amp; Agg'!D$24:D$29),""))))),SUMIF('WOW PMPM &amp; Agg'!$B$24:$B$29,'Summary TC'!$B58,'WOW PMPM &amp; Agg'!D$24:D$29))</f>
        <v>0</v>
      </c>
      <c r="F58" s="354">
        <f>IF($B$7="Actuals Only",IF('C Report'!$K$2&gt;F$11,SUMIF('WOW PMPM &amp; Agg'!$B$24:$B$29,'Summary TC'!$B58,'WOW PMPM &amp; Agg'!E$24:E$29),IF(AND('C Report'!$K$2=F$11,'C Report'!$K$3=1),(SUMIF('WOW PMPM &amp; Agg'!$B$24:$B$29,'Summary TC'!$B58,'WOW PMPM &amp; Agg'!E$24:E$29)*0.25),IF(AND('C Report'!$K$2=F$11,'C Report'!$K$3=2),(SUMIF('WOW PMPM &amp; Agg'!$B$24:$B$29,'Summary TC'!$B58,'WOW PMPM &amp; Agg'!E$24:E$29)*0.5),IF(AND('C Report'!$K$2=F$11,'C Report'!$K$3=3),(SUMIF('WOW PMPM &amp; Agg'!$B$24:$B$29,'Summary TC'!$B58,'WOW PMPM &amp; Agg'!E$24:E$29)*0.75),IF(AND('C Report'!$K$2=F$11,'C Report'!$K$3=4),SUMIF('WOW PMPM &amp; Agg'!$B$24:$B$29,'Summary TC'!$B58,'WOW PMPM &amp; Agg'!E$24:E$29),""))))),SUMIF('WOW PMPM &amp; Agg'!$B$24:$B$29,'Summary TC'!$B58,'WOW PMPM &amp; Agg'!E$24:E$29))</f>
        <v>0</v>
      </c>
      <c r="G58" s="354">
        <f>IF($B$7="Actuals Only",IF('C Report'!$K$2&gt;G$11,SUMIF('WOW PMPM &amp; Agg'!$B$24:$B$29,'Summary TC'!$B58,'WOW PMPM &amp; Agg'!F$24:F$29),IF(AND('C Report'!$K$2=G$11,'C Report'!$K$3=1),(SUMIF('WOW PMPM &amp; Agg'!$B$24:$B$29,'Summary TC'!$B58,'WOW PMPM &amp; Agg'!F$24:F$29)*0.25),IF(AND('C Report'!$K$2=G$11,'C Report'!$K$3=2),(SUMIF('WOW PMPM &amp; Agg'!$B$24:$B$29,'Summary TC'!$B58,'WOW PMPM &amp; Agg'!F$24:F$29)*0.5),IF(AND('C Report'!$K$2=G$11,'C Report'!$K$3=3),(SUMIF('WOW PMPM &amp; Agg'!$B$24:$B$29,'Summary TC'!$B58,'WOW PMPM &amp; Agg'!F$24:F$29)*0.75),IF(AND('C Report'!$K$2=G$11,'C Report'!$K$3=4),SUMIF('WOW PMPM &amp; Agg'!$B$24:$B$29,'Summary TC'!$B58,'WOW PMPM &amp; Agg'!F$24:F$29),""))))),SUMIF('WOW PMPM &amp; Agg'!$B$24:$B$29,'Summary TC'!$B58,'WOW PMPM &amp; Agg'!F$24:F$29))</f>
        <v>0</v>
      </c>
      <c r="H58" s="354">
        <f>IF($B$7="Actuals Only",IF('C Report'!$K$2&gt;H$11,SUMIF('WOW PMPM &amp; Agg'!$B$24:$B$29,'Summary TC'!$B58,'WOW PMPM &amp; Agg'!G$24:G$29),IF(AND('C Report'!$K$2=H$11,'C Report'!$K$3=1),(SUMIF('WOW PMPM &amp; Agg'!$B$24:$B$29,'Summary TC'!$B58,'WOW PMPM &amp; Agg'!G$24:G$29)*0.25),IF(AND('C Report'!$K$2=H$11,'C Report'!$K$3=2),(SUMIF('WOW PMPM &amp; Agg'!$B$24:$B$29,'Summary TC'!$B58,'WOW PMPM &amp; Agg'!G$24:G$29)*0.5),IF(AND('C Report'!$K$2=H$11,'C Report'!$K$3=3),(SUMIF('WOW PMPM &amp; Agg'!$B$24:$B$29,'Summary TC'!$B58,'WOW PMPM &amp; Agg'!G$24:G$29)*0.75),IF(AND('C Report'!$K$2=H$11,'C Report'!$K$3=4),SUMIF('WOW PMPM &amp; Agg'!$B$24:$B$29,'Summary TC'!$B58,'WOW PMPM &amp; Agg'!G$24:G$29),""))))),SUMIF('WOW PMPM &amp; Agg'!$B$24:$B$29,'Summary TC'!$B58,'WOW PMPM &amp; Agg'!G$24:G$29))</f>
        <v>0</v>
      </c>
      <c r="I58" s="354">
        <f>IF($B$7="Actuals Only",IF('C Report'!$K$2&gt;I$11,SUMIF('WOW PMPM &amp; Agg'!$B$24:$B$29,'Summary TC'!$B58,'WOW PMPM &amp; Agg'!H$24:H$29),IF(AND('C Report'!$K$2=I$11,'C Report'!$K$3=1),(SUMIF('WOW PMPM &amp; Agg'!$B$24:$B$29,'Summary TC'!$B58,'WOW PMPM &amp; Agg'!H$24:H$29)*0.25),IF(AND('C Report'!$K$2=I$11,'C Report'!$K$3=2),(SUMIF('WOW PMPM &amp; Agg'!$B$24:$B$29,'Summary TC'!$B58,'WOW PMPM &amp; Agg'!H$24:H$29)*0.5),IF(AND('C Report'!$K$2=I$11,'C Report'!$K$3=3),(SUMIF('WOW PMPM &amp; Agg'!$B$24:$B$29,'Summary TC'!$B58,'WOW PMPM &amp; Agg'!H$24:H$29)*0.75),IF(AND('C Report'!$K$2=I$11,'C Report'!$K$3=4),SUMIF('WOW PMPM &amp; Agg'!$B$24:$B$29,'Summary TC'!$B58,'WOW PMPM &amp; Agg'!H$24:H$29),""))))),SUMIF('WOW PMPM &amp; Agg'!$B$24:$B$29,'Summary TC'!$B58,'WOW PMPM &amp; Agg'!H$24:H$29))</f>
        <v>0</v>
      </c>
      <c r="J58" s="354">
        <f>IF($B$7="Actuals Only",IF('C Report'!$K$2&gt;J$11,SUMIF('WOW PMPM &amp; Agg'!$B$24:$B$29,'Summary TC'!$B58,'WOW PMPM &amp; Agg'!I$24:I$29),IF(AND('C Report'!$K$2=J$11,'C Report'!$K$3=1),(SUMIF('WOW PMPM &amp; Agg'!$B$24:$B$29,'Summary TC'!$B58,'WOW PMPM &amp; Agg'!I$24:I$29)*0.25),IF(AND('C Report'!$K$2=J$11,'C Report'!$K$3=2),(SUMIF('WOW PMPM &amp; Agg'!$B$24:$B$29,'Summary TC'!$B58,'WOW PMPM &amp; Agg'!I$24:I$29)*0.5),IF(AND('C Report'!$K$2=J$11,'C Report'!$K$3=3),(SUMIF('WOW PMPM &amp; Agg'!$B$24:$B$29,'Summary TC'!$B58,'WOW PMPM &amp; Agg'!I$24:I$29)*0.75),IF(AND('C Report'!$K$2=J$11,'C Report'!$K$3=4),SUMIF('WOW PMPM &amp; Agg'!$B$24:$B$29,'Summary TC'!$B58,'WOW PMPM &amp; Agg'!I$24:I$29),""))))),SUMIF('WOW PMPM &amp; Agg'!$B$24:$B$29,'Summary TC'!$B58,'WOW PMPM &amp; Agg'!I$24:I$29))</f>
        <v>0</v>
      </c>
      <c r="K58" s="354">
        <f>IF($B$7="Actuals Only",IF('C Report'!$K$2&gt;K$11,SUMIF('WOW PMPM &amp; Agg'!$B$24:$B$29,'Summary TC'!$B58,'WOW PMPM &amp; Agg'!J$24:J$29),IF(AND('C Report'!$K$2=K$11,'C Report'!$K$3=1),(SUMIF('WOW PMPM &amp; Agg'!$B$24:$B$29,'Summary TC'!$B58,'WOW PMPM &amp; Agg'!J$24:J$29)*0.25),IF(AND('C Report'!$K$2=K$11,'C Report'!$K$3=2),(SUMIF('WOW PMPM &amp; Agg'!$B$24:$B$29,'Summary TC'!$B58,'WOW PMPM &amp; Agg'!J$24:J$29)*0.5),IF(AND('C Report'!$K$2=K$11,'C Report'!$K$3=3),(SUMIF('WOW PMPM &amp; Agg'!$B$24:$B$29,'Summary TC'!$B58,'WOW PMPM &amp; Agg'!J$24:J$29)*0.75),IF(AND('C Report'!$K$2=K$11,'C Report'!$K$3=4),SUMIF('WOW PMPM &amp; Agg'!$B$24:$B$29,'Summary TC'!$B58,'WOW PMPM &amp; Agg'!J$24:J$29),""))))),SUMIF('WOW PMPM &amp; Agg'!$B$24:$B$29,'Summary TC'!$B58,'WOW PMPM &amp; Agg'!J$24:J$29))</f>
        <v>0</v>
      </c>
      <c r="L58" s="354">
        <f>IF($B$7="Actuals Only",IF('C Report'!$K$2&gt;L$11,SUMIF('WOW PMPM &amp; Agg'!$B$24:$B$29,'Summary TC'!$B58,'WOW PMPM &amp; Agg'!K$24:K$29),IF(AND('C Report'!$K$2=L$11,'C Report'!$K$3=1),(SUMIF('WOW PMPM &amp; Agg'!$B$24:$B$29,'Summary TC'!$B58,'WOW PMPM &amp; Agg'!K$24:K$29)*0.25),IF(AND('C Report'!$K$2=L$11,'C Report'!$K$3=2),(SUMIF('WOW PMPM &amp; Agg'!$B$24:$B$29,'Summary TC'!$B58,'WOW PMPM &amp; Agg'!K$24:K$29)*0.5),IF(AND('C Report'!$K$2=L$11,'C Report'!$K$3=3),(SUMIF('WOW PMPM &amp; Agg'!$B$24:$B$29,'Summary TC'!$B58,'WOW PMPM &amp; Agg'!K$24:K$29)*0.75),IF(AND('C Report'!$K$2=L$11,'C Report'!$K$3=4),SUMIF('WOW PMPM &amp; Agg'!$B$24:$B$29,'Summary TC'!$B58,'WOW PMPM &amp; Agg'!K$24:K$29),""))))),SUMIF('WOW PMPM &amp; Agg'!$B$24:$B$29,'Summary TC'!$B58,'WOW PMPM &amp; Agg'!K$24:K$29))</f>
        <v>0</v>
      </c>
      <c r="M58" s="354">
        <f>IF($B$7="Actuals Only",IF('C Report'!$K$2&gt;M$11,SUMIF('WOW PMPM &amp; Agg'!$B$24:$B$29,'Summary TC'!$B58,'WOW PMPM &amp; Agg'!L$24:L$29),IF(AND('C Report'!$K$2=M$11,'C Report'!$K$3=1),(SUMIF('WOW PMPM &amp; Agg'!$B$24:$B$29,'Summary TC'!$B58,'WOW PMPM &amp; Agg'!L$24:L$29)*0.25),IF(AND('C Report'!$K$2=M$11,'C Report'!$K$3=2),(SUMIF('WOW PMPM &amp; Agg'!$B$24:$B$29,'Summary TC'!$B58,'WOW PMPM &amp; Agg'!L$24:L$29)*0.5),IF(AND('C Report'!$K$2=M$11,'C Report'!$K$3=3),(SUMIF('WOW PMPM &amp; Agg'!$B$24:$B$29,'Summary TC'!$B58,'WOW PMPM &amp; Agg'!L$24:L$29)*0.75),IF(AND('C Report'!$K$2=M$11,'C Report'!$K$3=4),SUMIF('WOW PMPM &amp; Agg'!$B$24:$B$29,'Summary TC'!$B58,'WOW PMPM &amp; Agg'!L$24:L$29),""))))),SUMIF('WOW PMPM &amp; Agg'!$B$24:$B$29,'Summary TC'!$B58,'WOW PMPM &amp; Agg'!L$24:L$29))</f>
        <v>0</v>
      </c>
      <c r="N58" s="354">
        <f>IF($B$7="Actuals Only",IF('C Report'!$K$2&gt;N$11,SUMIF('WOW PMPM &amp; Agg'!$B$24:$B$29,'Summary TC'!$B58,'WOW PMPM &amp; Agg'!M$24:M$29),IF(AND('C Report'!$K$2=N$11,'C Report'!$K$3=1),(SUMIF('WOW PMPM &amp; Agg'!$B$24:$B$29,'Summary TC'!$B58,'WOW PMPM &amp; Agg'!M$24:M$29)*0.25),IF(AND('C Report'!$K$2=N$11,'C Report'!$K$3=2),(SUMIF('WOW PMPM &amp; Agg'!$B$24:$B$29,'Summary TC'!$B58,'WOW PMPM &amp; Agg'!M$24:M$29)*0.5),IF(AND('C Report'!$K$2=N$11,'C Report'!$K$3=3),(SUMIF('WOW PMPM &amp; Agg'!$B$24:$B$29,'Summary TC'!$B58,'WOW PMPM &amp; Agg'!M$24:M$29)*0.75),IF(AND('C Report'!$K$2=N$11,'C Report'!$K$3=4),SUMIF('WOW PMPM &amp; Agg'!$B$24:$B$29,'Summary TC'!$B58,'WOW PMPM &amp; Agg'!M$24:M$29),""))))),SUMIF('WOW PMPM &amp; Agg'!$B$24:$B$29,'Summary TC'!$B58,'WOW PMPM &amp; Agg'!M$24:M$29))</f>
        <v>0</v>
      </c>
      <c r="O58" s="354">
        <f>IF($B$7="Actuals Only",IF('C Report'!$K$2&gt;O$11,SUMIF('WOW PMPM &amp; Agg'!$B$24:$B$29,'Summary TC'!$B58,'WOW PMPM &amp; Agg'!N$24:N$29),IF(AND('C Report'!$K$2=O$11,'C Report'!$K$3=1),(SUMIF('WOW PMPM &amp; Agg'!$B$24:$B$29,'Summary TC'!$B58,'WOW PMPM &amp; Agg'!N$24:N$29)*0.25),IF(AND('C Report'!$K$2=O$11,'C Report'!$K$3=2),(SUMIF('WOW PMPM &amp; Agg'!$B$24:$B$29,'Summary TC'!$B58,'WOW PMPM &amp; Agg'!N$24:N$29)*0.5),IF(AND('C Report'!$K$2=O$11,'C Report'!$K$3=3),(SUMIF('WOW PMPM &amp; Agg'!$B$24:$B$29,'Summary TC'!$B58,'WOW PMPM &amp; Agg'!N$24:N$29)*0.75),IF(AND('C Report'!$K$2=O$11,'C Report'!$K$3=4),SUMIF('WOW PMPM &amp; Agg'!$B$24:$B$29,'Summary TC'!$B58,'WOW PMPM &amp; Agg'!N$24:N$29),""))))),SUMIF('WOW PMPM &amp; Agg'!$B$24:$B$29,'Summary TC'!$B58,'WOW PMPM &amp; Agg'!N$24:N$29))</f>
        <v>0</v>
      </c>
      <c r="P58" s="354">
        <f>IF($B$7="Actuals Only",IF('C Report'!$K$2&gt;P$11,SUMIF('WOW PMPM &amp; Agg'!$B$24:$B$29,'Summary TC'!$B58,'WOW PMPM &amp; Agg'!O$24:O$29),IF(AND('C Report'!$K$2=P$11,'C Report'!$K$3=1),(SUMIF('WOW PMPM &amp; Agg'!$B$24:$B$29,'Summary TC'!$B58,'WOW PMPM &amp; Agg'!O$24:O$29)*0.25),IF(AND('C Report'!$K$2=P$11,'C Report'!$K$3=2),(SUMIF('WOW PMPM &amp; Agg'!$B$24:$B$29,'Summary TC'!$B58,'WOW PMPM &amp; Agg'!O$24:O$29)*0.5),IF(AND('C Report'!$K$2=P$11,'C Report'!$K$3=3),(SUMIF('WOW PMPM &amp; Agg'!$B$24:$B$29,'Summary TC'!$B58,'WOW PMPM &amp; Agg'!O$24:O$29)*0.75),IF(AND('C Report'!$K$2=P$11,'C Report'!$K$3=4),SUMIF('WOW PMPM &amp; Agg'!$B$24:$B$29,'Summary TC'!$B58,'WOW PMPM &amp; Agg'!O$24:O$29),""))))),SUMIF('WOW PMPM &amp; Agg'!$B$24:$B$29,'Summary TC'!$B58,'WOW PMPM &amp; Agg'!O$24:O$29))</f>
        <v>0</v>
      </c>
      <c r="Q58" s="354">
        <f>IF($B$7="Actuals Only",IF('C Report'!$K$2&gt;Q$11,SUMIF('WOW PMPM &amp; Agg'!$B$24:$B$29,'Summary TC'!$B58,'WOW PMPM &amp; Agg'!P$24:P$29),IF(AND('C Report'!$K$2=Q$11,'C Report'!$K$3=1),(SUMIF('WOW PMPM &amp; Agg'!$B$24:$B$29,'Summary TC'!$B58,'WOW PMPM &amp; Agg'!P$24:P$29)*0.25),IF(AND('C Report'!$K$2=Q$11,'C Report'!$K$3=2),(SUMIF('WOW PMPM &amp; Agg'!$B$24:$B$29,'Summary TC'!$B58,'WOW PMPM &amp; Agg'!P$24:P$29)*0.5),IF(AND('C Report'!$K$2=Q$11,'C Report'!$K$3=3),(SUMIF('WOW PMPM &amp; Agg'!$B$24:$B$29,'Summary TC'!$B58,'WOW PMPM &amp; Agg'!P$24:P$29)*0.75),IF(AND('C Report'!$K$2=Q$11,'C Report'!$K$3=4),SUMIF('WOW PMPM &amp; Agg'!$B$24:$B$29,'Summary TC'!$B58,'WOW PMPM &amp; Agg'!P$24:P$29),""))))),SUMIF('WOW PMPM &amp; Agg'!$B$24:$B$29,'Summary TC'!$B58,'WOW PMPM &amp; Agg'!P$24:P$29))</f>
        <v>0</v>
      </c>
      <c r="R58" s="354">
        <f>IF($B$7="Actuals Only",IF('C Report'!$K$2&gt;R$11,SUMIF('WOW PMPM &amp; Agg'!$B$24:$B$29,'Summary TC'!$B58,'WOW PMPM &amp; Agg'!Q$24:Q$29),IF(AND('C Report'!$K$2=R$11,'C Report'!$K$3=1),(SUMIF('WOW PMPM &amp; Agg'!$B$24:$B$29,'Summary TC'!$B58,'WOW PMPM &amp; Agg'!Q$24:Q$29)*0.25),IF(AND('C Report'!$K$2=R$11,'C Report'!$K$3=2),(SUMIF('WOW PMPM &amp; Agg'!$B$24:$B$29,'Summary TC'!$B58,'WOW PMPM &amp; Agg'!Q$24:Q$29)*0.5),IF(AND('C Report'!$K$2=R$11,'C Report'!$K$3=3),(SUMIF('WOW PMPM &amp; Agg'!$B$24:$B$29,'Summary TC'!$B58,'WOW PMPM &amp; Agg'!Q$24:Q$29)*0.75),IF(AND('C Report'!$K$2=R$11,'C Report'!$K$3=4),SUMIF('WOW PMPM &amp; Agg'!$B$24:$B$29,'Summary TC'!$B58,'WOW PMPM &amp; Agg'!Q$24:Q$29),""))))),SUMIF('WOW PMPM &amp; Agg'!$B$24:$B$29,'Summary TC'!$B58,'WOW PMPM &amp; Agg'!Q$24:Q$29))</f>
        <v>0</v>
      </c>
      <c r="S58" s="354">
        <f>IF($B$7="Actuals Only",IF('C Report'!$K$2&gt;S$11,SUMIF('WOW PMPM &amp; Agg'!$B$24:$B$29,'Summary TC'!$B58,'WOW PMPM &amp; Agg'!R$24:R$29),IF(AND('C Report'!$K$2=S$11,'C Report'!$K$3=1),(SUMIF('WOW PMPM &amp; Agg'!$B$24:$B$29,'Summary TC'!$B58,'WOW PMPM &amp; Agg'!R$24:R$29)*0.25),IF(AND('C Report'!$K$2=S$11,'C Report'!$K$3=2),(SUMIF('WOW PMPM &amp; Agg'!$B$24:$B$29,'Summary TC'!$B58,'WOW PMPM &amp; Agg'!R$24:R$29)*0.5),IF(AND('C Report'!$K$2=S$11,'C Report'!$K$3=3),(SUMIF('WOW PMPM &amp; Agg'!$B$24:$B$29,'Summary TC'!$B58,'WOW PMPM &amp; Agg'!R$24:R$29)*0.75),IF(AND('C Report'!$K$2=S$11,'C Report'!$K$3=4),SUMIF('WOW PMPM &amp; Agg'!$B$24:$B$29,'Summary TC'!$B58,'WOW PMPM &amp; Agg'!R$24:R$29),""))))),SUMIF('WOW PMPM &amp; Agg'!$B$24:$B$29,'Summary TC'!$B58,'WOW PMPM &amp; Agg'!R$24:R$29))</f>
        <v>0</v>
      </c>
      <c r="T58" s="354">
        <f>IF($B$7="Actuals Only",IF('C Report'!$K$2&gt;T$11,SUMIF('WOW PMPM &amp; Agg'!$B$24:$B$29,'Summary TC'!$B58,'WOW PMPM &amp; Agg'!S$24:S$29),IF(AND('C Report'!$K$2=T$11,'C Report'!$K$3=1),(SUMIF('WOW PMPM &amp; Agg'!$B$24:$B$29,'Summary TC'!$B58,'WOW PMPM &amp; Agg'!S$24:S$29)*0.25),IF(AND('C Report'!$K$2=T$11,'C Report'!$K$3=2),(SUMIF('WOW PMPM &amp; Agg'!$B$24:$B$29,'Summary TC'!$B58,'WOW PMPM &amp; Agg'!S$24:S$29)*0.5),IF(AND('C Report'!$K$2=T$11,'C Report'!$K$3=3),(SUMIF('WOW PMPM &amp; Agg'!$B$24:$B$29,'Summary TC'!$B58,'WOW PMPM &amp; Agg'!S$24:S$29)*0.75),IF(AND('C Report'!$K$2=T$11,'C Report'!$K$3=4),SUMIF('WOW PMPM &amp; Agg'!$B$24:$B$29,'Summary TC'!$B58,'WOW PMPM &amp; Agg'!S$24:S$29),""))))),SUMIF('WOW PMPM &amp; Agg'!$B$24:$B$29,'Summary TC'!$B58,'WOW PMPM &amp; Agg'!S$24:S$29))</f>
        <v>0</v>
      </c>
      <c r="U58" s="354">
        <f>IF($B$7="Actuals Only",IF('C Report'!$K$2&gt;U$11,SUMIF('WOW PMPM &amp; Agg'!$B$24:$B$29,'Summary TC'!$B58,'WOW PMPM &amp; Agg'!T$24:T$29),IF(AND('C Report'!$K$2=U$11,'C Report'!$K$3=1),(SUMIF('WOW PMPM &amp; Agg'!$B$24:$B$29,'Summary TC'!$B58,'WOW PMPM &amp; Agg'!T$24:T$29)*0.25),IF(AND('C Report'!$K$2=U$11,'C Report'!$K$3=2),(SUMIF('WOW PMPM &amp; Agg'!$B$24:$B$29,'Summary TC'!$B58,'WOW PMPM &amp; Agg'!T$24:T$29)*0.5),IF(AND('C Report'!$K$2=U$11,'C Report'!$K$3=3),(SUMIF('WOW PMPM &amp; Agg'!$B$24:$B$29,'Summary TC'!$B58,'WOW PMPM &amp; Agg'!T$24:T$29)*0.75),IF(AND('C Report'!$K$2=U$11,'C Report'!$K$3=4),SUMIF('WOW PMPM &amp; Agg'!$B$24:$B$29,'Summary TC'!$B58,'WOW PMPM &amp; Agg'!T$24:T$29),""))))),SUMIF('WOW PMPM &amp; Agg'!$B$24:$B$29,'Summary TC'!$B58,'WOW PMPM &amp; Agg'!T$24:T$29))</f>
        <v>0</v>
      </c>
      <c r="V58" s="354">
        <f>IF($B$7="Actuals Only",IF('C Report'!$K$2&gt;V$11,SUMIF('WOW PMPM &amp; Agg'!$B$24:$B$29,'Summary TC'!$B58,'WOW PMPM &amp; Agg'!U$24:U$29),IF(AND('C Report'!$K$2=V$11,'C Report'!$K$3=1),(SUMIF('WOW PMPM &amp; Agg'!$B$24:$B$29,'Summary TC'!$B58,'WOW PMPM &amp; Agg'!U$24:U$29)*0.25),IF(AND('C Report'!$K$2=V$11,'C Report'!$K$3=2),(SUMIF('WOW PMPM &amp; Agg'!$B$24:$B$29,'Summary TC'!$B58,'WOW PMPM &amp; Agg'!U$24:U$29)*0.5),IF(AND('C Report'!$K$2=V$11,'C Report'!$K$3=3),(SUMIF('WOW PMPM &amp; Agg'!$B$24:$B$29,'Summary TC'!$B58,'WOW PMPM &amp; Agg'!U$24:U$29)*0.75),IF(AND('C Report'!$K$2=V$11,'C Report'!$K$3=4),SUMIF('WOW PMPM &amp; Agg'!$B$24:$B$29,'Summary TC'!$B58,'WOW PMPM &amp; Agg'!U$24:U$29),""))))),SUMIF('WOW PMPM &amp; Agg'!$B$24:$B$29,'Summary TC'!$B58,'WOW PMPM &amp; Agg'!U$24:U$29))</f>
        <v>0</v>
      </c>
      <c r="W58" s="354">
        <f>IF($B$7="Actuals Only",IF('C Report'!$K$2&gt;W$11,SUMIF('WOW PMPM &amp; Agg'!$B$24:$B$29,'Summary TC'!$B58,'WOW PMPM &amp; Agg'!V$24:V$29),IF(AND('C Report'!$K$2=W$11,'C Report'!$K$3=1),(SUMIF('WOW PMPM &amp; Agg'!$B$24:$B$29,'Summary TC'!$B58,'WOW PMPM &amp; Agg'!V$24:V$29)*0.25),IF(AND('C Report'!$K$2=W$11,'C Report'!$K$3=2),(SUMIF('WOW PMPM &amp; Agg'!$B$24:$B$29,'Summary TC'!$B58,'WOW PMPM &amp; Agg'!V$24:V$29)*0.5),IF(AND('C Report'!$K$2=W$11,'C Report'!$K$3=3),(SUMIF('WOW PMPM &amp; Agg'!$B$24:$B$29,'Summary TC'!$B58,'WOW PMPM &amp; Agg'!V$24:V$29)*0.75),IF(AND('C Report'!$K$2=W$11,'C Report'!$K$3=4),SUMIF('WOW PMPM &amp; Agg'!$B$24:$B$29,'Summary TC'!$B58,'WOW PMPM &amp; Agg'!V$24:V$29),""))))),SUMIF('WOW PMPM &amp; Agg'!$B$24:$B$29,'Summary TC'!$B58,'WOW PMPM &amp; Agg'!V$24:V$29))</f>
        <v>0</v>
      </c>
      <c r="X58" s="354">
        <f>IF($B$7="Actuals Only",IF('C Report'!$K$2&gt;X$11,SUMIF('WOW PMPM &amp; Agg'!$B$24:$B$29,'Summary TC'!$B58,'WOW PMPM &amp; Agg'!W$24:W$29),IF(AND('C Report'!$K$2=X$11,'C Report'!$K$3=1),(SUMIF('WOW PMPM &amp; Agg'!$B$24:$B$29,'Summary TC'!$B58,'WOW PMPM &amp; Agg'!W$24:W$29)*0.25),IF(AND('C Report'!$K$2=X$11,'C Report'!$K$3=2),(SUMIF('WOW PMPM &amp; Agg'!$B$24:$B$29,'Summary TC'!$B58,'WOW PMPM &amp; Agg'!W$24:W$29)*0.5),IF(AND('C Report'!$K$2=X$11,'C Report'!$K$3=3),(SUMIF('WOW PMPM &amp; Agg'!$B$24:$B$29,'Summary TC'!$B58,'WOW PMPM &amp; Agg'!W$24:W$29)*0.75),IF(AND('C Report'!$K$2=X$11,'C Report'!$K$3=4),SUMIF('WOW PMPM &amp; Agg'!$B$24:$B$29,'Summary TC'!$B58,'WOW PMPM &amp; Agg'!W$24:W$29),""))))),SUMIF('WOW PMPM &amp; Agg'!$B$24:$B$29,'Summary TC'!$B58,'WOW PMPM &amp; Agg'!W$24:W$29))</f>
        <v>0</v>
      </c>
      <c r="Y58" s="354">
        <f>IF($B$7="Actuals Only",IF('C Report'!$K$2&gt;Y$11,SUMIF('WOW PMPM &amp; Agg'!$B$24:$B$29,'Summary TC'!$B58,'WOW PMPM &amp; Agg'!X$24:X$29),IF(AND('C Report'!$K$2=Y$11,'C Report'!$K$3=1),(SUMIF('WOW PMPM &amp; Agg'!$B$24:$B$29,'Summary TC'!$B58,'WOW PMPM &amp; Agg'!X$24:X$29)*0.25),IF(AND('C Report'!$K$2=Y$11,'C Report'!$K$3=2),(SUMIF('WOW PMPM &amp; Agg'!$B$24:$B$29,'Summary TC'!$B58,'WOW PMPM &amp; Agg'!X$24:X$29)*0.5),IF(AND('C Report'!$K$2=Y$11,'C Report'!$K$3=3),(SUMIF('WOW PMPM &amp; Agg'!$B$24:$B$29,'Summary TC'!$B58,'WOW PMPM &amp; Agg'!X$24:X$29)*0.75),IF(AND('C Report'!$K$2=Y$11,'C Report'!$K$3=4),SUMIF('WOW PMPM &amp; Agg'!$B$24:$B$29,'Summary TC'!$B58,'WOW PMPM &amp; Agg'!X$24:X$29),""))))),SUMIF('WOW PMPM &amp; Agg'!$B$24:$B$29,'Summary TC'!$B58,'WOW PMPM &amp; Agg'!X$24:X$29))</f>
        <v>0</v>
      </c>
      <c r="Z58" s="354">
        <f>IF($B$7="Actuals Only",IF('C Report'!$K$2&gt;Z$11,SUMIF('WOW PMPM &amp; Agg'!$B$24:$B$29,'Summary TC'!$B58,'WOW PMPM &amp; Agg'!Y$24:Y$29),IF(AND('C Report'!$K$2=Z$11,'C Report'!$K$3=1),(SUMIF('WOW PMPM &amp; Agg'!$B$24:$B$29,'Summary TC'!$B58,'WOW PMPM &amp; Agg'!Y$24:Y$29)*0.25),IF(AND('C Report'!$K$2=Z$11,'C Report'!$K$3=2),(SUMIF('WOW PMPM &amp; Agg'!$B$24:$B$29,'Summary TC'!$B58,'WOW PMPM &amp; Agg'!Y$24:Y$29)*0.5),IF(AND('C Report'!$K$2=Z$11,'C Report'!$K$3=3),(SUMIF('WOW PMPM &amp; Agg'!$B$24:$B$29,'Summary TC'!$B58,'WOW PMPM &amp; Agg'!Y$24:Y$29)*0.75),IF(AND('C Report'!$K$2=Z$11,'C Report'!$K$3=4),SUMIF('WOW PMPM &amp; Agg'!$B$24:$B$29,'Summary TC'!$B58,'WOW PMPM &amp; Agg'!Y$24:Y$29),""))))),SUMIF('WOW PMPM &amp; Agg'!$B$24:$B$29,'Summary TC'!$B58,'WOW PMPM &amp; Agg'!Y$24:Y$29))</f>
        <v>0</v>
      </c>
      <c r="AA58" s="354">
        <f>IF($B$7="Actuals Only",IF('C Report'!$K$2&gt;AA$11,SUMIF('WOW PMPM &amp; Agg'!$B$24:$B$29,'Summary TC'!$B58,'WOW PMPM &amp; Agg'!Z$24:Z$29),IF(AND('C Report'!$K$2=AA$11,'C Report'!$K$3=1),(SUMIF('WOW PMPM &amp; Agg'!$B$24:$B$29,'Summary TC'!$B58,'WOW PMPM &amp; Agg'!Z$24:Z$29)*0.25),IF(AND('C Report'!$K$2=AA$11,'C Report'!$K$3=2),(SUMIF('WOW PMPM &amp; Agg'!$B$24:$B$29,'Summary TC'!$B58,'WOW PMPM &amp; Agg'!Z$24:Z$29)*0.5),IF(AND('C Report'!$K$2=AA$11,'C Report'!$K$3=3),(SUMIF('WOW PMPM &amp; Agg'!$B$24:$B$29,'Summary TC'!$B58,'WOW PMPM &amp; Agg'!Z$24:Z$29)*0.75),IF(AND('C Report'!$K$2=AA$11,'C Report'!$K$3=4),SUMIF('WOW PMPM &amp; Agg'!$B$24:$B$29,'Summary TC'!$B58,'WOW PMPM &amp; Agg'!Z$24:Z$29),""))))),SUMIF('WOW PMPM &amp; Agg'!$B$24:$B$29,'Summary TC'!$B58,'WOW PMPM &amp; Agg'!Z$24:Z$29))</f>
        <v>0</v>
      </c>
      <c r="AB58" s="354">
        <f>IF($B$7="Actuals Only",IF('C Report'!$K$2&gt;AB$11,SUMIF('WOW PMPM &amp; Agg'!$B$24:$B$29,'Summary TC'!$B58,'WOW PMPM &amp; Agg'!AA$24:AA$29),IF(AND('C Report'!$K$2=AB$11,'C Report'!$K$3=1),(SUMIF('WOW PMPM &amp; Agg'!$B$24:$B$29,'Summary TC'!$B58,'WOW PMPM &amp; Agg'!AA$24:AA$29)*0.25),IF(AND('C Report'!$K$2=AB$11,'C Report'!$K$3=2),(SUMIF('WOW PMPM &amp; Agg'!$B$24:$B$29,'Summary TC'!$B58,'WOW PMPM &amp; Agg'!AA$24:AA$29)*0.5),IF(AND('C Report'!$K$2=AB$11,'C Report'!$K$3=3),(SUMIF('WOW PMPM &amp; Agg'!$B$24:$B$29,'Summary TC'!$B58,'WOW PMPM &amp; Agg'!AA$24:AA$29)*0.75),IF(AND('C Report'!$K$2=AB$11,'C Report'!$K$3=4),SUMIF('WOW PMPM &amp; Agg'!$B$24:$B$29,'Summary TC'!$B58,'WOW PMPM &amp; Agg'!AA$24:AA$29),""))))),SUMIF('WOW PMPM &amp; Agg'!$B$24:$B$29,'Summary TC'!$B58,'WOW PMPM &amp; Agg'!AA$24:AA$29))</f>
        <v>0</v>
      </c>
      <c r="AC58" s="355">
        <f>IF($B$7="Actuals Only",IF('C Report'!$K$2&gt;AC$11,SUMIF('WOW PMPM &amp; Agg'!$B$24:$B$29,'Summary TC'!$B58,'WOW PMPM &amp; Agg'!AB$24:AB$29),IF(AND('C Report'!$K$2=AC$11,'C Report'!$K$3=1),(SUMIF('WOW PMPM &amp; Agg'!$B$24:$B$29,'Summary TC'!$B58,'WOW PMPM &amp; Agg'!AB$24:AB$29)*0.25),IF(AND('C Report'!$K$2=AC$11,'C Report'!$K$3=2),(SUMIF('WOW PMPM &amp; Agg'!$B$24:$B$29,'Summary TC'!$B58,'WOW PMPM &amp; Agg'!AB$24:AB$29)*0.5),IF(AND('C Report'!$K$2=AC$11,'C Report'!$K$3=3),(SUMIF('WOW PMPM &amp; Agg'!$B$24:$B$29,'Summary TC'!$B58,'WOW PMPM &amp; Agg'!AB$24:AB$29)*0.75),IF(AND('C Report'!$K$2=AC$11,'C Report'!$K$3=4),SUMIF('WOW PMPM &amp; Agg'!$B$24:$B$29,'Summary TC'!$B58,'WOW PMPM &amp; Agg'!AB$24:AB$29),""))))),SUMIF('WOW PMPM &amp; Agg'!$B$24:$B$29,'Summary TC'!$B58,'WOW PMPM &amp; Agg'!AB$24:AB$29))</f>
        <v>0</v>
      </c>
      <c r="AD58" s="573"/>
    </row>
    <row r="59" spans="2:30" x14ac:dyDescent="0.2">
      <c r="B59" s="61" t="str">
        <f>IFERROR(VLOOKUP(C59,'MEG Def'!$A$21:$B$26,2),"")</f>
        <v/>
      </c>
      <c r="C59" s="115"/>
      <c r="D59" s="259" t="str">
        <f>IF($C59&lt;&gt;0,"Total","")</f>
        <v/>
      </c>
      <c r="E59" s="353">
        <f>IF($B$7="Actuals Only",IF('C Report'!$K$2&gt;E$11,SUMIF('WOW PMPM &amp; Agg'!$B$24:$B$29,'Summary TC'!$B59,'WOW PMPM &amp; Agg'!D$24:D$29),IF(AND('C Report'!$K$2=E$11,'C Report'!$K$3=1),(SUMIF('WOW PMPM &amp; Agg'!$B$24:$B$29,'Summary TC'!$B59,'WOW PMPM &amp; Agg'!D$24:D$29)*0.25),IF(AND('C Report'!$K$2=E$11,'C Report'!$K$3=2),(SUMIF('WOW PMPM &amp; Agg'!$B$24:$B$29,'Summary TC'!$B59,'WOW PMPM &amp; Agg'!D$24:D$29)*0.5),IF(AND('C Report'!$K$2=E$11,'C Report'!$K$3=3),(SUMIF('WOW PMPM &amp; Agg'!$B$24:$B$29,'Summary TC'!$B59,'WOW PMPM &amp; Agg'!D$24:D$29)*0.75),IF(AND('C Report'!$K$2=E$11,'C Report'!$K$3=4),SUMIF('WOW PMPM &amp; Agg'!$B$24:$B$29,'Summary TC'!$B59,'WOW PMPM &amp; Agg'!D$24:D$29),""))))),SUMIF('WOW PMPM &amp; Agg'!$B$24:$B$29,'Summary TC'!$B59,'WOW PMPM &amp; Agg'!D$24:D$29))</f>
        <v>0</v>
      </c>
      <c r="F59" s="354">
        <f>IF($B$7="Actuals Only",IF('C Report'!$K$2&gt;F$11,SUMIF('WOW PMPM &amp; Agg'!$B$24:$B$29,'Summary TC'!$B59,'WOW PMPM &amp; Agg'!E$24:E$29),IF(AND('C Report'!$K$2=F$11,'C Report'!$K$3=1),(SUMIF('WOW PMPM &amp; Agg'!$B$24:$B$29,'Summary TC'!$B59,'WOW PMPM &amp; Agg'!E$24:E$29)*0.25),IF(AND('C Report'!$K$2=F$11,'C Report'!$K$3=2),(SUMIF('WOW PMPM &amp; Agg'!$B$24:$B$29,'Summary TC'!$B59,'WOW PMPM &amp; Agg'!E$24:E$29)*0.5),IF(AND('C Report'!$K$2=F$11,'C Report'!$K$3=3),(SUMIF('WOW PMPM &amp; Agg'!$B$24:$B$29,'Summary TC'!$B59,'WOW PMPM &amp; Agg'!E$24:E$29)*0.75),IF(AND('C Report'!$K$2=F$11,'C Report'!$K$3=4),SUMIF('WOW PMPM &amp; Agg'!$B$24:$B$29,'Summary TC'!$B59,'WOW PMPM &amp; Agg'!E$24:E$29),""))))),SUMIF('WOW PMPM &amp; Agg'!$B$24:$B$29,'Summary TC'!$B59,'WOW PMPM &amp; Agg'!E$24:E$29))</f>
        <v>0</v>
      </c>
      <c r="G59" s="354">
        <f>IF($B$7="Actuals Only",IF('C Report'!$K$2&gt;G$11,SUMIF('WOW PMPM &amp; Agg'!$B$24:$B$29,'Summary TC'!$B59,'WOW PMPM &amp; Agg'!F$24:F$29),IF(AND('C Report'!$K$2=G$11,'C Report'!$K$3=1),(SUMIF('WOW PMPM &amp; Agg'!$B$24:$B$29,'Summary TC'!$B59,'WOW PMPM &amp; Agg'!F$24:F$29)*0.25),IF(AND('C Report'!$K$2=G$11,'C Report'!$K$3=2),(SUMIF('WOW PMPM &amp; Agg'!$B$24:$B$29,'Summary TC'!$B59,'WOW PMPM &amp; Agg'!F$24:F$29)*0.5),IF(AND('C Report'!$K$2=G$11,'C Report'!$K$3=3),(SUMIF('WOW PMPM &amp; Agg'!$B$24:$B$29,'Summary TC'!$B59,'WOW PMPM &amp; Agg'!F$24:F$29)*0.75),IF(AND('C Report'!$K$2=G$11,'C Report'!$K$3=4),SUMIF('WOW PMPM &amp; Agg'!$B$24:$B$29,'Summary TC'!$B59,'WOW PMPM &amp; Agg'!F$24:F$29),""))))),SUMIF('WOW PMPM &amp; Agg'!$B$24:$B$29,'Summary TC'!$B59,'WOW PMPM &amp; Agg'!F$24:F$29))</f>
        <v>0</v>
      </c>
      <c r="H59" s="354">
        <f>IF($B$7="Actuals Only",IF('C Report'!$K$2&gt;H$11,SUMIF('WOW PMPM &amp; Agg'!$B$24:$B$29,'Summary TC'!$B59,'WOW PMPM &amp; Agg'!G$24:G$29),IF(AND('C Report'!$K$2=H$11,'C Report'!$K$3=1),(SUMIF('WOW PMPM &amp; Agg'!$B$24:$B$29,'Summary TC'!$B59,'WOW PMPM &amp; Agg'!G$24:G$29)*0.25),IF(AND('C Report'!$K$2=H$11,'C Report'!$K$3=2),(SUMIF('WOW PMPM &amp; Agg'!$B$24:$B$29,'Summary TC'!$B59,'WOW PMPM &amp; Agg'!G$24:G$29)*0.5),IF(AND('C Report'!$K$2=H$11,'C Report'!$K$3=3),(SUMIF('WOW PMPM &amp; Agg'!$B$24:$B$29,'Summary TC'!$B59,'WOW PMPM &amp; Agg'!G$24:G$29)*0.75),IF(AND('C Report'!$K$2=H$11,'C Report'!$K$3=4),SUMIF('WOW PMPM &amp; Agg'!$B$24:$B$29,'Summary TC'!$B59,'WOW PMPM &amp; Agg'!G$24:G$29),""))))),SUMIF('WOW PMPM &amp; Agg'!$B$24:$B$29,'Summary TC'!$B59,'WOW PMPM &amp; Agg'!G$24:G$29))</f>
        <v>0</v>
      </c>
      <c r="I59" s="354">
        <f>IF($B$7="Actuals Only",IF('C Report'!$K$2&gt;I$11,SUMIF('WOW PMPM &amp; Agg'!$B$24:$B$29,'Summary TC'!$B59,'WOW PMPM &amp; Agg'!H$24:H$29),IF(AND('C Report'!$K$2=I$11,'C Report'!$K$3=1),(SUMIF('WOW PMPM &amp; Agg'!$B$24:$B$29,'Summary TC'!$B59,'WOW PMPM &amp; Agg'!H$24:H$29)*0.25),IF(AND('C Report'!$K$2=I$11,'C Report'!$K$3=2),(SUMIF('WOW PMPM &amp; Agg'!$B$24:$B$29,'Summary TC'!$B59,'WOW PMPM &amp; Agg'!H$24:H$29)*0.5),IF(AND('C Report'!$K$2=I$11,'C Report'!$K$3=3),(SUMIF('WOW PMPM &amp; Agg'!$B$24:$B$29,'Summary TC'!$B59,'WOW PMPM &amp; Agg'!H$24:H$29)*0.75),IF(AND('C Report'!$K$2=I$11,'C Report'!$K$3=4),SUMIF('WOW PMPM &amp; Agg'!$B$24:$B$29,'Summary TC'!$B59,'WOW PMPM &amp; Agg'!H$24:H$29),""))))),SUMIF('WOW PMPM &amp; Agg'!$B$24:$B$29,'Summary TC'!$B59,'WOW PMPM &amp; Agg'!H$24:H$29))</f>
        <v>0</v>
      </c>
      <c r="J59" s="354">
        <f>IF($B$7="Actuals Only",IF('C Report'!$K$2&gt;J$11,SUMIF('WOW PMPM &amp; Agg'!$B$24:$B$29,'Summary TC'!$B59,'WOW PMPM &amp; Agg'!I$24:I$29),IF(AND('C Report'!$K$2=J$11,'C Report'!$K$3=1),(SUMIF('WOW PMPM &amp; Agg'!$B$24:$B$29,'Summary TC'!$B59,'WOW PMPM &amp; Agg'!I$24:I$29)*0.25),IF(AND('C Report'!$K$2=J$11,'C Report'!$K$3=2),(SUMIF('WOW PMPM &amp; Agg'!$B$24:$B$29,'Summary TC'!$B59,'WOW PMPM &amp; Agg'!I$24:I$29)*0.5),IF(AND('C Report'!$K$2=J$11,'C Report'!$K$3=3),(SUMIF('WOW PMPM &amp; Agg'!$B$24:$B$29,'Summary TC'!$B59,'WOW PMPM &amp; Agg'!I$24:I$29)*0.75),IF(AND('C Report'!$K$2=J$11,'C Report'!$K$3=4),SUMIF('WOW PMPM &amp; Agg'!$B$24:$B$29,'Summary TC'!$B59,'WOW PMPM &amp; Agg'!I$24:I$29),""))))),SUMIF('WOW PMPM &amp; Agg'!$B$24:$B$29,'Summary TC'!$B59,'WOW PMPM &amp; Agg'!I$24:I$29))</f>
        <v>0</v>
      </c>
      <c r="K59" s="354">
        <f>IF($B$7="Actuals Only",IF('C Report'!$K$2&gt;K$11,SUMIF('WOW PMPM &amp; Agg'!$B$24:$B$29,'Summary TC'!$B59,'WOW PMPM &amp; Agg'!J$24:J$29),IF(AND('C Report'!$K$2=K$11,'C Report'!$K$3=1),(SUMIF('WOW PMPM &amp; Agg'!$B$24:$B$29,'Summary TC'!$B59,'WOW PMPM &amp; Agg'!J$24:J$29)*0.25),IF(AND('C Report'!$K$2=K$11,'C Report'!$K$3=2),(SUMIF('WOW PMPM &amp; Agg'!$B$24:$B$29,'Summary TC'!$B59,'WOW PMPM &amp; Agg'!J$24:J$29)*0.5),IF(AND('C Report'!$K$2=K$11,'C Report'!$K$3=3),(SUMIF('WOW PMPM &amp; Agg'!$B$24:$B$29,'Summary TC'!$B59,'WOW PMPM &amp; Agg'!J$24:J$29)*0.75),IF(AND('C Report'!$K$2=K$11,'C Report'!$K$3=4),SUMIF('WOW PMPM &amp; Agg'!$B$24:$B$29,'Summary TC'!$B59,'WOW PMPM &amp; Agg'!J$24:J$29),""))))),SUMIF('WOW PMPM &amp; Agg'!$B$24:$B$29,'Summary TC'!$B59,'WOW PMPM &amp; Agg'!J$24:J$29))</f>
        <v>0</v>
      </c>
      <c r="L59" s="354">
        <f>IF($B$7="Actuals Only",IF('C Report'!$K$2&gt;L$11,SUMIF('WOW PMPM &amp; Agg'!$B$24:$B$29,'Summary TC'!$B59,'WOW PMPM &amp; Agg'!K$24:K$29),IF(AND('C Report'!$K$2=L$11,'C Report'!$K$3=1),(SUMIF('WOW PMPM &amp; Agg'!$B$24:$B$29,'Summary TC'!$B59,'WOW PMPM &amp; Agg'!K$24:K$29)*0.25),IF(AND('C Report'!$K$2=L$11,'C Report'!$K$3=2),(SUMIF('WOW PMPM &amp; Agg'!$B$24:$B$29,'Summary TC'!$B59,'WOW PMPM &amp; Agg'!K$24:K$29)*0.5),IF(AND('C Report'!$K$2=L$11,'C Report'!$K$3=3),(SUMIF('WOW PMPM &amp; Agg'!$B$24:$B$29,'Summary TC'!$B59,'WOW PMPM &amp; Agg'!K$24:K$29)*0.75),IF(AND('C Report'!$K$2=L$11,'C Report'!$K$3=4),SUMIF('WOW PMPM &amp; Agg'!$B$24:$B$29,'Summary TC'!$B59,'WOW PMPM &amp; Agg'!K$24:K$29),""))))),SUMIF('WOW PMPM &amp; Agg'!$B$24:$B$29,'Summary TC'!$B59,'WOW PMPM &amp; Agg'!K$24:K$29))</f>
        <v>0</v>
      </c>
      <c r="M59" s="354">
        <f>IF($B$7="Actuals Only",IF('C Report'!$K$2&gt;M$11,SUMIF('WOW PMPM &amp; Agg'!$B$24:$B$29,'Summary TC'!$B59,'WOW PMPM &amp; Agg'!L$24:L$29),IF(AND('C Report'!$K$2=M$11,'C Report'!$K$3=1),(SUMIF('WOW PMPM &amp; Agg'!$B$24:$B$29,'Summary TC'!$B59,'WOW PMPM &amp; Agg'!L$24:L$29)*0.25),IF(AND('C Report'!$K$2=M$11,'C Report'!$K$3=2),(SUMIF('WOW PMPM &amp; Agg'!$B$24:$B$29,'Summary TC'!$B59,'WOW PMPM &amp; Agg'!L$24:L$29)*0.5),IF(AND('C Report'!$K$2=M$11,'C Report'!$K$3=3),(SUMIF('WOW PMPM &amp; Agg'!$B$24:$B$29,'Summary TC'!$B59,'WOW PMPM &amp; Agg'!L$24:L$29)*0.75),IF(AND('C Report'!$K$2=M$11,'C Report'!$K$3=4),SUMIF('WOW PMPM &amp; Agg'!$B$24:$B$29,'Summary TC'!$B59,'WOW PMPM &amp; Agg'!L$24:L$29),""))))),SUMIF('WOW PMPM &amp; Agg'!$B$24:$B$29,'Summary TC'!$B59,'WOW PMPM &amp; Agg'!L$24:L$29))</f>
        <v>0</v>
      </c>
      <c r="N59" s="354">
        <f>IF($B$7="Actuals Only",IF('C Report'!$K$2&gt;N$11,SUMIF('WOW PMPM &amp; Agg'!$B$24:$B$29,'Summary TC'!$B59,'WOW PMPM &amp; Agg'!M$24:M$29),IF(AND('C Report'!$K$2=N$11,'C Report'!$K$3=1),(SUMIF('WOW PMPM &amp; Agg'!$B$24:$B$29,'Summary TC'!$B59,'WOW PMPM &amp; Agg'!M$24:M$29)*0.25),IF(AND('C Report'!$K$2=N$11,'C Report'!$K$3=2),(SUMIF('WOW PMPM &amp; Agg'!$B$24:$B$29,'Summary TC'!$B59,'WOW PMPM &amp; Agg'!M$24:M$29)*0.5),IF(AND('C Report'!$K$2=N$11,'C Report'!$K$3=3),(SUMIF('WOW PMPM &amp; Agg'!$B$24:$B$29,'Summary TC'!$B59,'WOW PMPM &amp; Agg'!M$24:M$29)*0.75),IF(AND('C Report'!$K$2=N$11,'C Report'!$K$3=4),SUMIF('WOW PMPM &amp; Agg'!$B$24:$B$29,'Summary TC'!$B59,'WOW PMPM &amp; Agg'!M$24:M$29),""))))),SUMIF('WOW PMPM &amp; Agg'!$B$24:$B$29,'Summary TC'!$B59,'WOW PMPM &amp; Agg'!M$24:M$29))</f>
        <v>0</v>
      </c>
      <c r="O59" s="354">
        <f>IF($B$7="Actuals Only",IF('C Report'!$K$2&gt;O$11,SUMIF('WOW PMPM &amp; Agg'!$B$24:$B$29,'Summary TC'!$B59,'WOW PMPM &amp; Agg'!N$24:N$29),IF(AND('C Report'!$K$2=O$11,'C Report'!$K$3=1),(SUMIF('WOW PMPM &amp; Agg'!$B$24:$B$29,'Summary TC'!$B59,'WOW PMPM &amp; Agg'!N$24:N$29)*0.25),IF(AND('C Report'!$K$2=O$11,'C Report'!$K$3=2),(SUMIF('WOW PMPM &amp; Agg'!$B$24:$B$29,'Summary TC'!$B59,'WOW PMPM &amp; Agg'!N$24:N$29)*0.5),IF(AND('C Report'!$K$2=O$11,'C Report'!$K$3=3),(SUMIF('WOW PMPM &amp; Agg'!$B$24:$B$29,'Summary TC'!$B59,'WOW PMPM &amp; Agg'!N$24:N$29)*0.75),IF(AND('C Report'!$K$2=O$11,'C Report'!$K$3=4),SUMIF('WOW PMPM &amp; Agg'!$B$24:$B$29,'Summary TC'!$B59,'WOW PMPM &amp; Agg'!N$24:N$29),""))))),SUMIF('WOW PMPM &amp; Agg'!$B$24:$B$29,'Summary TC'!$B59,'WOW PMPM &amp; Agg'!N$24:N$29))</f>
        <v>0</v>
      </c>
      <c r="P59" s="354">
        <f>IF($B$7="Actuals Only",IF('C Report'!$K$2&gt;P$11,SUMIF('WOW PMPM &amp; Agg'!$B$24:$B$29,'Summary TC'!$B59,'WOW PMPM &amp; Agg'!O$24:O$29),IF(AND('C Report'!$K$2=P$11,'C Report'!$K$3=1),(SUMIF('WOW PMPM &amp; Agg'!$B$24:$B$29,'Summary TC'!$B59,'WOW PMPM &amp; Agg'!O$24:O$29)*0.25),IF(AND('C Report'!$K$2=P$11,'C Report'!$K$3=2),(SUMIF('WOW PMPM &amp; Agg'!$B$24:$B$29,'Summary TC'!$B59,'WOW PMPM &amp; Agg'!O$24:O$29)*0.5),IF(AND('C Report'!$K$2=P$11,'C Report'!$K$3=3),(SUMIF('WOW PMPM &amp; Agg'!$B$24:$B$29,'Summary TC'!$B59,'WOW PMPM &amp; Agg'!O$24:O$29)*0.75),IF(AND('C Report'!$K$2=P$11,'C Report'!$K$3=4),SUMIF('WOW PMPM &amp; Agg'!$B$24:$B$29,'Summary TC'!$B59,'WOW PMPM &amp; Agg'!O$24:O$29),""))))),SUMIF('WOW PMPM &amp; Agg'!$B$24:$B$29,'Summary TC'!$B59,'WOW PMPM &amp; Agg'!O$24:O$29))</f>
        <v>0</v>
      </c>
      <c r="Q59" s="354">
        <f>IF($B$7="Actuals Only",IF('C Report'!$K$2&gt;Q$11,SUMIF('WOW PMPM &amp; Agg'!$B$24:$B$29,'Summary TC'!$B59,'WOW PMPM &amp; Agg'!P$24:P$29),IF(AND('C Report'!$K$2=Q$11,'C Report'!$K$3=1),(SUMIF('WOW PMPM &amp; Agg'!$B$24:$B$29,'Summary TC'!$B59,'WOW PMPM &amp; Agg'!P$24:P$29)*0.25),IF(AND('C Report'!$K$2=Q$11,'C Report'!$K$3=2),(SUMIF('WOW PMPM &amp; Agg'!$B$24:$B$29,'Summary TC'!$B59,'WOW PMPM &amp; Agg'!P$24:P$29)*0.5),IF(AND('C Report'!$K$2=Q$11,'C Report'!$K$3=3),(SUMIF('WOW PMPM &amp; Agg'!$B$24:$B$29,'Summary TC'!$B59,'WOW PMPM &amp; Agg'!P$24:P$29)*0.75),IF(AND('C Report'!$K$2=Q$11,'C Report'!$K$3=4),SUMIF('WOW PMPM &amp; Agg'!$B$24:$B$29,'Summary TC'!$B59,'WOW PMPM &amp; Agg'!P$24:P$29),""))))),SUMIF('WOW PMPM &amp; Agg'!$B$24:$B$29,'Summary TC'!$B59,'WOW PMPM &amp; Agg'!P$24:P$29))</f>
        <v>0</v>
      </c>
      <c r="R59" s="354">
        <f>IF($B$7="Actuals Only",IF('C Report'!$K$2&gt;R$11,SUMIF('WOW PMPM &amp; Agg'!$B$24:$B$29,'Summary TC'!$B59,'WOW PMPM &amp; Agg'!Q$24:Q$29),IF(AND('C Report'!$K$2=R$11,'C Report'!$K$3=1),(SUMIF('WOW PMPM &amp; Agg'!$B$24:$B$29,'Summary TC'!$B59,'WOW PMPM &amp; Agg'!Q$24:Q$29)*0.25),IF(AND('C Report'!$K$2=R$11,'C Report'!$K$3=2),(SUMIF('WOW PMPM &amp; Agg'!$B$24:$B$29,'Summary TC'!$B59,'WOW PMPM &amp; Agg'!Q$24:Q$29)*0.5),IF(AND('C Report'!$K$2=R$11,'C Report'!$K$3=3),(SUMIF('WOW PMPM &amp; Agg'!$B$24:$B$29,'Summary TC'!$B59,'WOW PMPM &amp; Agg'!Q$24:Q$29)*0.75),IF(AND('C Report'!$K$2=R$11,'C Report'!$K$3=4),SUMIF('WOW PMPM &amp; Agg'!$B$24:$B$29,'Summary TC'!$B59,'WOW PMPM &amp; Agg'!Q$24:Q$29),""))))),SUMIF('WOW PMPM &amp; Agg'!$B$24:$B$29,'Summary TC'!$B59,'WOW PMPM &amp; Agg'!Q$24:Q$29))</f>
        <v>0</v>
      </c>
      <c r="S59" s="354">
        <f>IF($B$7="Actuals Only",IF('C Report'!$K$2&gt;S$11,SUMIF('WOW PMPM &amp; Agg'!$B$24:$B$29,'Summary TC'!$B59,'WOW PMPM &amp; Agg'!R$24:R$29),IF(AND('C Report'!$K$2=S$11,'C Report'!$K$3=1),(SUMIF('WOW PMPM &amp; Agg'!$B$24:$B$29,'Summary TC'!$B59,'WOW PMPM &amp; Agg'!R$24:R$29)*0.25),IF(AND('C Report'!$K$2=S$11,'C Report'!$K$3=2),(SUMIF('WOW PMPM &amp; Agg'!$B$24:$B$29,'Summary TC'!$B59,'WOW PMPM &amp; Agg'!R$24:R$29)*0.5),IF(AND('C Report'!$K$2=S$11,'C Report'!$K$3=3),(SUMIF('WOW PMPM &amp; Agg'!$B$24:$B$29,'Summary TC'!$B59,'WOW PMPM &amp; Agg'!R$24:R$29)*0.75),IF(AND('C Report'!$K$2=S$11,'C Report'!$K$3=4),SUMIF('WOW PMPM &amp; Agg'!$B$24:$B$29,'Summary TC'!$B59,'WOW PMPM &amp; Agg'!R$24:R$29),""))))),SUMIF('WOW PMPM &amp; Agg'!$B$24:$B$29,'Summary TC'!$B59,'WOW PMPM &amp; Agg'!R$24:R$29))</f>
        <v>0</v>
      </c>
      <c r="T59" s="354">
        <f>IF($B$7="Actuals Only",IF('C Report'!$K$2&gt;T$11,SUMIF('WOW PMPM &amp; Agg'!$B$24:$B$29,'Summary TC'!$B59,'WOW PMPM &amp; Agg'!S$24:S$29),IF(AND('C Report'!$K$2=T$11,'C Report'!$K$3=1),(SUMIF('WOW PMPM &amp; Agg'!$B$24:$B$29,'Summary TC'!$B59,'WOW PMPM &amp; Agg'!S$24:S$29)*0.25),IF(AND('C Report'!$K$2=T$11,'C Report'!$K$3=2),(SUMIF('WOW PMPM &amp; Agg'!$B$24:$B$29,'Summary TC'!$B59,'WOW PMPM &amp; Agg'!S$24:S$29)*0.5),IF(AND('C Report'!$K$2=T$11,'C Report'!$K$3=3),(SUMIF('WOW PMPM &amp; Agg'!$B$24:$B$29,'Summary TC'!$B59,'WOW PMPM &amp; Agg'!S$24:S$29)*0.75),IF(AND('C Report'!$K$2=T$11,'C Report'!$K$3=4),SUMIF('WOW PMPM &amp; Agg'!$B$24:$B$29,'Summary TC'!$B59,'WOW PMPM &amp; Agg'!S$24:S$29),""))))),SUMIF('WOW PMPM &amp; Agg'!$B$24:$B$29,'Summary TC'!$B59,'WOW PMPM &amp; Agg'!S$24:S$29))</f>
        <v>0</v>
      </c>
      <c r="U59" s="354">
        <f>IF($B$7="Actuals Only",IF('C Report'!$K$2&gt;U$11,SUMIF('WOW PMPM &amp; Agg'!$B$24:$B$29,'Summary TC'!$B59,'WOW PMPM &amp; Agg'!T$24:T$29),IF(AND('C Report'!$K$2=U$11,'C Report'!$K$3=1),(SUMIF('WOW PMPM &amp; Agg'!$B$24:$B$29,'Summary TC'!$B59,'WOW PMPM &amp; Agg'!T$24:T$29)*0.25),IF(AND('C Report'!$K$2=U$11,'C Report'!$K$3=2),(SUMIF('WOW PMPM &amp; Agg'!$B$24:$B$29,'Summary TC'!$B59,'WOW PMPM &amp; Agg'!T$24:T$29)*0.5),IF(AND('C Report'!$K$2=U$11,'C Report'!$K$3=3),(SUMIF('WOW PMPM &amp; Agg'!$B$24:$B$29,'Summary TC'!$B59,'WOW PMPM &amp; Agg'!T$24:T$29)*0.75),IF(AND('C Report'!$K$2=U$11,'C Report'!$K$3=4),SUMIF('WOW PMPM &amp; Agg'!$B$24:$B$29,'Summary TC'!$B59,'WOW PMPM &amp; Agg'!T$24:T$29),""))))),SUMIF('WOW PMPM &amp; Agg'!$B$24:$B$29,'Summary TC'!$B59,'WOW PMPM &amp; Agg'!T$24:T$29))</f>
        <v>0</v>
      </c>
      <c r="V59" s="354">
        <f>IF($B$7="Actuals Only",IF('C Report'!$K$2&gt;V$11,SUMIF('WOW PMPM &amp; Agg'!$B$24:$B$29,'Summary TC'!$B59,'WOW PMPM &amp; Agg'!U$24:U$29),IF(AND('C Report'!$K$2=V$11,'C Report'!$K$3=1),(SUMIF('WOW PMPM &amp; Agg'!$B$24:$B$29,'Summary TC'!$B59,'WOW PMPM &amp; Agg'!U$24:U$29)*0.25),IF(AND('C Report'!$K$2=V$11,'C Report'!$K$3=2),(SUMIF('WOW PMPM &amp; Agg'!$B$24:$B$29,'Summary TC'!$B59,'WOW PMPM &amp; Agg'!U$24:U$29)*0.5),IF(AND('C Report'!$K$2=V$11,'C Report'!$K$3=3),(SUMIF('WOW PMPM &amp; Agg'!$B$24:$B$29,'Summary TC'!$B59,'WOW PMPM &amp; Agg'!U$24:U$29)*0.75),IF(AND('C Report'!$K$2=V$11,'C Report'!$K$3=4),SUMIF('WOW PMPM &amp; Agg'!$B$24:$B$29,'Summary TC'!$B59,'WOW PMPM &amp; Agg'!U$24:U$29),""))))),SUMIF('WOW PMPM &amp; Agg'!$B$24:$B$29,'Summary TC'!$B59,'WOW PMPM &amp; Agg'!U$24:U$29))</f>
        <v>0</v>
      </c>
      <c r="W59" s="354">
        <f>IF($B$7="Actuals Only",IF('C Report'!$K$2&gt;W$11,SUMIF('WOW PMPM &amp; Agg'!$B$24:$B$29,'Summary TC'!$B59,'WOW PMPM &amp; Agg'!V$24:V$29),IF(AND('C Report'!$K$2=W$11,'C Report'!$K$3=1),(SUMIF('WOW PMPM &amp; Agg'!$B$24:$B$29,'Summary TC'!$B59,'WOW PMPM &amp; Agg'!V$24:V$29)*0.25),IF(AND('C Report'!$K$2=W$11,'C Report'!$K$3=2),(SUMIF('WOW PMPM &amp; Agg'!$B$24:$B$29,'Summary TC'!$B59,'WOW PMPM &amp; Agg'!V$24:V$29)*0.5),IF(AND('C Report'!$K$2=W$11,'C Report'!$K$3=3),(SUMIF('WOW PMPM &amp; Agg'!$B$24:$B$29,'Summary TC'!$B59,'WOW PMPM &amp; Agg'!V$24:V$29)*0.75),IF(AND('C Report'!$K$2=W$11,'C Report'!$K$3=4),SUMIF('WOW PMPM &amp; Agg'!$B$24:$B$29,'Summary TC'!$B59,'WOW PMPM &amp; Agg'!V$24:V$29),""))))),SUMIF('WOW PMPM &amp; Agg'!$B$24:$B$29,'Summary TC'!$B59,'WOW PMPM &amp; Agg'!V$24:V$29))</f>
        <v>0</v>
      </c>
      <c r="X59" s="354">
        <f>IF($B$7="Actuals Only",IF('C Report'!$K$2&gt;X$11,SUMIF('WOW PMPM &amp; Agg'!$B$24:$B$29,'Summary TC'!$B59,'WOW PMPM &amp; Agg'!W$24:W$29),IF(AND('C Report'!$K$2=X$11,'C Report'!$K$3=1),(SUMIF('WOW PMPM &amp; Agg'!$B$24:$B$29,'Summary TC'!$B59,'WOW PMPM &amp; Agg'!W$24:W$29)*0.25),IF(AND('C Report'!$K$2=X$11,'C Report'!$K$3=2),(SUMIF('WOW PMPM &amp; Agg'!$B$24:$B$29,'Summary TC'!$B59,'WOW PMPM &amp; Agg'!W$24:W$29)*0.5),IF(AND('C Report'!$K$2=X$11,'C Report'!$K$3=3),(SUMIF('WOW PMPM &amp; Agg'!$B$24:$B$29,'Summary TC'!$B59,'WOW PMPM &amp; Agg'!W$24:W$29)*0.75),IF(AND('C Report'!$K$2=X$11,'C Report'!$K$3=4),SUMIF('WOW PMPM &amp; Agg'!$B$24:$B$29,'Summary TC'!$B59,'WOW PMPM &amp; Agg'!W$24:W$29),""))))),SUMIF('WOW PMPM &amp; Agg'!$B$24:$B$29,'Summary TC'!$B59,'WOW PMPM &amp; Agg'!W$24:W$29))</f>
        <v>0</v>
      </c>
      <c r="Y59" s="354">
        <f>IF($B$7="Actuals Only",IF('C Report'!$K$2&gt;Y$11,SUMIF('WOW PMPM &amp; Agg'!$B$24:$B$29,'Summary TC'!$B59,'WOW PMPM &amp; Agg'!X$24:X$29),IF(AND('C Report'!$K$2=Y$11,'C Report'!$K$3=1),(SUMIF('WOW PMPM &amp; Agg'!$B$24:$B$29,'Summary TC'!$B59,'WOW PMPM &amp; Agg'!X$24:X$29)*0.25),IF(AND('C Report'!$K$2=Y$11,'C Report'!$K$3=2),(SUMIF('WOW PMPM &amp; Agg'!$B$24:$B$29,'Summary TC'!$B59,'WOW PMPM &amp; Agg'!X$24:X$29)*0.5),IF(AND('C Report'!$K$2=Y$11,'C Report'!$K$3=3),(SUMIF('WOW PMPM &amp; Agg'!$B$24:$B$29,'Summary TC'!$B59,'WOW PMPM &amp; Agg'!X$24:X$29)*0.75),IF(AND('C Report'!$K$2=Y$11,'C Report'!$K$3=4),SUMIF('WOW PMPM &amp; Agg'!$B$24:$B$29,'Summary TC'!$B59,'WOW PMPM &amp; Agg'!X$24:X$29),""))))),SUMIF('WOW PMPM &amp; Agg'!$B$24:$B$29,'Summary TC'!$B59,'WOW PMPM &amp; Agg'!X$24:X$29))</f>
        <v>0</v>
      </c>
      <c r="Z59" s="354">
        <f>IF($B$7="Actuals Only",IF('C Report'!$K$2&gt;Z$11,SUMIF('WOW PMPM &amp; Agg'!$B$24:$B$29,'Summary TC'!$B59,'WOW PMPM &amp; Agg'!Y$24:Y$29),IF(AND('C Report'!$K$2=Z$11,'C Report'!$K$3=1),(SUMIF('WOW PMPM &amp; Agg'!$B$24:$B$29,'Summary TC'!$B59,'WOW PMPM &amp; Agg'!Y$24:Y$29)*0.25),IF(AND('C Report'!$K$2=Z$11,'C Report'!$K$3=2),(SUMIF('WOW PMPM &amp; Agg'!$B$24:$B$29,'Summary TC'!$B59,'WOW PMPM &amp; Agg'!Y$24:Y$29)*0.5),IF(AND('C Report'!$K$2=Z$11,'C Report'!$K$3=3),(SUMIF('WOW PMPM &amp; Agg'!$B$24:$B$29,'Summary TC'!$B59,'WOW PMPM &amp; Agg'!Y$24:Y$29)*0.75),IF(AND('C Report'!$K$2=Z$11,'C Report'!$K$3=4),SUMIF('WOW PMPM &amp; Agg'!$B$24:$B$29,'Summary TC'!$B59,'WOW PMPM &amp; Agg'!Y$24:Y$29),""))))),SUMIF('WOW PMPM &amp; Agg'!$B$24:$B$29,'Summary TC'!$B59,'WOW PMPM &amp; Agg'!Y$24:Y$29))</f>
        <v>0</v>
      </c>
      <c r="AA59" s="354">
        <f>IF($B$7="Actuals Only",IF('C Report'!$K$2&gt;AA$11,SUMIF('WOW PMPM &amp; Agg'!$B$24:$B$29,'Summary TC'!$B59,'WOW PMPM &amp; Agg'!Z$24:Z$29),IF(AND('C Report'!$K$2=AA$11,'C Report'!$K$3=1),(SUMIF('WOW PMPM &amp; Agg'!$B$24:$B$29,'Summary TC'!$B59,'WOW PMPM &amp; Agg'!Z$24:Z$29)*0.25),IF(AND('C Report'!$K$2=AA$11,'C Report'!$K$3=2),(SUMIF('WOW PMPM &amp; Agg'!$B$24:$B$29,'Summary TC'!$B59,'WOW PMPM &amp; Agg'!Z$24:Z$29)*0.5),IF(AND('C Report'!$K$2=AA$11,'C Report'!$K$3=3),(SUMIF('WOW PMPM &amp; Agg'!$B$24:$B$29,'Summary TC'!$B59,'WOW PMPM &amp; Agg'!Z$24:Z$29)*0.75),IF(AND('C Report'!$K$2=AA$11,'C Report'!$K$3=4),SUMIF('WOW PMPM &amp; Agg'!$B$24:$B$29,'Summary TC'!$B59,'WOW PMPM &amp; Agg'!Z$24:Z$29),""))))),SUMIF('WOW PMPM &amp; Agg'!$B$24:$B$29,'Summary TC'!$B59,'WOW PMPM &amp; Agg'!Z$24:Z$29))</f>
        <v>0</v>
      </c>
      <c r="AB59" s="354">
        <f>IF($B$7="Actuals Only",IF('C Report'!$K$2&gt;AB$11,SUMIF('WOW PMPM &amp; Agg'!$B$24:$B$29,'Summary TC'!$B59,'WOW PMPM &amp; Agg'!AA$24:AA$29),IF(AND('C Report'!$K$2=AB$11,'C Report'!$K$3=1),(SUMIF('WOW PMPM &amp; Agg'!$B$24:$B$29,'Summary TC'!$B59,'WOW PMPM &amp; Agg'!AA$24:AA$29)*0.25),IF(AND('C Report'!$K$2=AB$11,'C Report'!$K$3=2),(SUMIF('WOW PMPM &amp; Agg'!$B$24:$B$29,'Summary TC'!$B59,'WOW PMPM &amp; Agg'!AA$24:AA$29)*0.5),IF(AND('C Report'!$K$2=AB$11,'C Report'!$K$3=3),(SUMIF('WOW PMPM &amp; Agg'!$B$24:$B$29,'Summary TC'!$B59,'WOW PMPM &amp; Agg'!AA$24:AA$29)*0.75),IF(AND('C Report'!$K$2=AB$11,'C Report'!$K$3=4),SUMIF('WOW PMPM &amp; Agg'!$B$24:$B$29,'Summary TC'!$B59,'WOW PMPM &amp; Agg'!AA$24:AA$29),""))))),SUMIF('WOW PMPM &amp; Agg'!$B$24:$B$29,'Summary TC'!$B59,'WOW PMPM &amp; Agg'!AA$24:AA$29))</f>
        <v>0</v>
      </c>
      <c r="AC59" s="355">
        <f>IF($B$7="Actuals Only",IF('C Report'!$K$2&gt;AC$11,SUMIF('WOW PMPM &amp; Agg'!$B$24:$B$29,'Summary TC'!$B59,'WOW PMPM &amp; Agg'!AB$24:AB$29),IF(AND('C Report'!$K$2=AC$11,'C Report'!$K$3=1),(SUMIF('WOW PMPM &amp; Agg'!$B$24:$B$29,'Summary TC'!$B59,'WOW PMPM &amp; Agg'!AB$24:AB$29)*0.25),IF(AND('C Report'!$K$2=AC$11,'C Report'!$K$3=2),(SUMIF('WOW PMPM &amp; Agg'!$B$24:$B$29,'Summary TC'!$B59,'WOW PMPM &amp; Agg'!AB$24:AB$29)*0.5),IF(AND('C Report'!$K$2=AC$11,'C Report'!$K$3=3),(SUMIF('WOW PMPM &amp; Agg'!$B$24:$B$29,'Summary TC'!$B59,'WOW PMPM &amp; Agg'!AB$24:AB$29)*0.75),IF(AND('C Report'!$K$2=AC$11,'C Report'!$K$3=4),SUMIF('WOW PMPM &amp; Agg'!$B$24:$B$29,'Summary TC'!$B59,'WOW PMPM &amp; Agg'!AB$24:AB$29),""))))),SUMIF('WOW PMPM &amp; Agg'!$B$24:$B$29,'Summary TC'!$B59,'WOW PMPM &amp; Agg'!AB$24:AB$29))</f>
        <v>0</v>
      </c>
      <c r="AD59" s="573"/>
    </row>
    <row r="60" spans="2:30" x14ac:dyDescent="0.2">
      <c r="B60" s="61" t="str">
        <f>IFERROR(VLOOKUP(C60,'MEG Def'!$A$21:$B$26,2),"")</f>
        <v/>
      </c>
      <c r="C60" s="115"/>
      <c r="D60" s="259" t="str">
        <f>IF($C60&lt;&gt;0,"Total","")</f>
        <v/>
      </c>
      <c r="E60" s="353">
        <f>IF($B$7="Actuals Only",IF('C Report'!$K$2&gt;E$11,SUMIF('WOW PMPM &amp; Agg'!$B$24:$B$29,'Summary TC'!$B60,'WOW PMPM &amp; Agg'!D$24:D$29),IF(AND('C Report'!$K$2=E$11,'C Report'!$K$3=1),(SUMIF('WOW PMPM &amp; Agg'!$B$24:$B$29,'Summary TC'!$B60,'WOW PMPM &amp; Agg'!D$24:D$29)*0.25),IF(AND('C Report'!$K$2=E$11,'C Report'!$K$3=2),(SUMIF('WOW PMPM &amp; Agg'!$B$24:$B$29,'Summary TC'!$B60,'WOW PMPM &amp; Agg'!D$24:D$29)*0.5),IF(AND('C Report'!$K$2=E$11,'C Report'!$K$3=3),(SUMIF('WOW PMPM &amp; Agg'!$B$24:$B$29,'Summary TC'!$B60,'WOW PMPM &amp; Agg'!D$24:D$29)*0.75),IF(AND('C Report'!$K$2=E$11,'C Report'!$K$3=4),SUMIF('WOW PMPM &amp; Agg'!$B$24:$B$29,'Summary TC'!$B60,'WOW PMPM &amp; Agg'!D$24:D$29),""))))),SUMIF('WOW PMPM &amp; Agg'!$B$24:$B$29,'Summary TC'!$B60,'WOW PMPM &amp; Agg'!D$24:D$29))</f>
        <v>0</v>
      </c>
      <c r="F60" s="354">
        <f>IF($B$7="Actuals Only",IF('C Report'!$K$2&gt;F$11,SUMIF('WOW PMPM &amp; Agg'!$B$24:$B$29,'Summary TC'!$B60,'WOW PMPM &amp; Agg'!E$24:E$29),IF(AND('C Report'!$K$2=F$11,'C Report'!$K$3=1),(SUMIF('WOW PMPM &amp; Agg'!$B$24:$B$29,'Summary TC'!$B60,'WOW PMPM &amp; Agg'!E$24:E$29)*0.25),IF(AND('C Report'!$K$2=F$11,'C Report'!$K$3=2),(SUMIF('WOW PMPM &amp; Agg'!$B$24:$B$29,'Summary TC'!$B60,'WOW PMPM &amp; Agg'!E$24:E$29)*0.5),IF(AND('C Report'!$K$2=F$11,'C Report'!$K$3=3),(SUMIF('WOW PMPM &amp; Agg'!$B$24:$B$29,'Summary TC'!$B60,'WOW PMPM &amp; Agg'!E$24:E$29)*0.75),IF(AND('C Report'!$K$2=F$11,'C Report'!$K$3=4),SUMIF('WOW PMPM &amp; Agg'!$B$24:$B$29,'Summary TC'!$B60,'WOW PMPM &amp; Agg'!E$24:E$29),""))))),SUMIF('WOW PMPM &amp; Agg'!$B$24:$B$29,'Summary TC'!$B60,'WOW PMPM &amp; Agg'!E$24:E$29))</f>
        <v>0</v>
      </c>
      <c r="G60" s="354">
        <f>IF($B$7="Actuals Only",IF('C Report'!$K$2&gt;G$11,SUMIF('WOW PMPM &amp; Agg'!$B$24:$B$29,'Summary TC'!$B60,'WOW PMPM &amp; Agg'!F$24:F$29),IF(AND('C Report'!$K$2=G$11,'C Report'!$K$3=1),(SUMIF('WOW PMPM &amp; Agg'!$B$24:$B$29,'Summary TC'!$B60,'WOW PMPM &amp; Agg'!F$24:F$29)*0.25),IF(AND('C Report'!$K$2=G$11,'C Report'!$K$3=2),(SUMIF('WOW PMPM &amp; Agg'!$B$24:$B$29,'Summary TC'!$B60,'WOW PMPM &amp; Agg'!F$24:F$29)*0.5),IF(AND('C Report'!$K$2=G$11,'C Report'!$K$3=3),(SUMIF('WOW PMPM &amp; Agg'!$B$24:$B$29,'Summary TC'!$B60,'WOW PMPM &amp; Agg'!F$24:F$29)*0.75),IF(AND('C Report'!$K$2=G$11,'C Report'!$K$3=4),SUMIF('WOW PMPM &amp; Agg'!$B$24:$B$29,'Summary TC'!$B60,'WOW PMPM &amp; Agg'!F$24:F$29),""))))),SUMIF('WOW PMPM &amp; Agg'!$B$24:$B$29,'Summary TC'!$B60,'WOW PMPM &amp; Agg'!F$24:F$29))</f>
        <v>0</v>
      </c>
      <c r="H60" s="354">
        <f>IF($B$7="Actuals Only",IF('C Report'!$K$2&gt;H$11,SUMIF('WOW PMPM &amp; Agg'!$B$24:$B$29,'Summary TC'!$B60,'WOW PMPM &amp; Agg'!G$24:G$29),IF(AND('C Report'!$K$2=H$11,'C Report'!$K$3=1),(SUMIF('WOW PMPM &amp; Agg'!$B$24:$B$29,'Summary TC'!$B60,'WOW PMPM &amp; Agg'!G$24:G$29)*0.25),IF(AND('C Report'!$K$2=H$11,'C Report'!$K$3=2),(SUMIF('WOW PMPM &amp; Agg'!$B$24:$B$29,'Summary TC'!$B60,'WOW PMPM &amp; Agg'!G$24:G$29)*0.5),IF(AND('C Report'!$K$2=H$11,'C Report'!$K$3=3),(SUMIF('WOW PMPM &amp; Agg'!$B$24:$B$29,'Summary TC'!$B60,'WOW PMPM &amp; Agg'!G$24:G$29)*0.75),IF(AND('C Report'!$K$2=H$11,'C Report'!$K$3=4),SUMIF('WOW PMPM &amp; Agg'!$B$24:$B$29,'Summary TC'!$B60,'WOW PMPM &amp; Agg'!G$24:G$29),""))))),SUMIF('WOW PMPM &amp; Agg'!$B$24:$B$29,'Summary TC'!$B60,'WOW PMPM &amp; Agg'!G$24:G$29))</f>
        <v>0</v>
      </c>
      <c r="I60" s="354">
        <f>IF($B$7="Actuals Only",IF('C Report'!$K$2&gt;I$11,SUMIF('WOW PMPM &amp; Agg'!$B$24:$B$29,'Summary TC'!$B60,'WOW PMPM &amp; Agg'!H$24:H$29),IF(AND('C Report'!$K$2=I$11,'C Report'!$K$3=1),(SUMIF('WOW PMPM &amp; Agg'!$B$24:$B$29,'Summary TC'!$B60,'WOW PMPM &amp; Agg'!H$24:H$29)*0.25),IF(AND('C Report'!$K$2=I$11,'C Report'!$K$3=2),(SUMIF('WOW PMPM &amp; Agg'!$B$24:$B$29,'Summary TC'!$B60,'WOW PMPM &amp; Agg'!H$24:H$29)*0.5),IF(AND('C Report'!$K$2=I$11,'C Report'!$K$3=3),(SUMIF('WOW PMPM &amp; Agg'!$B$24:$B$29,'Summary TC'!$B60,'WOW PMPM &amp; Agg'!H$24:H$29)*0.75),IF(AND('C Report'!$K$2=I$11,'C Report'!$K$3=4),SUMIF('WOW PMPM &amp; Agg'!$B$24:$B$29,'Summary TC'!$B60,'WOW PMPM &amp; Agg'!H$24:H$29),""))))),SUMIF('WOW PMPM &amp; Agg'!$B$24:$B$29,'Summary TC'!$B60,'WOW PMPM &amp; Agg'!H$24:H$29))</f>
        <v>0</v>
      </c>
      <c r="J60" s="354">
        <f>IF($B$7="Actuals Only",IF('C Report'!$K$2&gt;J$11,SUMIF('WOW PMPM &amp; Agg'!$B$24:$B$29,'Summary TC'!$B60,'WOW PMPM &amp; Agg'!I$24:I$29),IF(AND('C Report'!$K$2=J$11,'C Report'!$K$3=1),(SUMIF('WOW PMPM &amp; Agg'!$B$24:$B$29,'Summary TC'!$B60,'WOW PMPM &amp; Agg'!I$24:I$29)*0.25),IF(AND('C Report'!$K$2=J$11,'C Report'!$K$3=2),(SUMIF('WOW PMPM &amp; Agg'!$B$24:$B$29,'Summary TC'!$B60,'WOW PMPM &amp; Agg'!I$24:I$29)*0.5),IF(AND('C Report'!$K$2=J$11,'C Report'!$K$3=3),(SUMIF('WOW PMPM &amp; Agg'!$B$24:$B$29,'Summary TC'!$B60,'WOW PMPM &amp; Agg'!I$24:I$29)*0.75),IF(AND('C Report'!$K$2=J$11,'C Report'!$K$3=4),SUMIF('WOW PMPM &amp; Agg'!$B$24:$B$29,'Summary TC'!$B60,'WOW PMPM &amp; Agg'!I$24:I$29),""))))),SUMIF('WOW PMPM &amp; Agg'!$B$24:$B$29,'Summary TC'!$B60,'WOW PMPM &amp; Agg'!I$24:I$29))</f>
        <v>0</v>
      </c>
      <c r="K60" s="354">
        <f>IF($B$7="Actuals Only",IF('C Report'!$K$2&gt;K$11,SUMIF('WOW PMPM &amp; Agg'!$B$24:$B$29,'Summary TC'!$B60,'WOW PMPM &amp; Agg'!J$24:J$29),IF(AND('C Report'!$K$2=K$11,'C Report'!$K$3=1),(SUMIF('WOW PMPM &amp; Agg'!$B$24:$B$29,'Summary TC'!$B60,'WOW PMPM &amp; Agg'!J$24:J$29)*0.25),IF(AND('C Report'!$K$2=K$11,'C Report'!$K$3=2),(SUMIF('WOW PMPM &amp; Agg'!$B$24:$B$29,'Summary TC'!$B60,'WOW PMPM &amp; Agg'!J$24:J$29)*0.5),IF(AND('C Report'!$K$2=K$11,'C Report'!$K$3=3),(SUMIF('WOW PMPM &amp; Agg'!$B$24:$B$29,'Summary TC'!$B60,'WOW PMPM &amp; Agg'!J$24:J$29)*0.75),IF(AND('C Report'!$K$2=K$11,'C Report'!$K$3=4),SUMIF('WOW PMPM &amp; Agg'!$B$24:$B$29,'Summary TC'!$B60,'WOW PMPM &amp; Agg'!J$24:J$29),""))))),SUMIF('WOW PMPM &amp; Agg'!$B$24:$B$29,'Summary TC'!$B60,'WOW PMPM &amp; Agg'!J$24:J$29))</f>
        <v>0</v>
      </c>
      <c r="L60" s="354">
        <f>IF($B$7="Actuals Only",IF('C Report'!$K$2&gt;L$11,SUMIF('WOW PMPM &amp; Agg'!$B$24:$B$29,'Summary TC'!$B60,'WOW PMPM &amp; Agg'!K$24:K$29),IF(AND('C Report'!$K$2=L$11,'C Report'!$K$3=1),(SUMIF('WOW PMPM &amp; Agg'!$B$24:$B$29,'Summary TC'!$B60,'WOW PMPM &amp; Agg'!K$24:K$29)*0.25),IF(AND('C Report'!$K$2=L$11,'C Report'!$K$3=2),(SUMIF('WOW PMPM &amp; Agg'!$B$24:$B$29,'Summary TC'!$B60,'WOW PMPM &amp; Agg'!K$24:K$29)*0.5),IF(AND('C Report'!$K$2=L$11,'C Report'!$K$3=3),(SUMIF('WOW PMPM &amp; Agg'!$B$24:$B$29,'Summary TC'!$B60,'WOW PMPM &amp; Agg'!K$24:K$29)*0.75),IF(AND('C Report'!$K$2=L$11,'C Report'!$K$3=4),SUMIF('WOW PMPM &amp; Agg'!$B$24:$B$29,'Summary TC'!$B60,'WOW PMPM &amp; Agg'!K$24:K$29),""))))),SUMIF('WOW PMPM &amp; Agg'!$B$24:$B$29,'Summary TC'!$B60,'WOW PMPM &amp; Agg'!K$24:K$29))</f>
        <v>0</v>
      </c>
      <c r="M60" s="354">
        <f>IF($B$7="Actuals Only",IF('C Report'!$K$2&gt;M$11,SUMIF('WOW PMPM &amp; Agg'!$B$24:$B$29,'Summary TC'!$B60,'WOW PMPM &amp; Agg'!L$24:L$29),IF(AND('C Report'!$K$2=M$11,'C Report'!$K$3=1),(SUMIF('WOW PMPM &amp; Agg'!$B$24:$B$29,'Summary TC'!$B60,'WOW PMPM &amp; Agg'!L$24:L$29)*0.25),IF(AND('C Report'!$K$2=M$11,'C Report'!$K$3=2),(SUMIF('WOW PMPM &amp; Agg'!$B$24:$B$29,'Summary TC'!$B60,'WOW PMPM &amp; Agg'!L$24:L$29)*0.5),IF(AND('C Report'!$K$2=M$11,'C Report'!$K$3=3),(SUMIF('WOW PMPM &amp; Agg'!$B$24:$B$29,'Summary TC'!$B60,'WOW PMPM &amp; Agg'!L$24:L$29)*0.75),IF(AND('C Report'!$K$2=M$11,'C Report'!$K$3=4),SUMIF('WOW PMPM &amp; Agg'!$B$24:$B$29,'Summary TC'!$B60,'WOW PMPM &amp; Agg'!L$24:L$29),""))))),SUMIF('WOW PMPM &amp; Agg'!$B$24:$B$29,'Summary TC'!$B60,'WOW PMPM &amp; Agg'!L$24:L$29))</f>
        <v>0</v>
      </c>
      <c r="N60" s="354">
        <f>IF($B$7="Actuals Only",IF('C Report'!$K$2&gt;N$11,SUMIF('WOW PMPM &amp; Agg'!$B$24:$B$29,'Summary TC'!$B60,'WOW PMPM &amp; Agg'!M$24:M$29),IF(AND('C Report'!$K$2=N$11,'C Report'!$K$3=1),(SUMIF('WOW PMPM &amp; Agg'!$B$24:$B$29,'Summary TC'!$B60,'WOW PMPM &amp; Agg'!M$24:M$29)*0.25),IF(AND('C Report'!$K$2=N$11,'C Report'!$K$3=2),(SUMIF('WOW PMPM &amp; Agg'!$B$24:$B$29,'Summary TC'!$B60,'WOW PMPM &amp; Agg'!M$24:M$29)*0.5),IF(AND('C Report'!$K$2=N$11,'C Report'!$K$3=3),(SUMIF('WOW PMPM &amp; Agg'!$B$24:$B$29,'Summary TC'!$B60,'WOW PMPM &amp; Agg'!M$24:M$29)*0.75),IF(AND('C Report'!$K$2=N$11,'C Report'!$K$3=4),SUMIF('WOW PMPM &amp; Agg'!$B$24:$B$29,'Summary TC'!$B60,'WOW PMPM &amp; Agg'!M$24:M$29),""))))),SUMIF('WOW PMPM &amp; Agg'!$B$24:$B$29,'Summary TC'!$B60,'WOW PMPM &amp; Agg'!M$24:M$29))</f>
        <v>0</v>
      </c>
      <c r="O60" s="354">
        <f>IF($B$7="Actuals Only",IF('C Report'!$K$2&gt;O$11,SUMIF('WOW PMPM &amp; Agg'!$B$24:$B$29,'Summary TC'!$B60,'WOW PMPM &amp; Agg'!N$24:N$29),IF(AND('C Report'!$K$2=O$11,'C Report'!$K$3=1),(SUMIF('WOW PMPM &amp; Agg'!$B$24:$B$29,'Summary TC'!$B60,'WOW PMPM &amp; Agg'!N$24:N$29)*0.25),IF(AND('C Report'!$K$2=O$11,'C Report'!$K$3=2),(SUMIF('WOW PMPM &amp; Agg'!$B$24:$B$29,'Summary TC'!$B60,'WOW PMPM &amp; Agg'!N$24:N$29)*0.5),IF(AND('C Report'!$K$2=O$11,'C Report'!$K$3=3),(SUMIF('WOW PMPM &amp; Agg'!$B$24:$B$29,'Summary TC'!$B60,'WOW PMPM &amp; Agg'!N$24:N$29)*0.75),IF(AND('C Report'!$K$2=O$11,'C Report'!$K$3=4),SUMIF('WOW PMPM &amp; Agg'!$B$24:$B$29,'Summary TC'!$B60,'WOW PMPM &amp; Agg'!N$24:N$29),""))))),SUMIF('WOW PMPM &amp; Agg'!$B$24:$B$29,'Summary TC'!$B60,'WOW PMPM &amp; Agg'!N$24:N$29))</f>
        <v>0</v>
      </c>
      <c r="P60" s="354">
        <f>IF($B$7="Actuals Only",IF('C Report'!$K$2&gt;P$11,SUMIF('WOW PMPM &amp; Agg'!$B$24:$B$29,'Summary TC'!$B60,'WOW PMPM &amp; Agg'!O$24:O$29),IF(AND('C Report'!$K$2=P$11,'C Report'!$K$3=1),(SUMIF('WOW PMPM &amp; Agg'!$B$24:$B$29,'Summary TC'!$B60,'WOW PMPM &amp; Agg'!O$24:O$29)*0.25),IF(AND('C Report'!$K$2=P$11,'C Report'!$K$3=2),(SUMIF('WOW PMPM &amp; Agg'!$B$24:$B$29,'Summary TC'!$B60,'WOW PMPM &amp; Agg'!O$24:O$29)*0.5),IF(AND('C Report'!$K$2=P$11,'C Report'!$K$3=3),(SUMIF('WOW PMPM &amp; Agg'!$B$24:$B$29,'Summary TC'!$B60,'WOW PMPM &amp; Agg'!O$24:O$29)*0.75),IF(AND('C Report'!$K$2=P$11,'C Report'!$K$3=4),SUMIF('WOW PMPM &amp; Agg'!$B$24:$B$29,'Summary TC'!$B60,'WOW PMPM &amp; Agg'!O$24:O$29),""))))),SUMIF('WOW PMPM &amp; Agg'!$B$24:$B$29,'Summary TC'!$B60,'WOW PMPM &amp; Agg'!O$24:O$29))</f>
        <v>0</v>
      </c>
      <c r="Q60" s="354">
        <f>IF($B$7="Actuals Only",IF('C Report'!$K$2&gt;Q$11,SUMIF('WOW PMPM &amp; Agg'!$B$24:$B$29,'Summary TC'!$B60,'WOW PMPM &amp; Agg'!P$24:P$29),IF(AND('C Report'!$K$2=Q$11,'C Report'!$K$3=1),(SUMIF('WOW PMPM &amp; Agg'!$B$24:$B$29,'Summary TC'!$B60,'WOW PMPM &amp; Agg'!P$24:P$29)*0.25),IF(AND('C Report'!$K$2=Q$11,'C Report'!$K$3=2),(SUMIF('WOW PMPM &amp; Agg'!$B$24:$B$29,'Summary TC'!$B60,'WOW PMPM &amp; Agg'!P$24:P$29)*0.5),IF(AND('C Report'!$K$2=Q$11,'C Report'!$K$3=3),(SUMIF('WOW PMPM &amp; Agg'!$B$24:$B$29,'Summary TC'!$B60,'WOW PMPM &amp; Agg'!P$24:P$29)*0.75),IF(AND('C Report'!$K$2=Q$11,'C Report'!$K$3=4),SUMIF('WOW PMPM &amp; Agg'!$B$24:$B$29,'Summary TC'!$B60,'WOW PMPM &amp; Agg'!P$24:P$29),""))))),SUMIF('WOW PMPM &amp; Agg'!$B$24:$B$29,'Summary TC'!$B60,'WOW PMPM &amp; Agg'!P$24:P$29))</f>
        <v>0</v>
      </c>
      <c r="R60" s="354">
        <f>IF($B$7="Actuals Only",IF('C Report'!$K$2&gt;R$11,SUMIF('WOW PMPM &amp; Agg'!$B$24:$B$29,'Summary TC'!$B60,'WOW PMPM &amp; Agg'!Q$24:Q$29),IF(AND('C Report'!$K$2=R$11,'C Report'!$K$3=1),(SUMIF('WOW PMPM &amp; Agg'!$B$24:$B$29,'Summary TC'!$B60,'WOW PMPM &amp; Agg'!Q$24:Q$29)*0.25),IF(AND('C Report'!$K$2=R$11,'C Report'!$K$3=2),(SUMIF('WOW PMPM &amp; Agg'!$B$24:$B$29,'Summary TC'!$B60,'WOW PMPM &amp; Agg'!Q$24:Q$29)*0.5),IF(AND('C Report'!$K$2=R$11,'C Report'!$K$3=3),(SUMIF('WOW PMPM &amp; Agg'!$B$24:$B$29,'Summary TC'!$B60,'WOW PMPM &amp; Agg'!Q$24:Q$29)*0.75),IF(AND('C Report'!$K$2=R$11,'C Report'!$K$3=4),SUMIF('WOW PMPM &amp; Agg'!$B$24:$B$29,'Summary TC'!$B60,'WOW PMPM &amp; Agg'!Q$24:Q$29),""))))),SUMIF('WOW PMPM &amp; Agg'!$B$24:$B$29,'Summary TC'!$B60,'WOW PMPM &amp; Agg'!Q$24:Q$29))</f>
        <v>0</v>
      </c>
      <c r="S60" s="354">
        <f>IF($B$7="Actuals Only",IF('C Report'!$K$2&gt;S$11,SUMIF('WOW PMPM &amp; Agg'!$B$24:$B$29,'Summary TC'!$B60,'WOW PMPM &amp; Agg'!R$24:R$29),IF(AND('C Report'!$K$2=S$11,'C Report'!$K$3=1),(SUMIF('WOW PMPM &amp; Agg'!$B$24:$B$29,'Summary TC'!$B60,'WOW PMPM &amp; Agg'!R$24:R$29)*0.25),IF(AND('C Report'!$K$2=S$11,'C Report'!$K$3=2),(SUMIF('WOW PMPM &amp; Agg'!$B$24:$B$29,'Summary TC'!$B60,'WOW PMPM &amp; Agg'!R$24:R$29)*0.5),IF(AND('C Report'!$K$2=S$11,'C Report'!$K$3=3),(SUMIF('WOW PMPM &amp; Agg'!$B$24:$B$29,'Summary TC'!$B60,'WOW PMPM &amp; Agg'!R$24:R$29)*0.75),IF(AND('C Report'!$K$2=S$11,'C Report'!$K$3=4),SUMIF('WOW PMPM &amp; Agg'!$B$24:$B$29,'Summary TC'!$B60,'WOW PMPM &amp; Agg'!R$24:R$29),""))))),SUMIF('WOW PMPM &amp; Agg'!$B$24:$B$29,'Summary TC'!$B60,'WOW PMPM &amp; Agg'!R$24:R$29))</f>
        <v>0</v>
      </c>
      <c r="T60" s="354">
        <f>IF($B$7="Actuals Only",IF('C Report'!$K$2&gt;T$11,SUMIF('WOW PMPM &amp; Agg'!$B$24:$B$29,'Summary TC'!$B60,'WOW PMPM &amp; Agg'!S$24:S$29),IF(AND('C Report'!$K$2=T$11,'C Report'!$K$3=1),(SUMIF('WOW PMPM &amp; Agg'!$B$24:$B$29,'Summary TC'!$B60,'WOW PMPM &amp; Agg'!S$24:S$29)*0.25),IF(AND('C Report'!$K$2=T$11,'C Report'!$K$3=2),(SUMIF('WOW PMPM &amp; Agg'!$B$24:$B$29,'Summary TC'!$B60,'WOW PMPM &amp; Agg'!S$24:S$29)*0.5),IF(AND('C Report'!$K$2=T$11,'C Report'!$K$3=3),(SUMIF('WOW PMPM &amp; Agg'!$B$24:$B$29,'Summary TC'!$B60,'WOW PMPM &amp; Agg'!S$24:S$29)*0.75),IF(AND('C Report'!$K$2=T$11,'C Report'!$K$3=4),SUMIF('WOW PMPM &amp; Agg'!$B$24:$B$29,'Summary TC'!$B60,'WOW PMPM &amp; Agg'!S$24:S$29),""))))),SUMIF('WOW PMPM &amp; Agg'!$B$24:$B$29,'Summary TC'!$B60,'WOW PMPM &amp; Agg'!S$24:S$29))</f>
        <v>0</v>
      </c>
      <c r="U60" s="354">
        <f>IF($B$7="Actuals Only",IF('C Report'!$K$2&gt;U$11,SUMIF('WOW PMPM &amp; Agg'!$B$24:$B$29,'Summary TC'!$B60,'WOW PMPM &amp; Agg'!T$24:T$29),IF(AND('C Report'!$K$2=U$11,'C Report'!$K$3=1),(SUMIF('WOW PMPM &amp; Agg'!$B$24:$B$29,'Summary TC'!$B60,'WOW PMPM &amp; Agg'!T$24:T$29)*0.25),IF(AND('C Report'!$K$2=U$11,'C Report'!$K$3=2),(SUMIF('WOW PMPM &amp; Agg'!$B$24:$B$29,'Summary TC'!$B60,'WOW PMPM &amp; Agg'!T$24:T$29)*0.5),IF(AND('C Report'!$K$2=U$11,'C Report'!$K$3=3),(SUMIF('WOW PMPM &amp; Agg'!$B$24:$B$29,'Summary TC'!$B60,'WOW PMPM &amp; Agg'!T$24:T$29)*0.75),IF(AND('C Report'!$K$2=U$11,'C Report'!$K$3=4),SUMIF('WOW PMPM &amp; Agg'!$B$24:$B$29,'Summary TC'!$B60,'WOW PMPM &amp; Agg'!T$24:T$29),""))))),SUMIF('WOW PMPM &amp; Agg'!$B$24:$B$29,'Summary TC'!$B60,'WOW PMPM &amp; Agg'!T$24:T$29))</f>
        <v>0</v>
      </c>
      <c r="V60" s="354">
        <f>IF($B$7="Actuals Only",IF('C Report'!$K$2&gt;V$11,SUMIF('WOW PMPM &amp; Agg'!$B$24:$B$29,'Summary TC'!$B60,'WOW PMPM &amp; Agg'!U$24:U$29),IF(AND('C Report'!$K$2=V$11,'C Report'!$K$3=1),(SUMIF('WOW PMPM &amp; Agg'!$B$24:$B$29,'Summary TC'!$B60,'WOW PMPM &amp; Agg'!U$24:U$29)*0.25),IF(AND('C Report'!$K$2=V$11,'C Report'!$K$3=2),(SUMIF('WOW PMPM &amp; Agg'!$B$24:$B$29,'Summary TC'!$B60,'WOW PMPM &amp; Agg'!U$24:U$29)*0.5),IF(AND('C Report'!$K$2=V$11,'C Report'!$K$3=3),(SUMIF('WOW PMPM &amp; Agg'!$B$24:$B$29,'Summary TC'!$B60,'WOW PMPM &amp; Agg'!U$24:U$29)*0.75),IF(AND('C Report'!$K$2=V$11,'C Report'!$K$3=4),SUMIF('WOW PMPM &amp; Agg'!$B$24:$B$29,'Summary TC'!$B60,'WOW PMPM &amp; Agg'!U$24:U$29),""))))),SUMIF('WOW PMPM &amp; Agg'!$B$24:$B$29,'Summary TC'!$B60,'WOW PMPM &amp; Agg'!U$24:U$29))</f>
        <v>0</v>
      </c>
      <c r="W60" s="354">
        <f>IF($B$7="Actuals Only",IF('C Report'!$K$2&gt;W$11,SUMIF('WOW PMPM &amp; Agg'!$B$24:$B$29,'Summary TC'!$B60,'WOW PMPM &amp; Agg'!V$24:V$29),IF(AND('C Report'!$K$2=W$11,'C Report'!$K$3=1),(SUMIF('WOW PMPM &amp; Agg'!$B$24:$B$29,'Summary TC'!$B60,'WOW PMPM &amp; Agg'!V$24:V$29)*0.25),IF(AND('C Report'!$K$2=W$11,'C Report'!$K$3=2),(SUMIF('WOW PMPM &amp; Agg'!$B$24:$B$29,'Summary TC'!$B60,'WOW PMPM &amp; Agg'!V$24:V$29)*0.5),IF(AND('C Report'!$K$2=W$11,'C Report'!$K$3=3),(SUMIF('WOW PMPM &amp; Agg'!$B$24:$B$29,'Summary TC'!$B60,'WOW PMPM &amp; Agg'!V$24:V$29)*0.75),IF(AND('C Report'!$K$2=W$11,'C Report'!$K$3=4),SUMIF('WOW PMPM &amp; Agg'!$B$24:$B$29,'Summary TC'!$B60,'WOW PMPM &amp; Agg'!V$24:V$29),""))))),SUMIF('WOW PMPM &amp; Agg'!$B$24:$B$29,'Summary TC'!$B60,'WOW PMPM &amp; Agg'!V$24:V$29))</f>
        <v>0</v>
      </c>
      <c r="X60" s="354">
        <f>IF($B$7="Actuals Only",IF('C Report'!$K$2&gt;X$11,SUMIF('WOW PMPM &amp; Agg'!$B$24:$B$29,'Summary TC'!$B60,'WOW PMPM &amp; Agg'!W$24:W$29),IF(AND('C Report'!$K$2=X$11,'C Report'!$K$3=1),(SUMIF('WOW PMPM &amp; Agg'!$B$24:$B$29,'Summary TC'!$B60,'WOW PMPM &amp; Agg'!W$24:W$29)*0.25),IF(AND('C Report'!$K$2=X$11,'C Report'!$K$3=2),(SUMIF('WOW PMPM &amp; Agg'!$B$24:$B$29,'Summary TC'!$B60,'WOW PMPM &amp; Agg'!W$24:W$29)*0.5),IF(AND('C Report'!$K$2=X$11,'C Report'!$K$3=3),(SUMIF('WOW PMPM &amp; Agg'!$B$24:$B$29,'Summary TC'!$B60,'WOW PMPM &amp; Agg'!W$24:W$29)*0.75),IF(AND('C Report'!$K$2=X$11,'C Report'!$K$3=4),SUMIF('WOW PMPM &amp; Agg'!$B$24:$B$29,'Summary TC'!$B60,'WOW PMPM &amp; Agg'!W$24:W$29),""))))),SUMIF('WOW PMPM &amp; Agg'!$B$24:$B$29,'Summary TC'!$B60,'WOW PMPM &amp; Agg'!W$24:W$29))</f>
        <v>0</v>
      </c>
      <c r="Y60" s="354">
        <f>IF($B$7="Actuals Only",IF('C Report'!$K$2&gt;Y$11,SUMIF('WOW PMPM &amp; Agg'!$B$24:$B$29,'Summary TC'!$B60,'WOW PMPM &amp; Agg'!X$24:X$29),IF(AND('C Report'!$K$2=Y$11,'C Report'!$K$3=1),(SUMIF('WOW PMPM &amp; Agg'!$B$24:$B$29,'Summary TC'!$B60,'WOW PMPM &amp; Agg'!X$24:X$29)*0.25),IF(AND('C Report'!$K$2=Y$11,'C Report'!$K$3=2),(SUMIF('WOW PMPM &amp; Agg'!$B$24:$B$29,'Summary TC'!$B60,'WOW PMPM &amp; Agg'!X$24:X$29)*0.5),IF(AND('C Report'!$K$2=Y$11,'C Report'!$K$3=3),(SUMIF('WOW PMPM &amp; Agg'!$B$24:$B$29,'Summary TC'!$B60,'WOW PMPM &amp; Agg'!X$24:X$29)*0.75),IF(AND('C Report'!$K$2=Y$11,'C Report'!$K$3=4),SUMIF('WOW PMPM &amp; Agg'!$B$24:$B$29,'Summary TC'!$B60,'WOW PMPM &amp; Agg'!X$24:X$29),""))))),SUMIF('WOW PMPM &amp; Agg'!$B$24:$B$29,'Summary TC'!$B60,'WOW PMPM &amp; Agg'!X$24:X$29))</f>
        <v>0</v>
      </c>
      <c r="Z60" s="354">
        <f>IF($B$7="Actuals Only",IF('C Report'!$K$2&gt;Z$11,SUMIF('WOW PMPM &amp; Agg'!$B$24:$B$29,'Summary TC'!$B60,'WOW PMPM &amp; Agg'!Y$24:Y$29),IF(AND('C Report'!$K$2=Z$11,'C Report'!$K$3=1),(SUMIF('WOW PMPM &amp; Agg'!$B$24:$B$29,'Summary TC'!$B60,'WOW PMPM &amp; Agg'!Y$24:Y$29)*0.25),IF(AND('C Report'!$K$2=Z$11,'C Report'!$K$3=2),(SUMIF('WOW PMPM &amp; Agg'!$B$24:$B$29,'Summary TC'!$B60,'WOW PMPM &amp; Agg'!Y$24:Y$29)*0.5),IF(AND('C Report'!$K$2=Z$11,'C Report'!$K$3=3),(SUMIF('WOW PMPM &amp; Agg'!$B$24:$B$29,'Summary TC'!$B60,'WOW PMPM &amp; Agg'!Y$24:Y$29)*0.75),IF(AND('C Report'!$K$2=Z$11,'C Report'!$K$3=4),SUMIF('WOW PMPM &amp; Agg'!$B$24:$B$29,'Summary TC'!$B60,'WOW PMPM &amp; Agg'!Y$24:Y$29),""))))),SUMIF('WOW PMPM &amp; Agg'!$B$24:$B$29,'Summary TC'!$B60,'WOW PMPM &amp; Agg'!Y$24:Y$29))</f>
        <v>0</v>
      </c>
      <c r="AA60" s="354">
        <f>IF($B$7="Actuals Only",IF('C Report'!$K$2&gt;AA$11,SUMIF('WOW PMPM &amp; Agg'!$B$24:$B$29,'Summary TC'!$B60,'WOW PMPM &amp; Agg'!Z$24:Z$29),IF(AND('C Report'!$K$2=AA$11,'C Report'!$K$3=1),(SUMIF('WOW PMPM &amp; Agg'!$B$24:$B$29,'Summary TC'!$B60,'WOW PMPM &amp; Agg'!Z$24:Z$29)*0.25),IF(AND('C Report'!$K$2=AA$11,'C Report'!$K$3=2),(SUMIF('WOW PMPM &amp; Agg'!$B$24:$B$29,'Summary TC'!$B60,'WOW PMPM &amp; Agg'!Z$24:Z$29)*0.5),IF(AND('C Report'!$K$2=AA$11,'C Report'!$K$3=3),(SUMIF('WOW PMPM &amp; Agg'!$B$24:$B$29,'Summary TC'!$B60,'WOW PMPM &amp; Agg'!Z$24:Z$29)*0.75),IF(AND('C Report'!$K$2=AA$11,'C Report'!$K$3=4),SUMIF('WOW PMPM &amp; Agg'!$B$24:$B$29,'Summary TC'!$B60,'WOW PMPM &amp; Agg'!Z$24:Z$29),""))))),SUMIF('WOW PMPM &amp; Agg'!$B$24:$B$29,'Summary TC'!$B60,'WOW PMPM &amp; Agg'!Z$24:Z$29))</f>
        <v>0</v>
      </c>
      <c r="AB60" s="354">
        <f>IF($B$7="Actuals Only",IF('C Report'!$K$2&gt;AB$11,SUMIF('WOW PMPM &amp; Agg'!$B$24:$B$29,'Summary TC'!$B60,'WOW PMPM &amp; Agg'!AA$24:AA$29),IF(AND('C Report'!$K$2=AB$11,'C Report'!$K$3=1),(SUMIF('WOW PMPM &amp; Agg'!$B$24:$B$29,'Summary TC'!$B60,'WOW PMPM &amp; Agg'!AA$24:AA$29)*0.25),IF(AND('C Report'!$K$2=AB$11,'C Report'!$K$3=2),(SUMIF('WOW PMPM &amp; Agg'!$B$24:$B$29,'Summary TC'!$B60,'WOW PMPM &amp; Agg'!AA$24:AA$29)*0.5),IF(AND('C Report'!$K$2=AB$11,'C Report'!$K$3=3),(SUMIF('WOW PMPM &amp; Agg'!$B$24:$B$29,'Summary TC'!$B60,'WOW PMPM &amp; Agg'!AA$24:AA$29)*0.75),IF(AND('C Report'!$K$2=AB$11,'C Report'!$K$3=4),SUMIF('WOW PMPM &amp; Agg'!$B$24:$B$29,'Summary TC'!$B60,'WOW PMPM &amp; Agg'!AA$24:AA$29),""))))),SUMIF('WOW PMPM &amp; Agg'!$B$24:$B$29,'Summary TC'!$B60,'WOW PMPM &amp; Agg'!AA$24:AA$29))</f>
        <v>0</v>
      </c>
      <c r="AC60" s="355">
        <f>IF($B$7="Actuals Only",IF('C Report'!$K$2&gt;AC$11,SUMIF('WOW PMPM &amp; Agg'!$B$24:$B$29,'Summary TC'!$B60,'WOW PMPM &amp; Agg'!AB$24:AB$29),IF(AND('C Report'!$K$2=AC$11,'C Report'!$K$3=1),(SUMIF('WOW PMPM &amp; Agg'!$B$24:$B$29,'Summary TC'!$B60,'WOW PMPM &amp; Agg'!AB$24:AB$29)*0.25),IF(AND('C Report'!$K$2=AC$11,'C Report'!$K$3=2),(SUMIF('WOW PMPM &amp; Agg'!$B$24:$B$29,'Summary TC'!$B60,'WOW PMPM &amp; Agg'!AB$24:AB$29)*0.5),IF(AND('C Report'!$K$2=AC$11,'C Report'!$K$3=3),(SUMIF('WOW PMPM &amp; Agg'!$B$24:$B$29,'Summary TC'!$B60,'WOW PMPM &amp; Agg'!AB$24:AB$29)*0.75),IF(AND('C Report'!$K$2=AC$11,'C Report'!$K$3=4),SUMIF('WOW PMPM &amp; Agg'!$B$24:$B$29,'Summary TC'!$B60,'WOW PMPM &amp; Agg'!AB$24:AB$29),""))))),SUMIF('WOW PMPM &amp; Agg'!$B$24:$B$29,'Summary TC'!$B60,'WOW PMPM &amp; Agg'!AB$24:AB$29))</f>
        <v>0</v>
      </c>
      <c r="AD60" s="573"/>
    </row>
    <row r="61" spans="2:30" x14ac:dyDescent="0.2">
      <c r="B61" s="61" t="str">
        <f>IFERROR(VLOOKUP(C61,'MEG Def'!$A$21:$B$26,2),"")</f>
        <v/>
      </c>
      <c r="C61" s="115"/>
      <c r="D61" s="259" t="str">
        <f>IF($C61&lt;&gt;0,"Total","")</f>
        <v/>
      </c>
      <c r="E61" s="353">
        <f>IF($B$7="Actuals Only",IF('C Report'!$K$2&gt;E$11,SUMIF('WOW PMPM &amp; Agg'!$B$24:$B$29,'Summary TC'!$B61,'WOW PMPM &amp; Agg'!D$24:D$29),IF(AND('C Report'!$K$2=E$11,'C Report'!$K$3=1),(SUMIF('WOW PMPM &amp; Agg'!$B$24:$B$29,'Summary TC'!$B61,'WOW PMPM &amp; Agg'!D$24:D$29)*0.25),IF(AND('C Report'!$K$2=E$11,'C Report'!$K$3=2),(SUMIF('WOW PMPM &amp; Agg'!$B$24:$B$29,'Summary TC'!$B61,'WOW PMPM &amp; Agg'!D$24:D$29)*0.5),IF(AND('C Report'!$K$2=E$11,'C Report'!$K$3=3),(SUMIF('WOW PMPM &amp; Agg'!$B$24:$B$29,'Summary TC'!$B61,'WOW PMPM &amp; Agg'!D$24:D$29)*0.75),IF(AND('C Report'!$K$2=E$11,'C Report'!$K$3=4),SUMIF('WOW PMPM &amp; Agg'!$B$24:$B$29,'Summary TC'!$B61,'WOW PMPM &amp; Agg'!D$24:D$29),""))))),SUMIF('WOW PMPM &amp; Agg'!$B$24:$B$29,'Summary TC'!$B61,'WOW PMPM &amp; Agg'!D$24:D$29))</f>
        <v>0</v>
      </c>
      <c r="F61" s="354">
        <f>IF($B$7="Actuals Only",IF('C Report'!$K$2&gt;F$11,SUMIF('WOW PMPM &amp; Agg'!$B$24:$B$29,'Summary TC'!$B61,'WOW PMPM &amp; Agg'!E$24:E$29),IF(AND('C Report'!$K$2=F$11,'C Report'!$K$3=1),(SUMIF('WOW PMPM &amp; Agg'!$B$24:$B$29,'Summary TC'!$B61,'WOW PMPM &amp; Agg'!E$24:E$29)*0.25),IF(AND('C Report'!$K$2=F$11,'C Report'!$K$3=2),(SUMIF('WOW PMPM &amp; Agg'!$B$24:$B$29,'Summary TC'!$B61,'WOW PMPM &amp; Agg'!E$24:E$29)*0.5),IF(AND('C Report'!$K$2=F$11,'C Report'!$K$3=3),(SUMIF('WOW PMPM &amp; Agg'!$B$24:$B$29,'Summary TC'!$B61,'WOW PMPM &amp; Agg'!E$24:E$29)*0.75),IF(AND('C Report'!$K$2=F$11,'C Report'!$K$3=4),SUMIF('WOW PMPM &amp; Agg'!$B$24:$B$29,'Summary TC'!$B61,'WOW PMPM &amp; Agg'!E$24:E$29),""))))),SUMIF('WOW PMPM &amp; Agg'!$B$24:$B$29,'Summary TC'!$B61,'WOW PMPM &amp; Agg'!E$24:E$29))</f>
        <v>0</v>
      </c>
      <c r="G61" s="354">
        <f>IF($B$7="Actuals Only",IF('C Report'!$K$2&gt;G$11,SUMIF('WOW PMPM &amp; Agg'!$B$24:$B$29,'Summary TC'!$B61,'WOW PMPM &amp; Agg'!F$24:F$29),IF(AND('C Report'!$K$2=G$11,'C Report'!$K$3=1),(SUMIF('WOW PMPM &amp; Agg'!$B$24:$B$29,'Summary TC'!$B61,'WOW PMPM &amp; Agg'!F$24:F$29)*0.25),IF(AND('C Report'!$K$2=G$11,'C Report'!$K$3=2),(SUMIF('WOW PMPM &amp; Agg'!$B$24:$B$29,'Summary TC'!$B61,'WOW PMPM &amp; Agg'!F$24:F$29)*0.5),IF(AND('C Report'!$K$2=G$11,'C Report'!$K$3=3),(SUMIF('WOW PMPM &amp; Agg'!$B$24:$B$29,'Summary TC'!$B61,'WOW PMPM &amp; Agg'!F$24:F$29)*0.75),IF(AND('C Report'!$K$2=G$11,'C Report'!$K$3=4),SUMIF('WOW PMPM &amp; Agg'!$B$24:$B$29,'Summary TC'!$B61,'WOW PMPM &amp; Agg'!F$24:F$29),""))))),SUMIF('WOW PMPM &amp; Agg'!$B$24:$B$29,'Summary TC'!$B61,'WOW PMPM &amp; Agg'!F$24:F$29))</f>
        <v>0</v>
      </c>
      <c r="H61" s="354">
        <f>IF($B$7="Actuals Only",IF('C Report'!$K$2&gt;H$11,SUMIF('WOW PMPM &amp; Agg'!$B$24:$B$29,'Summary TC'!$B61,'WOW PMPM &amp; Agg'!G$24:G$29),IF(AND('C Report'!$K$2=H$11,'C Report'!$K$3=1),(SUMIF('WOW PMPM &amp; Agg'!$B$24:$B$29,'Summary TC'!$B61,'WOW PMPM &amp; Agg'!G$24:G$29)*0.25),IF(AND('C Report'!$K$2=H$11,'C Report'!$K$3=2),(SUMIF('WOW PMPM &amp; Agg'!$B$24:$B$29,'Summary TC'!$B61,'WOW PMPM &amp; Agg'!G$24:G$29)*0.5),IF(AND('C Report'!$K$2=H$11,'C Report'!$K$3=3),(SUMIF('WOW PMPM &amp; Agg'!$B$24:$B$29,'Summary TC'!$B61,'WOW PMPM &amp; Agg'!G$24:G$29)*0.75),IF(AND('C Report'!$K$2=H$11,'C Report'!$K$3=4),SUMIF('WOW PMPM &amp; Agg'!$B$24:$B$29,'Summary TC'!$B61,'WOW PMPM &amp; Agg'!G$24:G$29),""))))),SUMIF('WOW PMPM &amp; Agg'!$B$24:$B$29,'Summary TC'!$B61,'WOW PMPM &amp; Agg'!G$24:G$29))</f>
        <v>0</v>
      </c>
      <c r="I61" s="354">
        <f>IF($B$7="Actuals Only",IF('C Report'!$K$2&gt;I$11,SUMIF('WOW PMPM &amp; Agg'!$B$24:$B$29,'Summary TC'!$B61,'WOW PMPM &amp; Agg'!H$24:H$29),IF(AND('C Report'!$K$2=I$11,'C Report'!$K$3=1),(SUMIF('WOW PMPM &amp; Agg'!$B$24:$B$29,'Summary TC'!$B61,'WOW PMPM &amp; Agg'!H$24:H$29)*0.25),IF(AND('C Report'!$K$2=I$11,'C Report'!$K$3=2),(SUMIF('WOW PMPM &amp; Agg'!$B$24:$B$29,'Summary TC'!$B61,'WOW PMPM &amp; Agg'!H$24:H$29)*0.5),IF(AND('C Report'!$K$2=I$11,'C Report'!$K$3=3),(SUMIF('WOW PMPM &amp; Agg'!$B$24:$B$29,'Summary TC'!$B61,'WOW PMPM &amp; Agg'!H$24:H$29)*0.75),IF(AND('C Report'!$K$2=I$11,'C Report'!$K$3=4),SUMIF('WOW PMPM &amp; Agg'!$B$24:$B$29,'Summary TC'!$B61,'WOW PMPM &amp; Agg'!H$24:H$29),""))))),SUMIF('WOW PMPM &amp; Agg'!$B$24:$B$29,'Summary TC'!$B61,'WOW PMPM &amp; Agg'!H$24:H$29))</f>
        <v>0</v>
      </c>
      <c r="J61" s="354">
        <f>IF($B$7="Actuals Only",IF('C Report'!$K$2&gt;J$11,SUMIF('WOW PMPM &amp; Agg'!$B$24:$B$29,'Summary TC'!$B61,'WOW PMPM &amp; Agg'!I$24:I$29),IF(AND('C Report'!$K$2=J$11,'C Report'!$K$3=1),(SUMIF('WOW PMPM &amp; Agg'!$B$24:$B$29,'Summary TC'!$B61,'WOW PMPM &amp; Agg'!I$24:I$29)*0.25),IF(AND('C Report'!$K$2=J$11,'C Report'!$K$3=2),(SUMIF('WOW PMPM &amp; Agg'!$B$24:$B$29,'Summary TC'!$B61,'WOW PMPM &amp; Agg'!I$24:I$29)*0.5),IF(AND('C Report'!$K$2=J$11,'C Report'!$K$3=3),(SUMIF('WOW PMPM &amp; Agg'!$B$24:$B$29,'Summary TC'!$B61,'WOW PMPM &amp; Agg'!I$24:I$29)*0.75),IF(AND('C Report'!$K$2=J$11,'C Report'!$K$3=4),SUMIF('WOW PMPM &amp; Agg'!$B$24:$B$29,'Summary TC'!$B61,'WOW PMPM &amp; Agg'!I$24:I$29),""))))),SUMIF('WOW PMPM &amp; Agg'!$B$24:$B$29,'Summary TC'!$B61,'WOW PMPM &amp; Agg'!I$24:I$29))</f>
        <v>0</v>
      </c>
      <c r="K61" s="354">
        <f>IF($B$7="Actuals Only",IF('C Report'!$K$2&gt;K$11,SUMIF('WOW PMPM &amp; Agg'!$B$24:$B$29,'Summary TC'!$B61,'WOW PMPM &amp; Agg'!J$24:J$29),IF(AND('C Report'!$K$2=K$11,'C Report'!$K$3=1),(SUMIF('WOW PMPM &amp; Agg'!$B$24:$B$29,'Summary TC'!$B61,'WOW PMPM &amp; Agg'!J$24:J$29)*0.25),IF(AND('C Report'!$K$2=K$11,'C Report'!$K$3=2),(SUMIF('WOW PMPM &amp; Agg'!$B$24:$B$29,'Summary TC'!$B61,'WOW PMPM &amp; Agg'!J$24:J$29)*0.5),IF(AND('C Report'!$K$2=K$11,'C Report'!$K$3=3),(SUMIF('WOW PMPM &amp; Agg'!$B$24:$B$29,'Summary TC'!$B61,'WOW PMPM &amp; Agg'!J$24:J$29)*0.75),IF(AND('C Report'!$K$2=K$11,'C Report'!$K$3=4),SUMIF('WOW PMPM &amp; Agg'!$B$24:$B$29,'Summary TC'!$B61,'WOW PMPM &amp; Agg'!J$24:J$29),""))))),SUMIF('WOW PMPM &amp; Agg'!$B$24:$B$29,'Summary TC'!$B61,'WOW PMPM &amp; Agg'!J$24:J$29))</f>
        <v>0</v>
      </c>
      <c r="L61" s="354">
        <f>IF($B$7="Actuals Only",IF('C Report'!$K$2&gt;L$11,SUMIF('WOW PMPM &amp; Agg'!$B$24:$B$29,'Summary TC'!$B61,'WOW PMPM &amp; Agg'!K$24:K$29),IF(AND('C Report'!$K$2=L$11,'C Report'!$K$3=1),(SUMIF('WOW PMPM &amp; Agg'!$B$24:$B$29,'Summary TC'!$B61,'WOW PMPM &amp; Agg'!K$24:K$29)*0.25),IF(AND('C Report'!$K$2=L$11,'C Report'!$K$3=2),(SUMIF('WOW PMPM &amp; Agg'!$B$24:$B$29,'Summary TC'!$B61,'WOW PMPM &amp; Agg'!K$24:K$29)*0.5),IF(AND('C Report'!$K$2=L$11,'C Report'!$K$3=3),(SUMIF('WOW PMPM &amp; Agg'!$B$24:$B$29,'Summary TC'!$B61,'WOW PMPM &amp; Agg'!K$24:K$29)*0.75),IF(AND('C Report'!$K$2=L$11,'C Report'!$K$3=4),SUMIF('WOW PMPM &amp; Agg'!$B$24:$B$29,'Summary TC'!$B61,'WOW PMPM &amp; Agg'!K$24:K$29),""))))),SUMIF('WOW PMPM &amp; Agg'!$B$24:$B$29,'Summary TC'!$B61,'WOW PMPM &amp; Agg'!K$24:K$29))</f>
        <v>0</v>
      </c>
      <c r="M61" s="354">
        <f>IF($B$7="Actuals Only",IF('C Report'!$K$2&gt;M$11,SUMIF('WOW PMPM &amp; Agg'!$B$24:$B$29,'Summary TC'!$B61,'WOW PMPM &amp; Agg'!L$24:L$29),IF(AND('C Report'!$K$2=M$11,'C Report'!$K$3=1),(SUMIF('WOW PMPM &amp; Agg'!$B$24:$B$29,'Summary TC'!$B61,'WOW PMPM &amp; Agg'!L$24:L$29)*0.25),IF(AND('C Report'!$K$2=M$11,'C Report'!$K$3=2),(SUMIF('WOW PMPM &amp; Agg'!$B$24:$B$29,'Summary TC'!$B61,'WOW PMPM &amp; Agg'!L$24:L$29)*0.5),IF(AND('C Report'!$K$2=M$11,'C Report'!$K$3=3),(SUMIF('WOW PMPM &amp; Agg'!$B$24:$B$29,'Summary TC'!$B61,'WOW PMPM &amp; Agg'!L$24:L$29)*0.75),IF(AND('C Report'!$K$2=M$11,'C Report'!$K$3=4),SUMIF('WOW PMPM &amp; Agg'!$B$24:$B$29,'Summary TC'!$B61,'WOW PMPM &amp; Agg'!L$24:L$29),""))))),SUMIF('WOW PMPM &amp; Agg'!$B$24:$B$29,'Summary TC'!$B61,'WOW PMPM &amp; Agg'!L$24:L$29))</f>
        <v>0</v>
      </c>
      <c r="N61" s="354">
        <f>IF($B$7="Actuals Only",IF('C Report'!$K$2&gt;N$11,SUMIF('WOW PMPM &amp; Agg'!$B$24:$B$29,'Summary TC'!$B61,'WOW PMPM &amp; Agg'!M$24:M$29),IF(AND('C Report'!$K$2=N$11,'C Report'!$K$3=1),(SUMIF('WOW PMPM &amp; Agg'!$B$24:$B$29,'Summary TC'!$B61,'WOW PMPM &amp; Agg'!M$24:M$29)*0.25),IF(AND('C Report'!$K$2=N$11,'C Report'!$K$3=2),(SUMIF('WOW PMPM &amp; Agg'!$B$24:$B$29,'Summary TC'!$B61,'WOW PMPM &amp; Agg'!M$24:M$29)*0.5),IF(AND('C Report'!$K$2=N$11,'C Report'!$K$3=3),(SUMIF('WOW PMPM &amp; Agg'!$B$24:$B$29,'Summary TC'!$B61,'WOW PMPM &amp; Agg'!M$24:M$29)*0.75),IF(AND('C Report'!$K$2=N$11,'C Report'!$K$3=4),SUMIF('WOW PMPM &amp; Agg'!$B$24:$B$29,'Summary TC'!$B61,'WOW PMPM &amp; Agg'!M$24:M$29),""))))),SUMIF('WOW PMPM &amp; Agg'!$B$24:$B$29,'Summary TC'!$B61,'WOW PMPM &amp; Agg'!M$24:M$29))</f>
        <v>0</v>
      </c>
      <c r="O61" s="354">
        <f>IF($B$7="Actuals Only",IF('C Report'!$K$2&gt;O$11,SUMIF('WOW PMPM &amp; Agg'!$B$24:$B$29,'Summary TC'!$B61,'WOW PMPM &amp; Agg'!N$24:N$29),IF(AND('C Report'!$K$2=O$11,'C Report'!$K$3=1),(SUMIF('WOW PMPM &amp; Agg'!$B$24:$B$29,'Summary TC'!$B61,'WOW PMPM &amp; Agg'!N$24:N$29)*0.25),IF(AND('C Report'!$K$2=O$11,'C Report'!$K$3=2),(SUMIF('WOW PMPM &amp; Agg'!$B$24:$B$29,'Summary TC'!$B61,'WOW PMPM &amp; Agg'!N$24:N$29)*0.5),IF(AND('C Report'!$K$2=O$11,'C Report'!$K$3=3),(SUMIF('WOW PMPM &amp; Agg'!$B$24:$B$29,'Summary TC'!$B61,'WOW PMPM &amp; Agg'!N$24:N$29)*0.75),IF(AND('C Report'!$K$2=O$11,'C Report'!$K$3=4),SUMIF('WOW PMPM &amp; Agg'!$B$24:$B$29,'Summary TC'!$B61,'WOW PMPM &amp; Agg'!N$24:N$29),""))))),SUMIF('WOW PMPM &amp; Agg'!$B$24:$B$29,'Summary TC'!$B61,'WOW PMPM &amp; Agg'!N$24:N$29))</f>
        <v>0</v>
      </c>
      <c r="P61" s="354">
        <f>IF($B$7="Actuals Only",IF('C Report'!$K$2&gt;P$11,SUMIF('WOW PMPM &amp; Agg'!$B$24:$B$29,'Summary TC'!$B61,'WOW PMPM &amp; Agg'!O$24:O$29),IF(AND('C Report'!$K$2=P$11,'C Report'!$K$3=1),(SUMIF('WOW PMPM &amp; Agg'!$B$24:$B$29,'Summary TC'!$B61,'WOW PMPM &amp; Agg'!O$24:O$29)*0.25),IF(AND('C Report'!$K$2=P$11,'C Report'!$K$3=2),(SUMIF('WOW PMPM &amp; Agg'!$B$24:$B$29,'Summary TC'!$B61,'WOW PMPM &amp; Agg'!O$24:O$29)*0.5),IF(AND('C Report'!$K$2=P$11,'C Report'!$K$3=3),(SUMIF('WOW PMPM &amp; Agg'!$B$24:$B$29,'Summary TC'!$B61,'WOW PMPM &amp; Agg'!O$24:O$29)*0.75),IF(AND('C Report'!$K$2=P$11,'C Report'!$K$3=4),SUMIF('WOW PMPM &amp; Agg'!$B$24:$B$29,'Summary TC'!$B61,'WOW PMPM &amp; Agg'!O$24:O$29),""))))),SUMIF('WOW PMPM &amp; Agg'!$B$24:$B$29,'Summary TC'!$B61,'WOW PMPM &amp; Agg'!O$24:O$29))</f>
        <v>0</v>
      </c>
      <c r="Q61" s="354">
        <f>IF($B$7="Actuals Only",IF('C Report'!$K$2&gt;Q$11,SUMIF('WOW PMPM &amp; Agg'!$B$24:$B$29,'Summary TC'!$B61,'WOW PMPM &amp; Agg'!P$24:P$29),IF(AND('C Report'!$K$2=Q$11,'C Report'!$K$3=1),(SUMIF('WOW PMPM &amp; Agg'!$B$24:$B$29,'Summary TC'!$B61,'WOW PMPM &amp; Agg'!P$24:P$29)*0.25),IF(AND('C Report'!$K$2=Q$11,'C Report'!$K$3=2),(SUMIF('WOW PMPM &amp; Agg'!$B$24:$B$29,'Summary TC'!$B61,'WOW PMPM &amp; Agg'!P$24:P$29)*0.5),IF(AND('C Report'!$K$2=Q$11,'C Report'!$K$3=3),(SUMIF('WOW PMPM &amp; Agg'!$B$24:$B$29,'Summary TC'!$B61,'WOW PMPM &amp; Agg'!P$24:P$29)*0.75),IF(AND('C Report'!$K$2=Q$11,'C Report'!$K$3=4),SUMIF('WOW PMPM &amp; Agg'!$B$24:$B$29,'Summary TC'!$B61,'WOW PMPM &amp; Agg'!P$24:P$29),""))))),SUMIF('WOW PMPM &amp; Agg'!$B$24:$B$29,'Summary TC'!$B61,'WOW PMPM &amp; Agg'!P$24:P$29))</f>
        <v>0</v>
      </c>
      <c r="R61" s="354">
        <f>IF($B$7="Actuals Only",IF('C Report'!$K$2&gt;R$11,SUMIF('WOW PMPM &amp; Agg'!$B$24:$B$29,'Summary TC'!$B61,'WOW PMPM &amp; Agg'!Q$24:Q$29),IF(AND('C Report'!$K$2=R$11,'C Report'!$K$3=1),(SUMIF('WOW PMPM &amp; Agg'!$B$24:$B$29,'Summary TC'!$B61,'WOW PMPM &amp; Agg'!Q$24:Q$29)*0.25),IF(AND('C Report'!$K$2=R$11,'C Report'!$K$3=2),(SUMIF('WOW PMPM &amp; Agg'!$B$24:$B$29,'Summary TC'!$B61,'WOW PMPM &amp; Agg'!Q$24:Q$29)*0.5),IF(AND('C Report'!$K$2=R$11,'C Report'!$K$3=3),(SUMIF('WOW PMPM &amp; Agg'!$B$24:$B$29,'Summary TC'!$B61,'WOW PMPM &amp; Agg'!Q$24:Q$29)*0.75),IF(AND('C Report'!$K$2=R$11,'C Report'!$K$3=4),SUMIF('WOW PMPM &amp; Agg'!$B$24:$B$29,'Summary TC'!$B61,'WOW PMPM &amp; Agg'!Q$24:Q$29),""))))),SUMIF('WOW PMPM &amp; Agg'!$B$24:$B$29,'Summary TC'!$B61,'WOW PMPM &amp; Agg'!Q$24:Q$29))</f>
        <v>0</v>
      </c>
      <c r="S61" s="354">
        <f>IF($B$7="Actuals Only",IF('C Report'!$K$2&gt;S$11,SUMIF('WOW PMPM &amp; Agg'!$B$24:$B$29,'Summary TC'!$B61,'WOW PMPM &amp; Agg'!R$24:R$29),IF(AND('C Report'!$K$2=S$11,'C Report'!$K$3=1),(SUMIF('WOW PMPM &amp; Agg'!$B$24:$B$29,'Summary TC'!$B61,'WOW PMPM &amp; Agg'!R$24:R$29)*0.25),IF(AND('C Report'!$K$2=S$11,'C Report'!$K$3=2),(SUMIF('WOW PMPM &amp; Agg'!$B$24:$B$29,'Summary TC'!$B61,'WOW PMPM &amp; Agg'!R$24:R$29)*0.5),IF(AND('C Report'!$K$2=S$11,'C Report'!$K$3=3),(SUMIF('WOW PMPM &amp; Agg'!$B$24:$B$29,'Summary TC'!$B61,'WOW PMPM &amp; Agg'!R$24:R$29)*0.75),IF(AND('C Report'!$K$2=S$11,'C Report'!$K$3=4),SUMIF('WOW PMPM &amp; Agg'!$B$24:$B$29,'Summary TC'!$B61,'WOW PMPM &amp; Agg'!R$24:R$29),""))))),SUMIF('WOW PMPM &amp; Agg'!$B$24:$B$29,'Summary TC'!$B61,'WOW PMPM &amp; Agg'!R$24:R$29))</f>
        <v>0</v>
      </c>
      <c r="T61" s="354">
        <f>IF($B$7="Actuals Only",IF('C Report'!$K$2&gt;T$11,SUMIF('WOW PMPM &amp; Agg'!$B$24:$B$29,'Summary TC'!$B61,'WOW PMPM &amp; Agg'!S$24:S$29),IF(AND('C Report'!$K$2=T$11,'C Report'!$K$3=1),(SUMIF('WOW PMPM &amp; Agg'!$B$24:$B$29,'Summary TC'!$B61,'WOW PMPM &amp; Agg'!S$24:S$29)*0.25),IF(AND('C Report'!$K$2=T$11,'C Report'!$K$3=2),(SUMIF('WOW PMPM &amp; Agg'!$B$24:$B$29,'Summary TC'!$B61,'WOW PMPM &amp; Agg'!S$24:S$29)*0.5),IF(AND('C Report'!$K$2=T$11,'C Report'!$K$3=3),(SUMIF('WOW PMPM &amp; Agg'!$B$24:$B$29,'Summary TC'!$B61,'WOW PMPM &amp; Agg'!S$24:S$29)*0.75),IF(AND('C Report'!$K$2=T$11,'C Report'!$K$3=4),SUMIF('WOW PMPM &amp; Agg'!$B$24:$B$29,'Summary TC'!$B61,'WOW PMPM &amp; Agg'!S$24:S$29),""))))),SUMIF('WOW PMPM &amp; Agg'!$B$24:$B$29,'Summary TC'!$B61,'WOW PMPM &amp; Agg'!S$24:S$29))</f>
        <v>0</v>
      </c>
      <c r="U61" s="354">
        <f>IF($B$7="Actuals Only",IF('C Report'!$K$2&gt;U$11,SUMIF('WOW PMPM &amp; Agg'!$B$24:$B$29,'Summary TC'!$B61,'WOW PMPM &amp; Agg'!T$24:T$29),IF(AND('C Report'!$K$2=U$11,'C Report'!$K$3=1),(SUMIF('WOW PMPM &amp; Agg'!$B$24:$B$29,'Summary TC'!$B61,'WOW PMPM &amp; Agg'!T$24:T$29)*0.25),IF(AND('C Report'!$K$2=U$11,'C Report'!$K$3=2),(SUMIF('WOW PMPM &amp; Agg'!$B$24:$B$29,'Summary TC'!$B61,'WOW PMPM &amp; Agg'!T$24:T$29)*0.5),IF(AND('C Report'!$K$2=U$11,'C Report'!$K$3=3),(SUMIF('WOW PMPM &amp; Agg'!$B$24:$B$29,'Summary TC'!$B61,'WOW PMPM &amp; Agg'!T$24:T$29)*0.75),IF(AND('C Report'!$K$2=U$11,'C Report'!$K$3=4),SUMIF('WOW PMPM &amp; Agg'!$B$24:$B$29,'Summary TC'!$B61,'WOW PMPM &amp; Agg'!T$24:T$29),""))))),SUMIF('WOW PMPM &amp; Agg'!$B$24:$B$29,'Summary TC'!$B61,'WOW PMPM &amp; Agg'!T$24:T$29))</f>
        <v>0</v>
      </c>
      <c r="V61" s="354">
        <f>IF($B$7="Actuals Only",IF('C Report'!$K$2&gt;V$11,SUMIF('WOW PMPM &amp; Agg'!$B$24:$B$29,'Summary TC'!$B61,'WOW PMPM &amp; Agg'!U$24:U$29),IF(AND('C Report'!$K$2=V$11,'C Report'!$K$3=1),(SUMIF('WOW PMPM &amp; Agg'!$B$24:$B$29,'Summary TC'!$B61,'WOW PMPM &amp; Agg'!U$24:U$29)*0.25),IF(AND('C Report'!$K$2=V$11,'C Report'!$K$3=2),(SUMIF('WOW PMPM &amp; Agg'!$B$24:$B$29,'Summary TC'!$B61,'WOW PMPM &amp; Agg'!U$24:U$29)*0.5),IF(AND('C Report'!$K$2=V$11,'C Report'!$K$3=3),(SUMIF('WOW PMPM &amp; Agg'!$B$24:$B$29,'Summary TC'!$B61,'WOW PMPM &amp; Agg'!U$24:U$29)*0.75),IF(AND('C Report'!$K$2=V$11,'C Report'!$K$3=4),SUMIF('WOW PMPM &amp; Agg'!$B$24:$B$29,'Summary TC'!$B61,'WOW PMPM &amp; Agg'!U$24:U$29),""))))),SUMIF('WOW PMPM &amp; Agg'!$B$24:$B$29,'Summary TC'!$B61,'WOW PMPM &amp; Agg'!U$24:U$29))</f>
        <v>0</v>
      </c>
      <c r="W61" s="354">
        <f>IF($B$7="Actuals Only",IF('C Report'!$K$2&gt;W$11,SUMIF('WOW PMPM &amp; Agg'!$B$24:$B$29,'Summary TC'!$B61,'WOW PMPM &amp; Agg'!V$24:V$29),IF(AND('C Report'!$K$2=W$11,'C Report'!$K$3=1),(SUMIF('WOW PMPM &amp; Agg'!$B$24:$B$29,'Summary TC'!$B61,'WOW PMPM &amp; Agg'!V$24:V$29)*0.25),IF(AND('C Report'!$K$2=W$11,'C Report'!$K$3=2),(SUMIF('WOW PMPM &amp; Agg'!$B$24:$B$29,'Summary TC'!$B61,'WOW PMPM &amp; Agg'!V$24:V$29)*0.5),IF(AND('C Report'!$K$2=W$11,'C Report'!$K$3=3),(SUMIF('WOW PMPM &amp; Agg'!$B$24:$B$29,'Summary TC'!$B61,'WOW PMPM &amp; Agg'!V$24:V$29)*0.75),IF(AND('C Report'!$K$2=W$11,'C Report'!$K$3=4),SUMIF('WOW PMPM &amp; Agg'!$B$24:$B$29,'Summary TC'!$B61,'WOW PMPM &amp; Agg'!V$24:V$29),""))))),SUMIF('WOW PMPM &amp; Agg'!$B$24:$B$29,'Summary TC'!$B61,'WOW PMPM &amp; Agg'!V$24:V$29))</f>
        <v>0</v>
      </c>
      <c r="X61" s="354">
        <f>IF($B$7="Actuals Only",IF('C Report'!$K$2&gt;X$11,SUMIF('WOW PMPM &amp; Agg'!$B$24:$B$29,'Summary TC'!$B61,'WOW PMPM &amp; Agg'!W$24:W$29),IF(AND('C Report'!$K$2=X$11,'C Report'!$K$3=1),(SUMIF('WOW PMPM &amp; Agg'!$B$24:$B$29,'Summary TC'!$B61,'WOW PMPM &amp; Agg'!W$24:W$29)*0.25),IF(AND('C Report'!$K$2=X$11,'C Report'!$K$3=2),(SUMIF('WOW PMPM &amp; Agg'!$B$24:$B$29,'Summary TC'!$B61,'WOW PMPM &amp; Agg'!W$24:W$29)*0.5),IF(AND('C Report'!$K$2=X$11,'C Report'!$K$3=3),(SUMIF('WOW PMPM &amp; Agg'!$B$24:$B$29,'Summary TC'!$B61,'WOW PMPM &amp; Agg'!W$24:W$29)*0.75),IF(AND('C Report'!$K$2=X$11,'C Report'!$K$3=4),SUMIF('WOW PMPM &amp; Agg'!$B$24:$B$29,'Summary TC'!$B61,'WOW PMPM &amp; Agg'!W$24:W$29),""))))),SUMIF('WOW PMPM &amp; Agg'!$B$24:$B$29,'Summary TC'!$B61,'WOW PMPM &amp; Agg'!W$24:W$29))</f>
        <v>0</v>
      </c>
      <c r="Y61" s="354">
        <f>IF($B$7="Actuals Only",IF('C Report'!$K$2&gt;Y$11,SUMIF('WOW PMPM &amp; Agg'!$B$24:$B$29,'Summary TC'!$B61,'WOW PMPM &amp; Agg'!X$24:X$29),IF(AND('C Report'!$K$2=Y$11,'C Report'!$K$3=1),(SUMIF('WOW PMPM &amp; Agg'!$B$24:$B$29,'Summary TC'!$B61,'WOW PMPM &amp; Agg'!X$24:X$29)*0.25),IF(AND('C Report'!$K$2=Y$11,'C Report'!$K$3=2),(SUMIF('WOW PMPM &amp; Agg'!$B$24:$B$29,'Summary TC'!$B61,'WOW PMPM &amp; Agg'!X$24:X$29)*0.5),IF(AND('C Report'!$K$2=Y$11,'C Report'!$K$3=3),(SUMIF('WOW PMPM &amp; Agg'!$B$24:$B$29,'Summary TC'!$B61,'WOW PMPM &amp; Agg'!X$24:X$29)*0.75),IF(AND('C Report'!$K$2=Y$11,'C Report'!$K$3=4),SUMIF('WOW PMPM &amp; Agg'!$B$24:$B$29,'Summary TC'!$B61,'WOW PMPM &amp; Agg'!X$24:X$29),""))))),SUMIF('WOW PMPM &amp; Agg'!$B$24:$B$29,'Summary TC'!$B61,'WOW PMPM &amp; Agg'!X$24:X$29))</f>
        <v>0</v>
      </c>
      <c r="Z61" s="354">
        <f>IF($B$7="Actuals Only",IF('C Report'!$K$2&gt;Z$11,SUMIF('WOW PMPM &amp; Agg'!$B$24:$B$29,'Summary TC'!$B61,'WOW PMPM &amp; Agg'!Y$24:Y$29),IF(AND('C Report'!$K$2=Z$11,'C Report'!$K$3=1),(SUMIF('WOW PMPM &amp; Agg'!$B$24:$B$29,'Summary TC'!$B61,'WOW PMPM &amp; Agg'!Y$24:Y$29)*0.25),IF(AND('C Report'!$K$2=Z$11,'C Report'!$K$3=2),(SUMIF('WOW PMPM &amp; Agg'!$B$24:$B$29,'Summary TC'!$B61,'WOW PMPM &amp; Agg'!Y$24:Y$29)*0.5),IF(AND('C Report'!$K$2=Z$11,'C Report'!$K$3=3),(SUMIF('WOW PMPM &amp; Agg'!$B$24:$B$29,'Summary TC'!$B61,'WOW PMPM &amp; Agg'!Y$24:Y$29)*0.75),IF(AND('C Report'!$K$2=Z$11,'C Report'!$K$3=4),SUMIF('WOW PMPM &amp; Agg'!$B$24:$B$29,'Summary TC'!$B61,'WOW PMPM &amp; Agg'!Y$24:Y$29),""))))),SUMIF('WOW PMPM &amp; Agg'!$B$24:$B$29,'Summary TC'!$B61,'WOW PMPM &amp; Agg'!Y$24:Y$29))</f>
        <v>0</v>
      </c>
      <c r="AA61" s="354">
        <f>IF($B$7="Actuals Only",IF('C Report'!$K$2&gt;AA$11,SUMIF('WOW PMPM &amp; Agg'!$B$24:$B$29,'Summary TC'!$B61,'WOW PMPM &amp; Agg'!Z$24:Z$29),IF(AND('C Report'!$K$2=AA$11,'C Report'!$K$3=1),(SUMIF('WOW PMPM &amp; Agg'!$B$24:$B$29,'Summary TC'!$B61,'WOW PMPM &amp; Agg'!Z$24:Z$29)*0.25),IF(AND('C Report'!$K$2=AA$11,'C Report'!$K$3=2),(SUMIF('WOW PMPM &amp; Agg'!$B$24:$B$29,'Summary TC'!$B61,'WOW PMPM &amp; Agg'!Z$24:Z$29)*0.5),IF(AND('C Report'!$K$2=AA$11,'C Report'!$K$3=3),(SUMIF('WOW PMPM &amp; Agg'!$B$24:$B$29,'Summary TC'!$B61,'WOW PMPM &amp; Agg'!Z$24:Z$29)*0.75),IF(AND('C Report'!$K$2=AA$11,'C Report'!$K$3=4),SUMIF('WOW PMPM &amp; Agg'!$B$24:$B$29,'Summary TC'!$B61,'WOW PMPM &amp; Agg'!Z$24:Z$29),""))))),SUMIF('WOW PMPM &amp; Agg'!$B$24:$B$29,'Summary TC'!$B61,'WOW PMPM &amp; Agg'!Z$24:Z$29))</f>
        <v>0</v>
      </c>
      <c r="AB61" s="354">
        <f>IF($B$7="Actuals Only",IF('C Report'!$K$2&gt;AB$11,SUMIF('WOW PMPM &amp; Agg'!$B$24:$B$29,'Summary TC'!$B61,'WOW PMPM &amp; Agg'!AA$24:AA$29),IF(AND('C Report'!$K$2=AB$11,'C Report'!$K$3=1),(SUMIF('WOW PMPM &amp; Agg'!$B$24:$B$29,'Summary TC'!$B61,'WOW PMPM &amp; Agg'!AA$24:AA$29)*0.25),IF(AND('C Report'!$K$2=AB$11,'C Report'!$K$3=2),(SUMIF('WOW PMPM &amp; Agg'!$B$24:$B$29,'Summary TC'!$B61,'WOW PMPM &amp; Agg'!AA$24:AA$29)*0.5),IF(AND('C Report'!$K$2=AB$11,'C Report'!$K$3=3),(SUMIF('WOW PMPM &amp; Agg'!$B$24:$B$29,'Summary TC'!$B61,'WOW PMPM &amp; Agg'!AA$24:AA$29)*0.75),IF(AND('C Report'!$K$2=AB$11,'C Report'!$K$3=4),SUMIF('WOW PMPM &amp; Agg'!$B$24:$B$29,'Summary TC'!$B61,'WOW PMPM &amp; Agg'!AA$24:AA$29),""))))),SUMIF('WOW PMPM &amp; Agg'!$B$24:$B$29,'Summary TC'!$B61,'WOW PMPM &amp; Agg'!AA$24:AA$29))</f>
        <v>0</v>
      </c>
      <c r="AC61" s="355">
        <f>IF($B$7="Actuals Only",IF('C Report'!$K$2&gt;AC$11,SUMIF('WOW PMPM &amp; Agg'!$B$24:$B$29,'Summary TC'!$B61,'WOW PMPM &amp; Agg'!AB$24:AB$29),IF(AND('C Report'!$K$2=AC$11,'C Report'!$K$3=1),(SUMIF('WOW PMPM &amp; Agg'!$B$24:$B$29,'Summary TC'!$B61,'WOW PMPM &amp; Agg'!AB$24:AB$29)*0.25),IF(AND('C Report'!$K$2=AC$11,'C Report'!$K$3=2),(SUMIF('WOW PMPM &amp; Agg'!$B$24:$B$29,'Summary TC'!$B61,'WOW PMPM &amp; Agg'!AB$24:AB$29)*0.5),IF(AND('C Report'!$K$2=AC$11,'C Report'!$K$3=3),(SUMIF('WOW PMPM &amp; Agg'!$B$24:$B$29,'Summary TC'!$B61,'WOW PMPM &amp; Agg'!AB$24:AB$29)*0.75),IF(AND('C Report'!$K$2=AC$11,'C Report'!$K$3=4),SUMIF('WOW PMPM &amp; Agg'!$B$24:$B$29,'Summary TC'!$B61,'WOW PMPM &amp; Agg'!AB$24:AB$29),""))))),SUMIF('WOW PMPM &amp; Agg'!$B$24:$B$29,'Summary TC'!$B61,'WOW PMPM &amp; Agg'!AB$24:AB$29))</f>
        <v>0</v>
      </c>
      <c r="AD61" s="573"/>
    </row>
    <row r="62" spans="2:30" x14ac:dyDescent="0.2">
      <c r="B62" s="61"/>
      <c r="C62" s="115"/>
      <c r="D62" s="259"/>
      <c r="E62" s="260"/>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2"/>
      <c r="AD62" s="573"/>
    </row>
    <row r="63" spans="2:30" x14ac:dyDescent="0.2">
      <c r="B63" s="64" t="s">
        <v>44</v>
      </c>
      <c r="C63" s="569"/>
      <c r="D63" s="259" t="str">
        <f t="shared" ref="D63:D68" si="10">IF($C63&lt;&gt;0,"Total","")</f>
        <v/>
      </c>
      <c r="E63" s="260"/>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2"/>
      <c r="AD63" s="573"/>
    </row>
    <row r="64" spans="2:30" x14ac:dyDescent="0.2">
      <c r="B64" s="61" t="str">
        <f>IFERROR(VLOOKUP(C64,'MEG Def'!$A$28:$B$33,2),"")</f>
        <v/>
      </c>
      <c r="C64" s="115"/>
      <c r="D64" s="259" t="str">
        <f t="shared" si="10"/>
        <v/>
      </c>
      <c r="E64" s="353">
        <f>IF($B$7="Actuals Only",IF('C Report'!$K$2&gt;E$11,SUMIF('WOW PMPM &amp; Agg'!$B$31:$B$35,'Summary TC'!$B64,'WOW PMPM &amp; Agg'!D$31:D$35),IF(AND('C Report'!$K$2=E$11,'C Report'!$K$3=1),(SUMIF('WOW PMPM &amp; Agg'!$B$31:$B$35,'Summary TC'!$B64,'WOW PMPM &amp; Agg'!D$31:D$35)*0.25),IF(AND('C Report'!$K$2=E$11,'C Report'!$K$3=2),(SUMIF('WOW PMPM &amp; Agg'!$B$31:$B$35,'Summary TC'!$B64,'WOW PMPM &amp; Agg'!D$31:D$35)*0.5),IF(AND('C Report'!$K$2=E$11,'C Report'!$K$3=3),(SUMIF('WOW PMPM &amp; Agg'!$B$31:$B$35,'Summary TC'!$B64,'WOW PMPM &amp; Agg'!D$31:D$35)*0.75),IF(AND('C Report'!$K$2=E$11,'C Report'!$K$3=4),SUMIF('WOW PMPM &amp; Agg'!$B$31:$B$35,'Summary TC'!$B64,'WOW PMPM &amp; Agg'!D$31:D$35),""))))),SUMIF('WOW PMPM &amp; Agg'!$B$31:$B$35,'Summary TC'!$B64,'WOW PMPM &amp; Agg'!D$31:D$35))</f>
        <v>0</v>
      </c>
      <c r="F64" s="354">
        <f>IF($B$7="Actuals Only",IF('C Report'!$K$2&gt;F$11,SUMIF('WOW PMPM &amp; Agg'!$B$31:$B$35,'Summary TC'!$B64,'WOW PMPM &amp; Agg'!E$31:E$35),IF(AND('C Report'!$K$2=F$11,'C Report'!$K$3=1),(SUMIF('WOW PMPM &amp; Agg'!$B$31:$B$35,'Summary TC'!$B64,'WOW PMPM &amp; Agg'!E$31:E$35)*0.25),IF(AND('C Report'!$K$2=F$11,'C Report'!$K$3=2),(SUMIF('WOW PMPM &amp; Agg'!$B$31:$B$35,'Summary TC'!$B64,'WOW PMPM &amp; Agg'!E$31:E$35)*0.5),IF(AND('C Report'!$K$2=F$11,'C Report'!$K$3=3),(SUMIF('WOW PMPM &amp; Agg'!$B$31:$B$35,'Summary TC'!$B64,'WOW PMPM &amp; Agg'!E$31:E$35)*0.75),IF(AND('C Report'!$K$2=F$11,'C Report'!$K$3=4),SUMIF('WOW PMPM &amp; Agg'!$B$31:$B$35,'Summary TC'!$B64,'WOW PMPM &amp; Agg'!E$31:E$35),""))))),SUMIF('WOW PMPM &amp; Agg'!$B$31:$B$35,'Summary TC'!$B64,'WOW PMPM &amp; Agg'!E$31:E$35))</f>
        <v>0</v>
      </c>
      <c r="G64" s="354">
        <f>IF($B$7="Actuals Only",IF('C Report'!$K$2&gt;G$11,SUMIF('WOW PMPM &amp; Agg'!$B$31:$B$35,'Summary TC'!$B64,'WOW PMPM &amp; Agg'!F$31:F$35),IF(AND('C Report'!$K$2=G$11,'C Report'!$K$3=1),(SUMIF('WOW PMPM &amp; Agg'!$B$31:$B$35,'Summary TC'!$B64,'WOW PMPM &amp; Agg'!F$31:F$35)*0.25),IF(AND('C Report'!$K$2=G$11,'C Report'!$K$3=2),(SUMIF('WOW PMPM &amp; Agg'!$B$31:$B$35,'Summary TC'!$B64,'WOW PMPM &amp; Agg'!F$31:F$35)*0.5),IF(AND('C Report'!$K$2=G$11,'C Report'!$K$3=3),(SUMIF('WOW PMPM &amp; Agg'!$B$31:$B$35,'Summary TC'!$B64,'WOW PMPM &amp; Agg'!F$31:F$35)*0.75),IF(AND('C Report'!$K$2=G$11,'C Report'!$K$3=4),SUMIF('WOW PMPM &amp; Agg'!$B$31:$B$35,'Summary TC'!$B64,'WOW PMPM &amp; Agg'!F$31:F$35),""))))),SUMIF('WOW PMPM &amp; Agg'!$B$31:$B$35,'Summary TC'!$B64,'WOW PMPM &amp; Agg'!F$31:F$35))</f>
        <v>0</v>
      </c>
      <c r="H64" s="354">
        <f>IF($B$7="Actuals Only",IF('C Report'!$K$2&gt;H$11,SUMIF('WOW PMPM &amp; Agg'!$B$31:$B$35,'Summary TC'!$B64,'WOW PMPM &amp; Agg'!G$31:G$35),IF(AND('C Report'!$K$2=H$11,'C Report'!$K$3=1),(SUMIF('WOW PMPM &amp; Agg'!$B$31:$B$35,'Summary TC'!$B64,'WOW PMPM &amp; Agg'!G$31:G$35)*0.25),IF(AND('C Report'!$K$2=H$11,'C Report'!$K$3=2),(SUMIF('WOW PMPM &amp; Agg'!$B$31:$B$35,'Summary TC'!$B64,'WOW PMPM &amp; Agg'!G$31:G$35)*0.5),IF(AND('C Report'!$K$2=H$11,'C Report'!$K$3=3),(SUMIF('WOW PMPM &amp; Agg'!$B$31:$B$35,'Summary TC'!$B64,'WOW PMPM &amp; Agg'!G$31:G$35)*0.75),IF(AND('C Report'!$K$2=H$11,'C Report'!$K$3=4),SUMIF('WOW PMPM &amp; Agg'!$B$31:$B$35,'Summary TC'!$B64,'WOW PMPM &amp; Agg'!G$31:G$35),""))))),SUMIF('WOW PMPM &amp; Agg'!$B$31:$B$35,'Summary TC'!$B64,'WOW PMPM &amp; Agg'!G$31:G$35))</f>
        <v>0</v>
      </c>
      <c r="I64" s="354">
        <f>IF($B$7="Actuals Only",IF('C Report'!$K$2&gt;I$11,SUMIF('WOW PMPM &amp; Agg'!$B$31:$B$35,'Summary TC'!$B64,'WOW PMPM &amp; Agg'!H$31:H$35),IF(AND('C Report'!$K$2=I$11,'C Report'!$K$3=1),(SUMIF('WOW PMPM &amp; Agg'!$B$31:$B$35,'Summary TC'!$B64,'WOW PMPM &amp; Agg'!H$31:H$35)*0.25),IF(AND('C Report'!$K$2=I$11,'C Report'!$K$3=2),(SUMIF('WOW PMPM &amp; Agg'!$B$31:$B$35,'Summary TC'!$B64,'WOW PMPM &amp; Agg'!H$31:H$35)*0.5),IF(AND('C Report'!$K$2=I$11,'C Report'!$K$3=3),(SUMIF('WOW PMPM &amp; Agg'!$B$31:$B$35,'Summary TC'!$B64,'WOW PMPM &amp; Agg'!H$31:H$35)*0.75),IF(AND('C Report'!$K$2=I$11,'C Report'!$K$3=4),SUMIF('WOW PMPM &amp; Agg'!$B$31:$B$35,'Summary TC'!$B64,'WOW PMPM &amp; Agg'!H$31:H$35),""))))),SUMIF('WOW PMPM &amp; Agg'!$B$31:$B$35,'Summary TC'!$B64,'WOW PMPM &amp; Agg'!H$31:H$35))</f>
        <v>0</v>
      </c>
      <c r="J64" s="354">
        <f>IF($B$7="Actuals Only",IF('C Report'!$K$2&gt;J$11,SUMIF('WOW PMPM &amp; Agg'!$B$31:$B$35,'Summary TC'!$B64,'WOW PMPM &amp; Agg'!I$31:I$35),IF(AND('C Report'!$K$2=J$11,'C Report'!$K$3=1),(SUMIF('WOW PMPM &amp; Agg'!$B$31:$B$35,'Summary TC'!$B64,'WOW PMPM &amp; Agg'!I$31:I$35)*0.25),IF(AND('C Report'!$K$2=J$11,'C Report'!$K$3=2),(SUMIF('WOW PMPM &amp; Agg'!$B$31:$B$35,'Summary TC'!$B64,'WOW PMPM &amp; Agg'!I$31:I$35)*0.5),IF(AND('C Report'!$K$2=J$11,'C Report'!$K$3=3),(SUMIF('WOW PMPM &amp; Agg'!$B$31:$B$35,'Summary TC'!$B64,'WOW PMPM &amp; Agg'!I$31:I$35)*0.75),IF(AND('C Report'!$K$2=J$11,'C Report'!$K$3=4),SUMIF('WOW PMPM &amp; Agg'!$B$31:$B$35,'Summary TC'!$B64,'WOW PMPM &amp; Agg'!I$31:I$35),""))))),SUMIF('WOW PMPM &amp; Agg'!$B$31:$B$35,'Summary TC'!$B64,'WOW PMPM &amp; Agg'!I$31:I$35))</f>
        <v>0</v>
      </c>
      <c r="K64" s="354">
        <f>IF($B$7="Actuals Only",IF('C Report'!$K$2&gt;K$11,SUMIF('WOW PMPM &amp; Agg'!$B$31:$B$35,'Summary TC'!$B64,'WOW PMPM &amp; Agg'!J$31:J$35),IF(AND('C Report'!$K$2=K$11,'C Report'!$K$3=1),(SUMIF('WOW PMPM &amp; Agg'!$B$31:$B$35,'Summary TC'!$B64,'WOW PMPM &amp; Agg'!J$31:J$35)*0.25),IF(AND('C Report'!$K$2=K$11,'C Report'!$K$3=2),(SUMIF('WOW PMPM &amp; Agg'!$B$31:$B$35,'Summary TC'!$B64,'WOW PMPM &amp; Agg'!J$31:J$35)*0.5),IF(AND('C Report'!$K$2=K$11,'C Report'!$K$3=3),(SUMIF('WOW PMPM &amp; Agg'!$B$31:$B$35,'Summary TC'!$B64,'WOW PMPM &amp; Agg'!J$31:J$35)*0.75),IF(AND('C Report'!$K$2=K$11,'C Report'!$K$3=4),SUMIF('WOW PMPM &amp; Agg'!$B$31:$B$35,'Summary TC'!$B64,'WOW PMPM &amp; Agg'!J$31:J$35),""))))),SUMIF('WOW PMPM &amp; Agg'!$B$31:$B$35,'Summary TC'!$B64,'WOW PMPM &amp; Agg'!J$31:J$35))</f>
        <v>0</v>
      </c>
      <c r="L64" s="354">
        <f>IF($B$7="Actuals Only",IF('C Report'!$K$2&gt;L$11,SUMIF('WOW PMPM &amp; Agg'!$B$31:$B$35,'Summary TC'!$B64,'WOW PMPM &amp; Agg'!K$31:K$35),IF(AND('C Report'!$K$2=L$11,'C Report'!$K$3=1),(SUMIF('WOW PMPM &amp; Agg'!$B$31:$B$35,'Summary TC'!$B64,'WOW PMPM &amp; Agg'!K$31:K$35)*0.25),IF(AND('C Report'!$K$2=L$11,'C Report'!$K$3=2),(SUMIF('WOW PMPM &amp; Agg'!$B$31:$B$35,'Summary TC'!$B64,'WOW PMPM &amp; Agg'!K$31:K$35)*0.5),IF(AND('C Report'!$K$2=L$11,'C Report'!$K$3=3),(SUMIF('WOW PMPM &amp; Agg'!$B$31:$B$35,'Summary TC'!$B64,'WOW PMPM &amp; Agg'!K$31:K$35)*0.75),IF(AND('C Report'!$K$2=L$11,'C Report'!$K$3=4),SUMIF('WOW PMPM &amp; Agg'!$B$31:$B$35,'Summary TC'!$B64,'WOW PMPM &amp; Agg'!K$31:K$35),""))))),SUMIF('WOW PMPM &amp; Agg'!$B$31:$B$35,'Summary TC'!$B64,'WOW PMPM &amp; Agg'!K$31:K$35))</f>
        <v>0</v>
      </c>
      <c r="M64" s="354">
        <f>IF($B$7="Actuals Only",IF('C Report'!$K$2&gt;M$11,SUMIF('WOW PMPM &amp; Agg'!$B$31:$B$35,'Summary TC'!$B64,'WOW PMPM &amp; Agg'!L$31:L$35),IF(AND('C Report'!$K$2=M$11,'C Report'!$K$3=1),(SUMIF('WOW PMPM &amp; Agg'!$B$31:$B$35,'Summary TC'!$B64,'WOW PMPM &amp; Agg'!L$31:L$35)*0.25),IF(AND('C Report'!$K$2=M$11,'C Report'!$K$3=2),(SUMIF('WOW PMPM &amp; Agg'!$B$31:$B$35,'Summary TC'!$B64,'WOW PMPM &amp; Agg'!L$31:L$35)*0.5),IF(AND('C Report'!$K$2=M$11,'C Report'!$K$3=3),(SUMIF('WOW PMPM &amp; Agg'!$B$31:$B$35,'Summary TC'!$B64,'WOW PMPM &amp; Agg'!L$31:L$35)*0.75),IF(AND('C Report'!$K$2=M$11,'C Report'!$K$3=4),SUMIF('WOW PMPM &amp; Agg'!$B$31:$B$35,'Summary TC'!$B64,'WOW PMPM &amp; Agg'!L$31:L$35),""))))),SUMIF('WOW PMPM &amp; Agg'!$B$31:$B$35,'Summary TC'!$B64,'WOW PMPM &amp; Agg'!L$31:L$35))</f>
        <v>0</v>
      </c>
      <c r="N64" s="354">
        <f>IF($B$7="Actuals Only",IF('C Report'!$K$2&gt;N$11,SUMIF('WOW PMPM &amp; Agg'!$B$31:$B$35,'Summary TC'!$B64,'WOW PMPM &amp; Agg'!M$31:M$35),IF(AND('C Report'!$K$2=N$11,'C Report'!$K$3=1),(SUMIF('WOW PMPM &amp; Agg'!$B$31:$B$35,'Summary TC'!$B64,'WOW PMPM &amp; Agg'!M$31:M$35)*0.25),IF(AND('C Report'!$K$2=N$11,'C Report'!$K$3=2),(SUMIF('WOW PMPM &amp; Agg'!$B$31:$B$35,'Summary TC'!$B64,'WOW PMPM &amp; Agg'!M$31:M$35)*0.5),IF(AND('C Report'!$K$2=N$11,'C Report'!$K$3=3),(SUMIF('WOW PMPM &amp; Agg'!$B$31:$B$35,'Summary TC'!$B64,'WOW PMPM &amp; Agg'!M$31:M$35)*0.75),IF(AND('C Report'!$K$2=N$11,'C Report'!$K$3=4),SUMIF('WOW PMPM &amp; Agg'!$B$31:$B$35,'Summary TC'!$B64,'WOW PMPM &amp; Agg'!M$31:M$35),""))))),SUMIF('WOW PMPM &amp; Agg'!$B$31:$B$35,'Summary TC'!$B64,'WOW PMPM &amp; Agg'!M$31:M$35))</f>
        <v>0</v>
      </c>
      <c r="O64" s="354">
        <f>IF($B$7="Actuals Only",IF('C Report'!$K$2&gt;O$11,SUMIF('WOW PMPM &amp; Agg'!$B$31:$B$35,'Summary TC'!$B64,'WOW PMPM &amp; Agg'!N$31:N$35),IF(AND('C Report'!$K$2=O$11,'C Report'!$K$3=1),(SUMIF('WOW PMPM &amp; Agg'!$B$31:$B$35,'Summary TC'!$B64,'WOW PMPM &amp; Agg'!N$31:N$35)*0.25),IF(AND('C Report'!$K$2=O$11,'C Report'!$K$3=2),(SUMIF('WOW PMPM &amp; Agg'!$B$31:$B$35,'Summary TC'!$B64,'WOW PMPM &amp; Agg'!N$31:N$35)*0.5),IF(AND('C Report'!$K$2=O$11,'C Report'!$K$3=3),(SUMIF('WOW PMPM &amp; Agg'!$B$31:$B$35,'Summary TC'!$B64,'WOW PMPM &amp; Agg'!N$31:N$35)*0.75),IF(AND('C Report'!$K$2=O$11,'C Report'!$K$3=4),SUMIF('WOW PMPM &amp; Agg'!$B$31:$B$35,'Summary TC'!$B64,'WOW PMPM &amp; Agg'!N$31:N$35),""))))),SUMIF('WOW PMPM &amp; Agg'!$B$31:$B$35,'Summary TC'!$B64,'WOW PMPM &amp; Agg'!N$31:N$35))</f>
        <v>0</v>
      </c>
      <c r="P64" s="354">
        <f>IF($B$7="Actuals Only",IF('C Report'!$K$2&gt;P$11,SUMIF('WOW PMPM &amp; Agg'!$B$31:$B$35,'Summary TC'!$B64,'WOW PMPM &amp; Agg'!O$31:O$35),IF(AND('C Report'!$K$2=P$11,'C Report'!$K$3=1),(SUMIF('WOW PMPM &amp; Agg'!$B$31:$B$35,'Summary TC'!$B64,'WOW PMPM &amp; Agg'!O$31:O$35)*0.25),IF(AND('C Report'!$K$2=P$11,'C Report'!$K$3=2),(SUMIF('WOW PMPM &amp; Agg'!$B$31:$B$35,'Summary TC'!$B64,'WOW PMPM &amp; Agg'!O$31:O$35)*0.5),IF(AND('C Report'!$K$2=P$11,'C Report'!$K$3=3),(SUMIF('WOW PMPM &amp; Agg'!$B$31:$B$35,'Summary TC'!$B64,'WOW PMPM &amp; Agg'!O$31:O$35)*0.75),IF(AND('C Report'!$K$2=P$11,'C Report'!$K$3=4),SUMIF('WOW PMPM &amp; Agg'!$B$31:$B$35,'Summary TC'!$B64,'WOW PMPM &amp; Agg'!O$31:O$35),""))))),SUMIF('WOW PMPM &amp; Agg'!$B$31:$B$35,'Summary TC'!$B64,'WOW PMPM &amp; Agg'!O$31:O$35))</f>
        <v>0</v>
      </c>
      <c r="Q64" s="354">
        <f>IF($B$7="Actuals Only",IF('C Report'!$K$2&gt;Q$11,SUMIF('WOW PMPM &amp; Agg'!$B$31:$B$35,'Summary TC'!$B64,'WOW PMPM &amp; Agg'!P$31:P$35),IF(AND('C Report'!$K$2=Q$11,'C Report'!$K$3=1),(SUMIF('WOW PMPM &amp; Agg'!$B$31:$B$35,'Summary TC'!$B64,'WOW PMPM &amp; Agg'!P$31:P$35)*0.25),IF(AND('C Report'!$K$2=Q$11,'C Report'!$K$3=2),(SUMIF('WOW PMPM &amp; Agg'!$B$31:$B$35,'Summary TC'!$B64,'WOW PMPM &amp; Agg'!P$31:P$35)*0.5),IF(AND('C Report'!$K$2=Q$11,'C Report'!$K$3=3),(SUMIF('WOW PMPM &amp; Agg'!$B$31:$B$35,'Summary TC'!$B64,'WOW PMPM &amp; Agg'!P$31:P$35)*0.75),IF(AND('C Report'!$K$2=Q$11,'C Report'!$K$3=4),SUMIF('WOW PMPM &amp; Agg'!$B$31:$B$35,'Summary TC'!$B64,'WOW PMPM &amp; Agg'!P$31:P$35),""))))),SUMIF('WOW PMPM &amp; Agg'!$B$31:$B$35,'Summary TC'!$B64,'WOW PMPM &amp; Agg'!P$31:P$35))</f>
        <v>0</v>
      </c>
      <c r="R64" s="354">
        <f>IF($B$7="Actuals Only",IF('C Report'!$K$2&gt;R$11,SUMIF('WOW PMPM &amp; Agg'!$B$31:$B$35,'Summary TC'!$B64,'WOW PMPM &amp; Agg'!Q$31:Q$35),IF(AND('C Report'!$K$2=R$11,'C Report'!$K$3=1),(SUMIF('WOW PMPM &amp; Agg'!$B$31:$B$35,'Summary TC'!$B64,'WOW PMPM &amp; Agg'!Q$31:Q$35)*0.25),IF(AND('C Report'!$K$2=R$11,'C Report'!$K$3=2),(SUMIF('WOW PMPM &amp; Agg'!$B$31:$B$35,'Summary TC'!$B64,'WOW PMPM &amp; Agg'!Q$31:Q$35)*0.5),IF(AND('C Report'!$K$2=R$11,'C Report'!$K$3=3),(SUMIF('WOW PMPM &amp; Agg'!$B$31:$B$35,'Summary TC'!$B64,'WOW PMPM &amp; Agg'!Q$31:Q$35)*0.75),IF(AND('C Report'!$K$2=R$11,'C Report'!$K$3=4),SUMIF('WOW PMPM &amp; Agg'!$B$31:$B$35,'Summary TC'!$B64,'WOW PMPM &amp; Agg'!Q$31:Q$35),""))))),SUMIF('WOW PMPM &amp; Agg'!$B$31:$B$35,'Summary TC'!$B64,'WOW PMPM &amp; Agg'!Q$31:Q$35))</f>
        <v>0</v>
      </c>
      <c r="S64" s="354">
        <f>IF($B$7="Actuals Only",IF('C Report'!$K$2&gt;S$11,SUMIF('WOW PMPM &amp; Agg'!$B$31:$B$35,'Summary TC'!$B64,'WOW PMPM &amp; Agg'!R$31:R$35),IF(AND('C Report'!$K$2=S$11,'C Report'!$K$3=1),(SUMIF('WOW PMPM &amp; Agg'!$B$31:$B$35,'Summary TC'!$B64,'WOW PMPM &amp; Agg'!R$31:R$35)*0.25),IF(AND('C Report'!$K$2=S$11,'C Report'!$K$3=2),(SUMIF('WOW PMPM &amp; Agg'!$B$31:$B$35,'Summary TC'!$B64,'WOW PMPM &amp; Agg'!R$31:R$35)*0.5),IF(AND('C Report'!$K$2=S$11,'C Report'!$K$3=3),(SUMIF('WOW PMPM &amp; Agg'!$B$31:$B$35,'Summary TC'!$B64,'WOW PMPM &amp; Agg'!R$31:R$35)*0.75),IF(AND('C Report'!$K$2=S$11,'C Report'!$K$3=4),SUMIF('WOW PMPM &amp; Agg'!$B$31:$B$35,'Summary TC'!$B64,'WOW PMPM &amp; Agg'!R$31:R$35),""))))),SUMIF('WOW PMPM &amp; Agg'!$B$31:$B$35,'Summary TC'!$B64,'WOW PMPM &amp; Agg'!R$31:R$35))</f>
        <v>0</v>
      </c>
      <c r="T64" s="354">
        <f>IF($B$7="Actuals Only",IF('C Report'!$K$2&gt;T$11,SUMIF('WOW PMPM &amp; Agg'!$B$31:$B$35,'Summary TC'!$B64,'WOW PMPM &amp; Agg'!S$31:S$35),IF(AND('C Report'!$K$2=T$11,'C Report'!$K$3=1),(SUMIF('WOW PMPM &amp; Agg'!$B$31:$B$35,'Summary TC'!$B64,'WOW PMPM &amp; Agg'!S$31:S$35)*0.25),IF(AND('C Report'!$K$2=T$11,'C Report'!$K$3=2),(SUMIF('WOW PMPM &amp; Agg'!$B$31:$B$35,'Summary TC'!$B64,'WOW PMPM &amp; Agg'!S$31:S$35)*0.5),IF(AND('C Report'!$K$2=T$11,'C Report'!$K$3=3),(SUMIF('WOW PMPM &amp; Agg'!$B$31:$B$35,'Summary TC'!$B64,'WOW PMPM &amp; Agg'!S$31:S$35)*0.75),IF(AND('C Report'!$K$2=T$11,'C Report'!$K$3=4),SUMIF('WOW PMPM &amp; Agg'!$B$31:$B$35,'Summary TC'!$B64,'WOW PMPM &amp; Agg'!S$31:S$35),""))))),SUMIF('WOW PMPM &amp; Agg'!$B$31:$B$35,'Summary TC'!$B64,'WOW PMPM &amp; Agg'!S$31:S$35))</f>
        <v>0</v>
      </c>
      <c r="U64" s="354">
        <f>IF($B$7="Actuals Only",IF('C Report'!$K$2&gt;U$11,SUMIF('WOW PMPM &amp; Agg'!$B$31:$B$35,'Summary TC'!$B64,'WOW PMPM &amp; Agg'!T$31:T$35),IF(AND('C Report'!$K$2=U$11,'C Report'!$K$3=1),(SUMIF('WOW PMPM &amp; Agg'!$B$31:$B$35,'Summary TC'!$B64,'WOW PMPM &amp; Agg'!T$31:T$35)*0.25),IF(AND('C Report'!$K$2=U$11,'C Report'!$K$3=2),(SUMIF('WOW PMPM &amp; Agg'!$B$31:$B$35,'Summary TC'!$B64,'WOW PMPM &amp; Agg'!T$31:T$35)*0.5),IF(AND('C Report'!$K$2=U$11,'C Report'!$K$3=3),(SUMIF('WOW PMPM &amp; Agg'!$B$31:$B$35,'Summary TC'!$B64,'WOW PMPM &amp; Agg'!T$31:T$35)*0.75),IF(AND('C Report'!$K$2=U$11,'C Report'!$K$3=4),SUMIF('WOW PMPM &amp; Agg'!$B$31:$B$35,'Summary TC'!$B64,'WOW PMPM &amp; Agg'!T$31:T$35),""))))),SUMIF('WOW PMPM &amp; Agg'!$B$31:$B$35,'Summary TC'!$B64,'WOW PMPM &amp; Agg'!T$31:T$35))</f>
        <v>0</v>
      </c>
      <c r="V64" s="354">
        <f>IF($B$7="Actuals Only",IF('C Report'!$K$2&gt;V$11,SUMIF('WOW PMPM &amp; Agg'!$B$31:$B$35,'Summary TC'!$B64,'WOW PMPM &amp; Agg'!U$31:U$35),IF(AND('C Report'!$K$2=V$11,'C Report'!$K$3=1),(SUMIF('WOW PMPM &amp; Agg'!$B$31:$B$35,'Summary TC'!$B64,'WOW PMPM &amp; Agg'!U$31:U$35)*0.25),IF(AND('C Report'!$K$2=V$11,'C Report'!$K$3=2),(SUMIF('WOW PMPM &amp; Agg'!$B$31:$B$35,'Summary TC'!$B64,'WOW PMPM &amp; Agg'!U$31:U$35)*0.5),IF(AND('C Report'!$K$2=V$11,'C Report'!$K$3=3),(SUMIF('WOW PMPM &amp; Agg'!$B$31:$B$35,'Summary TC'!$B64,'WOW PMPM &amp; Agg'!U$31:U$35)*0.75),IF(AND('C Report'!$K$2=V$11,'C Report'!$K$3=4),SUMIF('WOW PMPM &amp; Agg'!$B$31:$B$35,'Summary TC'!$B64,'WOW PMPM &amp; Agg'!U$31:U$35),""))))),SUMIF('WOW PMPM &amp; Agg'!$B$31:$B$35,'Summary TC'!$B64,'WOW PMPM &amp; Agg'!U$31:U$35))</f>
        <v>0</v>
      </c>
      <c r="W64" s="354">
        <f>IF($B$7="Actuals Only",IF('C Report'!$K$2&gt;W$11,SUMIF('WOW PMPM &amp; Agg'!$B$31:$B$35,'Summary TC'!$B64,'WOW PMPM &amp; Agg'!V$31:V$35),IF(AND('C Report'!$K$2=W$11,'C Report'!$K$3=1),(SUMIF('WOW PMPM &amp; Agg'!$B$31:$B$35,'Summary TC'!$B64,'WOW PMPM &amp; Agg'!V$31:V$35)*0.25),IF(AND('C Report'!$K$2=W$11,'C Report'!$K$3=2),(SUMIF('WOW PMPM &amp; Agg'!$B$31:$B$35,'Summary TC'!$B64,'WOW PMPM &amp; Agg'!V$31:V$35)*0.5),IF(AND('C Report'!$K$2=W$11,'C Report'!$K$3=3),(SUMIF('WOW PMPM &amp; Agg'!$B$31:$B$35,'Summary TC'!$B64,'WOW PMPM &amp; Agg'!V$31:V$35)*0.75),IF(AND('C Report'!$K$2=W$11,'C Report'!$K$3=4),SUMIF('WOW PMPM &amp; Agg'!$B$31:$B$35,'Summary TC'!$B64,'WOW PMPM &amp; Agg'!V$31:V$35),""))))),SUMIF('WOW PMPM &amp; Agg'!$B$31:$B$35,'Summary TC'!$B64,'WOW PMPM &amp; Agg'!V$31:V$35))</f>
        <v>0</v>
      </c>
      <c r="X64" s="354">
        <f>IF($B$7="Actuals Only",IF('C Report'!$K$2&gt;X$11,SUMIF('WOW PMPM &amp; Agg'!$B$31:$B$35,'Summary TC'!$B64,'WOW PMPM &amp; Agg'!W$31:W$35),IF(AND('C Report'!$K$2=X$11,'C Report'!$K$3=1),(SUMIF('WOW PMPM &amp; Agg'!$B$31:$B$35,'Summary TC'!$B64,'WOW PMPM &amp; Agg'!W$31:W$35)*0.25),IF(AND('C Report'!$K$2=X$11,'C Report'!$K$3=2),(SUMIF('WOW PMPM &amp; Agg'!$B$31:$B$35,'Summary TC'!$B64,'WOW PMPM &amp; Agg'!W$31:W$35)*0.5),IF(AND('C Report'!$K$2=X$11,'C Report'!$K$3=3),(SUMIF('WOW PMPM &amp; Agg'!$B$31:$B$35,'Summary TC'!$B64,'WOW PMPM &amp; Agg'!W$31:W$35)*0.75),IF(AND('C Report'!$K$2=X$11,'C Report'!$K$3=4),SUMIF('WOW PMPM &amp; Agg'!$B$31:$B$35,'Summary TC'!$B64,'WOW PMPM &amp; Agg'!W$31:W$35),""))))),SUMIF('WOW PMPM &amp; Agg'!$B$31:$B$35,'Summary TC'!$B64,'WOW PMPM &amp; Agg'!W$31:W$35))</f>
        <v>0</v>
      </c>
      <c r="Y64" s="354">
        <f>IF($B$7="Actuals Only",IF('C Report'!$K$2&gt;Y$11,SUMIF('WOW PMPM &amp; Agg'!$B$31:$B$35,'Summary TC'!$B64,'WOW PMPM &amp; Agg'!X$31:X$35),IF(AND('C Report'!$K$2=Y$11,'C Report'!$K$3=1),(SUMIF('WOW PMPM &amp; Agg'!$B$31:$B$35,'Summary TC'!$B64,'WOW PMPM &amp; Agg'!X$31:X$35)*0.25),IF(AND('C Report'!$K$2=Y$11,'C Report'!$K$3=2),(SUMIF('WOW PMPM &amp; Agg'!$B$31:$B$35,'Summary TC'!$B64,'WOW PMPM &amp; Agg'!X$31:X$35)*0.5),IF(AND('C Report'!$K$2=Y$11,'C Report'!$K$3=3),(SUMIF('WOW PMPM &amp; Agg'!$B$31:$B$35,'Summary TC'!$B64,'WOW PMPM &amp; Agg'!X$31:X$35)*0.75),IF(AND('C Report'!$K$2=Y$11,'C Report'!$K$3=4),SUMIF('WOW PMPM &amp; Agg'!$B$31:$B$35,'Summary TC'!$B64,'WOW PMPM &amp; Agg'!X$31:X$35),""))))),SUMIF('WOW PMPM &amp; Agg'!$B$31:$B$35,'Summary TC'!$B64,'WOW PMPM &amp; Agg'!X$31:X$35))</f>
        <v>0</v>
      </c>
      <c r="Z64" s="354">
        <f>IF($B$7="Actuals Only",IF('C Report'!$K$2&gt;Z$11,SUMIF('WOW PMPM &amp; Agg'!$B$31:$B$35,'Summary TC'!$B64,'WOW PMPM &amp; Agg'!Y$31:Y$35),IF(AND('C Report'!$K$2=Z$11,'C Report'!$K$3=1),(SUMIF('WOW PMPM &amp; Agg'!$B$31:$B$35,'Summary TC'!$B64,'WOW PMPM &amp; Agg'!Y$31:Y$35)*0.25),IF(AND('C Report'!$K$2=Z$11,'C Report'!$K$3=2),(SUMIF('WOW PMPM &amp; Agg'!$B$31:$B$35,'Summary TC'!$B64,'WOW PMPM &amp; Agg'!Y$31:Y$35)*0.5),IF(AND('C Report'!$K$2=Z$11,'C Report'!$K$3=3),(SUMIF('WOW PMPM &amp; Agg'!$B$31:$B$35,'Summary TC'!$B64,'WOW PMPM &amp; Agg'!Y$31:Y$35)*0.75),IF(AND('C Report'!$K$2=Z$11,'C Report'!$K$3=4),SUMIF('WOW PMPM &amp; Agg'!$B$31:$B$35,'Summary TC'!$B64,'WOW PMPM &amp; Agg'!Y$31:Y$35),""))))),SUMIF('WOW PMPM &amp; Agg'!$B$31:$B$35,'Summary TC'!$B64,'WOW PMPM &amp; Agg'!Y$31:Y$35))</f>
        <v>0</v>
      </c>
      <c r="AA64" s="354">
        <f>IF($B$7="Actuals Only",IF('C Report'!$K$2&gt;AA$11,SUMIF('WOW PMPM &amp; Agg'!$B$31:$B$35,'Summary TC'!$B64,'WOW PMPM &amp; Agg'!Z$31:Z$35),IF(AND('C Report'!$K$2=AA$11,'C Report'!$K$3=1),(SUMIF('WOW PMPM &amp; Agg'!$B$31:$B$35,'Summary TC'!$B64,'WOW PMPM &amp; Agg'!Z$31:Z$35)*0.25),IF(AND('C Report'!$K$2=AA$11,'C Report'!$K$3=2),(SUMIF('WOW PMPM &amp; Agg'!$B$31:$B$35,'Summary TC'!$B64,'WOW PMPM &amp; Agg'!Z$31:Z$35)*0.5),IF(AND('C Report'!$K$2=AA$11,'C Report'!$K$3=3),(SUMIF('WOW PMPM &amp; Agg'!$B$31:$B$35,'Summary TC'!$B64,'WOW PMPM &amp; Agg'!Z$31:Z$35)*0.75),IF(AND('C Report'!$K$2=AA$11,'C Report'!$K$3=4),SUMIF('WOW PMPM &amp; Agg'!$B$31:$B$35,'Summary TC'!$B64,'WOW PMPM &amp; Agg'!Z$31:Z$35),""))))),SUMIF('WOW PMPM &amp; Agg'!$B$31:$B$35,'Summary TC'!$B64,'WOW PMPM &amp; Agg'!Z$31:Z$35))</f>
        <v>0</v>
      </c>
      <c r="AB64" s="354">
        <f>IF($B$7="Actuals Only",IF('C Report'!$K$2&gt;AB$11,SUMIF('WOW PMPM &amp; Agg'!$B$31:$B$35,'Summary TC'!$B64,'WOW PMPM &amp; Agg'!AA$31:AA$35),IF(AND('C Report'!$K$2=AB$11,'C Report'!$K$3=1),(SUMIF('WOW PMPM &amp; Agg'!$B$31:$B$35,'Summary TC'!$B64,'WOW PMPM &amp; Agg'!AA$31:AA$35)*0.25),IF(AND('C Report'!$K$2=AB$11,'C Report'!$K$3=2),(SUMIF('WOW PMPM &amp; Agg'!$B$31:$B$35,'Summary TC'!$B64,'WOW PMPM &amp; Agg'!AA$31:AA$35)*0.5),IF(AND('C Report'!$K$2=AB$11,'C Report'!$K$3=3),(SUMIF('WOW PMPM &amp; Agg'!$B$31:$B$35,'Summary TC'!$B64,'WOW PMPM &amp; Agg'!AA$31:AA$35)*0.75),IF(AND('C Report'!$K$2=AB$11,'C Report'!$K$3=4),SUMIF('WOW PMPM &amp; Agg'!$B$31:$B$35,'Summary TC'!$B64,'WOW PMPM &amp; Agg'!AA$31:AA$35),""))))),SUMIF('WOW PMPM &amp; Agg'!$B$31:$B$35,'Summary TC'!$B64,'WOW PMPM &amp; Agg'!AA$31:AA$35))</f>
        <v>0</v>
      </c>
      <c r="AC64" s="355">
        <f>IF($B$7="Actuals Only",IF('C Report'!$K$2&gt;AC$11,SUMIF('WOW PMPM &amp; Agg'!$B$31:$B$35,'Summary TC'!$B64,'WOW PMPM &amp; Agg'!AB$31:AB$35),IF(AND('C Report'!$K$2=AC$11,'C Report'!$K$3=1),(SUMIF('WOW PMPM &amp; Agg'!$B$31:$B$35,'Summary TC'!$B64,'WOW PMPM &amp; Agg'!AB$31:AB$35)*0.25),IF(AND('C Report'!$K$2=AC$11,'C Report'!$K$3=2),(SUMIF('WOW PMPM &amp; Agg'!$B$31:$B$35,'Summary TC'!$B64,'WOW PMPM &amp; Agg'!AB$31:AB$35)*0.5),IF(AND('C Report'!$K$2=AC$11,'C Report'!$K$3=3),(SUMIF('WOW PMPM &amp; Agg'!$B$31:$B$35,'Summary TC'!$B64,'WOW PMPM &amp; Agg'!AB$31:AB$35)*0.75),IF(AND('C Report'!$K$2=AC$11,'C Report'!$K$3=4),SUMIF('WOW PMPM &amp; Agg'!$B$31:$B$35,'Summary TC'!$B64,'WOW PMPM &amp; Agg'!AB$31:AB$35),""))))),SUMIF('WOW PMPM &amp; Agg'!$B$31:$B$35,'Summary TC'!$B64,'WOW PMPM &amp; Agg'!AB$31:AB$35))</f>
        <v>0</v>
      </c>
      <c r="AD64" s="573"/>
    </row>
    <row r="65" spans="2:30" x14ac:dyDescent="0.2">
      <c r="B65" s="61" t="str">
        <f>IFERROR(VLOOKUP(C65,'MEG Def'!$A$28:$B$33,2),"")</f>
        <v/>
      </c>
      <c r="C65" s="115"/>
      <c r="D65" s="259" t="str">
        <f t="shared" si="10"/>
        <v/>
      </c>
      <c r="E65" s="353">
        <f>IF($B$7="Actuals Only",IF('C Report'!$K$2&gt;E$11,SUMIF('WOW PMPM &amp; Agg'!$B$31:$B$35,'Summary TC'!$B65,'WOW PMPM &amp; Agg'!D$31:D$35),IF(AND('C Report'!$K$2=E$11,'C Report'!$K$3=1),(SUMIF('WOW PMPM &amp; Agg'!$B$31:$B$35,'Summary TC'!$B65,'WOW PMPM &amp; Agg'!D$31:D$35)*0.25),IF(AND('C Report'!$K$2=E$11,'C Report'!$K$3=2),(SUMIF('WOW PMPM &amp; Agg'!$B$31:$B$35,'Summary TC'!$B65,'WOW PMPM &amp; Agg'!D$31:D$35)*0.5),IF(AND('C Report'!$K$2=E$11,'C Report'!$K$3=3),(SUMIF('WOW PMPM &amp; Agg'!$B$31:$B$35,'Summary TC'!$B65,'WOW PMPM &amp; Agg'!D$31:D$35)*0.75),IF(AND('C Report'!$K$2=E$11,'C Report'!$K$3=4),SUMIF('WOW PMPM &amp; Agg'!$B$31:$B$35,'Summary TC'!$B65,'WOW PMPM &amp; Agg'!D$31:D$35),""))))),SUMIF('WOW PMPM &amp; Agg'!$B$31:$B$35,'Summary TC'!$B65,'WOW PMPM &amp; Agg'!D$31:D$35))</f>
        <v>0</v>
      </c>
      <c r="F65" s="354">
        <f>IF($B$7="Actuals Only",IF('C Report'!$K$2&gt;F$11,SUMIF('WOW PMPM &amp; Agg'!$B$31:$B$35,'Summary TC'!$B65,'WOW PMPM &amp; Agg'!E$31:E$35),IF(AND('C Report'!$K$2=F$11,'C Report'!$K$3=1),(SUMIF('WOW PMPM &amp; Agg'!$B$31:$B$35,'Summary TC'!$B65,'WOW PMPM &amp; Agg'!E$31:E$35)*0.25),IF(AND('C Report'!$K$2=F$11,'C Report'!$K$3=2),(SUMIF('WOW PMPM &amp; Agg'!$B$31:$B$35,'Summary TC'!$B65,'WOW PMPM &amp; Agg'!E$31:E$35)*0.5),IF(AND('C Report'!$K$2=F$11,'C Report'!$K$3=3),(SUMIF('WOW PMPM &amp; Agg'!$B$31:$B$35,'Summary TC'!$B65,'WOW PMPM &amp; Agg'!E$31:E$35)*0.75),IF(AND('C Report'!$K$2=F$11,'C Report'!$K$3=4),SUMIF('WOW PMPM &amp; Agg'!$B$31:$B$35,'Summary TC'!$B65,'WOW PMPM &amp; Agg'!E$31:E$35),""))))),SUMIF('WOW PMPM &amp; Agg'!$B$31:$B$35,'Summary TC'!$B65,'WOW PMPM &amp; Agg'!E$31:E$35))</f>
        <v>0</v>
      </c>
      <c r="G65" s="354">
        <f>IF($B$7="Actuals Only",IF('C Report'!$K$2&gt;G$11,SUMIF('WOW PMPM &amp; Agg'!$B$31:$B$35,'Summary TC'!$B65,'WOW PMPM &amp; Agg'!F$31:F$35),IF(AND('C Report'!$K$2=G$11,'C Report'!$K$3=1),(SUMIF('WOW PMPM &amp; Agg'!$B$31:$B$35,'Summary TC'!$B65,'WOW PMPM &amp; Agg'!F$31:F$35)*0.25),IF(AND('C Report'!$K$2=G$11,'C Report'!$K$3=2),(SUMIF('WOW PMPM &amp; Agg'!$B$31:$B$35,'Summary TC'!$B65,'WOW PMPM &amp; Agg'!F$31:F$35)*0.5),IF(AND('C Report'!$K$2=G$11,'C Report'!$K$3=3),(SUMIF('WOW PMPM &amp; Agg'!$B$31:$B$35,'Summary TC'!$B65,'WOW PMPM &amp; Agg'!F$31:F$35)*0.75),IF(AND('C Report'!$K$2=G$11,'C Report'!$K$3=4),SUMIF('WOW PMPM &amp; Agg'!$B$31:$B$35,'Summary TC'!$B65,'WOW PMPM &amp; Agg'!F$31:F$35),""))))),SUMIF('WOW PMPM &amp; Agg'!$B$31:$B$35,'Summary TC'!$B65,'WOW PMPM &amp; Agg'!F$31:F$35))</f>
        <v>0</v>
      </c>
      <c r="H65" s="354">
        <f>IF($B$7="Actuals Only",IF('C Report'!$K$2&gt;H$11,SUMIF('WOW PMPM &amp; Agg'!$B$31:$B$35,'Summary TC'!$B65,'WOW PMPM &amp; Agg'!G$31:G$35),IF(AND('C Report'!$K$2=H$11,'C Report'!$K$3=1),(SUMIF('WOW PMPM &amp; Agg'!$B$31:$B$35,'Summary TC'!$B65,'WOW PMPM &amp; Agg'!G$31:G$35)*0.25),IF(AND('C Report'!$K$2=H$11,'C Report'!$K$3=2),(SUMIF('WOW PMPM &amp; Agg'!$B$31:$B$35,'Summary TC'!$B65,'WOW PMPM &amp; Agg'!G$31:G$35)*0.5),IF(AND('C Report'!$K$2=H$11,'C Report'!$K$3=3),(SUMIF('WOW PMPM &amp; Agg'!$B$31:$B$35,'Summary TC'!$B65,'WOW PMPM &amp; Agg'!G$31:G$35)*0.75),IF(AND('C Report'!$K$2=H$11,'C Report'!$K$3=4),SUMIF('WOW PMPM &amp; Agg'!$B$31:$B$35,'Summary TC'!$B65,'WOW PMPM &amp; Agg'!G$31:G$35),""))))),SUMIF('WOW PMPM &amp; Agg'!$B$31:$B$35,'Summary TC'!$B65,'WOW PMPM &amp; Agg'!G$31:G$35))</f>
        <v>0</v>
      </c>
      <c r="I65" s="354">
        <f>IF($B$7="Actuals Only",IF('C Report'!$K$2&gt;I$11,SUMIF('WOW PMPM &amp; Agg'!$B$31:$B$35,'Summary TC'!$B65,'WOW PMPM &amp; Agg'!H$31:H$35),IF(AND('C Report'!$K$2=I$11,'C Report'!$K$3=1),(SUMIF('WOW PMPM &amp; Agg'!$B$31:$B$35,'Summary TC'!$B65,'WOW PMPM &amp; Agg'!H$31:H$35)*0.25),IF(AND('C Report'!$K$2=I$11,'C Report'!$K$3=2),(SUMIF('WOW PMPM &amp; Agg'!$B$31:$B$35,'Summary TC'!$B65,'WOW PMPM &amp; Agg'!H$31:H$35)*0.5),IF(AND('C Report'!$K$2=I$11,'C Report'!$K$3=3),(SUMIF('WOW PMPM &amp; Agg'!$B$31:$B$35,'Summary TC'!$B65,'WOW PMPM &amp; Agg'!H$31:H$35)*0.75),IF(AND('C Report'!$K$2=I$11,'C Report'!$K$3=4),SUMIF('WOW PMPM &amp; Agg'!$B$31:$B$35,'Summary TC'!$B65,'WOW PMPM &amp; Agg'!H$31:H$35),""))))),SUMIF('WOW PMPM &amp; Agg'!$B$31:$B$35,'Summary TC'!$B65,'WOW PMPM &amp; Agg'!H$31:H$35))</f>
        <v>0</v>
      </c>
      <c r="J65" s="354">
        <f>IF($B$7="Actuals Only",IF('C Report'!$K$2&gt;J$11,SUMIF('WOW PMPM &amp; Agg'!$B$31:$B$35,'Summary TC'!$B65,'WOW PMPM &amp; Agg'!I$31:I$35),IF(AND('C Report'!$K$2=J$11,'C Report'!$K$3=1),(SUMIF('WOW PMPM &amp; Agg'!$B$31:$B$35,'Summary TC'!$B65,'WOW PMPM &amp; Agg'!I$31:I$35)*0.25),IF(AND('C Report'!$K$2=J$11,'C Report'!$K$3=2),(SUMIF('WOW PMPM &amp; Agg'!$B$31:$B$35,'Summary TC'!$B65,'WOW PMPM &amp; Agg'!I$31:I$35)*0.5),IF(AND('C Report'!$K$2=J$11,'C Report'!$K$3=3),(SUMIF('WOW PMPM &amp; Agg'!$B$31:$B$35,'Summary TC'!$B65,'WOW PMPM &amp; Agg'!I$31:I$35)*0.75),IF(AND('C Report'!$K$2=J$11,'C Report'!$K$3=4),SUMIF('WOW PMPM &amp; Agg'!$B$31:$B$35,'Summary TC'!$B65,'WOW PMPM &amp; Agg'!I$31:I$35),""))))),SUMIF('WOW PMPM &amp; Agg'!$B$31:$B$35,'Summary TC'!$B65,'WOW PMPM &amp; Agg'!I$31:I$35))</f>
        <v>0</v>
      </c>
      <c r="K65" s="354">
        <f>IF($B$7="Actuals Only",IF('C Report'!$K$2&gt;K$11,SUMIF('WOW PMPM &amp; Agg'!$B$31:$B$35,'Summary TC'!$B65,'WOW PMPM &amp; Agg'!J$31:J$35),IF(AND('C Report'!$K$2=K$11,'C Report'!$K$3=1),(SUMIF('WOW PMPM &amp; Agg'!$B$31:$B$35,'Summary TC'!$B65,'WOW PMPM &amp; Agg'!J$31:J$35)*0.25),IF(AND('C Report'!$K$2=K$11,'C Report'!$K$3=2),(SUMIF('WOW PMPM &amp; Agg'!$B$31:$B$35,'Summary TC'!$B65,'WOW PMPM &amp; Agg'!J$31:J$35)*0.5),IF(AND('C Report'!$K$2=K$11,'C Report'!$K$3=3),(SUMIF('WOW PMPM &amp; Agg'!$B$31:$B$35,'Summary TC'!$B65,'WOW PMPM &amp; Agg'!J$31:J$35)*0.75),IF(AND('C Report'!$K$2=K$11,'C Report'!$K$3=4),SUMIF('WOW PMPM &amp; Agg'!$B$31:$B$35,'Summary TC'!$B65,'WOW PMPM &amp; Agg'!J$31:J$35),""))))),SUMIF('WOW PMPM &amp; Agg'!$B$31:$B$35,'Summary TC'!$B65,'WOW PMPM &amp; Agg'!J$31:J$35))</f>
        <v>0</v>
      </c>
      <c r="L65" s="354">
        <f>IF($B$7="Actuals Only",IF('C Report'!$K$2&gt;L$11,SUMIF('WOW PMPM &amp; Agg'!$B$31:$B$35,'Summary TC'!$B65,'WOW PMPM &amp; Agg'!K$31:K$35),IF(AND('C Report'!$K$2=L$11,'C Report'!$K$3=1),(SUMIF('WOW PMPM &amp; Agg'!$B$31:$B$35,'Summary TC'!$B65,'WOW PMPM &amp; Agg'!K$31:K$35)*0.25),IF(AND('C Report'!$K$2=L$11,'C Report'!$K$3=2),(SUMIF('WOW PMPM &amp; Agg'!$B$31:$B$35,'Summary TC'!$B65,'WOW PMPM &amp; Agg'!K$31:K$35)*0.5),IF(AND('C Report'!$K$2=L$11,'C Report'!$K$3=3),(SUMIF('WOW PMPM &amp; Agg'!$B$31:$B$35,'Summary TC'!$B65,'WOW PMPM &amp; Agg'!K$31:K$35)*0.75),IF(AND('C Report'!$K$2=L$11,'C Report'!$K$3=4),SUMIF('WOW PMPM &amp; Agg'!$B$31:$B$35,'Summary TC'!$B65,'WOW PMPM &amp; Agg'!K$31:K$35),""))))),SUMIF('WOW PMPM &amp; Agg'!$B$31:$B$35,'Summary TC'!$B65,'WOW PMPM &amp; Agg'!K$31:K$35))</f>
        <v>0</v>
      </c>
      <c r="M65" s="354">
        <f>IF($B$7="Actuals Only",IF('C Report'!$K$2&gt;M$11,SUMIF('WOW PMPM &amp; Agg'!$B$31:$B$35,'Summary TC'!$B65,'WOW PMPM &amp; Agg'!L$31:L$35),IF(AND('C Report'!$K$2=M$11,'C Report'!$K$3=1),(SUMIF('WOW PMPM &amp; Agg'!$B$31:$B$35,'Summary TC'!$B65,'WOW PMPM &amp; Agg'!L$31:L$35)*0.25),IF(AND('C Report'!$K$2=M$11,'C Report'!$K$3=2),(SUMIF('WOW PMPM &amp; Agg'!$B$31:$B$35,'Summary TC'!$B65,'WOW PMPM &amp; Agg'!L$31:L$35)*0.5),IF(AND('C Report'!$K$2=M$11,'C Report'!$K$3=3),(SUMIF('WOW PMPM &amp; Agg'!$B$31:$B$35,'Summary TC'!$B65,'WOW PMPM &amp; Agg'!L$31:L$35)*0.75),IF(AND('C Report'!$K$2=M$11,'C Report'!$K$3=4),SUMIF('WOW PMPM &amp; Agg'!$B$31:$B$35,'Summary TC'!$B65,'WOW PMPM &amp; Agg'!L$31:L$35),""))))),SUMIF('WOW PMPM &amp; Agg'!$B$31:$B$35,'Summary TC'!$B65,'WOW PMPM &amp; Agg'!L$31:L$35))</f>
        <v>0</v>
      </c>
      <c r="N65" s="354">
        <f>IF($B$7="Actuals Only",IF('C Report'!$K$2&gt;N$11,SUMIF('WOW PMPM &amp; Agg'!$B$31:$B$35,'Summary TC'!$B65,'WOW PMPM &amp; Agg'!M$31:M$35),IF(AND('C Report'!$K$2=N$11,'C Report'!$K$3=1),(SUMIF('WOW PMPM &amp; Agg'!$B$31:$B$35,'Summary TC'!$B65,'WOW PMPM &amp; Agg'!M$31:M$35)*0.25),IF(AND('C Report'!$K$2=N$11,'C Report'!$K$3=2),(SUMIF('WOW PMPM &amp; Agg'!$B$31:$B$35,'Summary TC'!$B65,'WOW PMPM &amp; Agg'!M$31:M$35)*0.5),IF(AND('C Report'!$K$2=N$11,'C Report'!$K$3=3),(SUMIF('WOW PMPM &amp; Agg'!$B$31:$B$35,'Summary TC'!$B65,'WOW PMPM &amp; Agg'!M$31:M$35)*0.75),IF(AND('C Report'!$K$2=N$11,'C Report'!$K$3=4),SUMIF('WOW PMPM &amp; Agg'!$B$31:$B$35,'Summary TC'!$B65,'WOW PMPM &amp; Agg'!M$31:M$35),""))))),SUMIF('WOW PMPM &amp; Agg'!$B$31:$B$35,'Summary TC'!$B65,'WOW PMPM &amp; Agg'!M$31:M$35))</f>
        <v>0</v>
      </c>
      <c r="O65" s="354">
        <f>IF($B$7="Actuals Only",IF('C Report'!$K$2&gt;O$11,SUMIF('WOW PMPM &amp; Agg'!$B$31:$B$35,'Summary TC'!$B65,'WOW PMPM &amp; Agg'!N$31:N$35),IF(AND('C Report'!$K$2=O$11,'C Report'!$K$3=1),(SUMIF('WOW PMPM &amp; Agg'!$B$31:$B$35,'Summary TC'!$B65,'WOW PMPM &amp; Agg'!N$31:N$35)*0.25),IF(AND('C Report'!$K$2=O$11,'C Report'!$K$3=2),(SUMIF('WOW PMPM &amp; Agg'!$B$31:$B$35,'Summary TC'!$B65,'WOW PMPM &amp; Agg'!N$31:N$35)*0.5),IF(AND('C Report'!$K$2=O$11,'C Report'!$K$3=3),(SUMIF('WOW PMPM &amp; Agg'!$B$31:$B$35,'Summary TC'!$B65,'WOW PMPM &amp; Agg'!N$31:N$35)*0.75),IF(AND('C Report'!$K$2=O$11,'C Report'!$K$3=4),SUMIF('WOW PMPM &amp; Agg'!$B$31:$B$35,'Summary TC'!$B65,'WOW PMPM &amp; Agg'!N$31:N$35),""))))),SUMIF('WOW PMPM &amp; Agg'!$B$31:$B$35,'Summary TC'!$B65,'WOW PMPM &amp; Agg'!N$31:N$35))</f>
        <v>0</v>
      </c>
      <c r="P65" s="354">
        <f>IF($B$7="Actuals Only",IF('C Report'!$K$2&gt;P$11,SUMIF('WOW PMPM &amp; Agg'!$B$31:$B$35,'Summary TC'!$B65,'WOW PMPM &amp; Agg'!O$31:O$35),IF(AND('C Report'!$K$2=P$11,'C Report'!$K$3=1),(SUMIF('WOW PMPM &amp; Agg'!$B$31:$B$35,'Summary TC'!$B65,'WOW PMPM &amp; Agg'!O$31:O$35)*0.25),IF(AND('C Report'!$K$2=P$11,'C Report'!$K$3=2),(SUMIF('WOW PMPM &amp; Agg'!$B$31:$B$35,'Summary TC'!$B65,'WOW PMPM &amp; Agg'!O$31:O$35)*0.5),IF(AND('C Report'!$K$2=P$11,'C Report'!$K$3=3),(SUMIF('WOW PMPM &amp; Agg'!$B$31:$B$35,'Summary TC'!$B65,'WOW PMPM &amp; Agg'!O$31:O$35)*0.75),IF(AND('C Report'!$K$2=P$11,'C Report'!$K$3=4),SUMIF('WOW PMPM &amp; Agg'!$B$31:$B$35,'Summary TC'!$B65,'WOW PMPM &amp; Agg'!O$31:O$35),""))))),SUMIF('WOW PMPM &amp; Agg'!$B$31:$B$35,'Summary TC'!$B65,'WOW PMPM &amp; Agg'!O$31:O$35))</f>
        <v>0</v>
      </c>
      <c r="Q65" s="354">
        <f>IF($B$7="Actuals Only",IF('C Report'!$K$2&gt;Q$11,SUMIF('WOW PMPM &amp; Agg'!$B$31:$B$35,'Summary TC'!$B65,'WOW PMPM &amp; Agg'!P$31:P$35),IF(AND('C Report'!$K$2=Q$11,'C Report'!$K$3=1),(SUMIF('WOW PMPM &amp; Agg'!$B$31:$B$35,'Summary TC'!$B65,'WOW PMPM &amp; Agg'!P$31:P$35)*0.25),IF(AND('C Report'!$K$2=Q$11,'C Report'!$K$3=2),(SUMIF('WOW PMPM &amp; Agg'!$B$31:$B$35,'Summary TC'!$B65,'WOW PMPM &amp; Agg'!P$31:P$35)*0.5),IF(AND('C Report'!$K$2=Q$11,'C Report'!$K$3=3),(SUMIF('WOW PMPM &amp; Agg'!$B$31:$B$35,'Summary TC'!$B65,'WOW PMPM &amp; Agg'!P$31:P$35)*0.75),IF(AND('C Report'!$K$2=Q$11,'C Report'!$K$3=4),SUMIF('WOW PMPM &amp; Agg'!$B$31:$B$35,'Summary TC'!$B65,'WOW PMPM &amp; Agg'!P$31:P$35),""))))),SUMIF('WOW PMPM &amp; Agg'!$B$31:$B$35,'Summary TC'!$B65,'WOW PMPM &amp; Agg'!P$31:P$35))</f>
        <v>0</v>
      </c>
      <c r="R65" s="354">
        <f>IF($B$7="Actuals Only",IF('C Report'!$K$2&gt;R$11,SUMIF('WOW PMPM &amp; Agg'!$B$31:$B$35,'Summary TC'!$B65,'WOW PMPM &amp; Agg'!Q$31:Q$35),IF(AND('C Report'!$K$2=R$11,'C Report'!$K$3=1),(SUMIF('WOW PMPM &amp; Agg'!$B$31:$B$35,'Summary TC'!$B65,'WOW PMPM &amp; Agg'!Q$31:Q$35)*0.25),IF(AND('C Report'!$K$2=R$11,'C Report'!$K$3=2),(SUMIF('WOW PMPM &amp; Agg'!$B$31:$B$35,'Summary TC'!$B65,'WOW PMPM &amp; Agg'!Q$31:Q$35)*0.5),IF(AND('C Report'!$K$2=R$11,'C Report'!$K$3=3),(SUMIF('WOW PMPM &amp; Agg'!$B$31:$B$35,'Summary TC'!$B65,'WOW PMPM &amp; Agg'!Q$31:Q$35)*0.75),IF(AND('C Report'!$K$2=R$11,'C Report'!$K$3=4),SUMIF('WOW PMPM &amp; Agg'!$B$31:$B$35,'Summary TC'!$B65,'WOW PMPM &amp; Agg'!Q$31:Q$35),""))))),SUMIF('WOW PMPM &amp; Agg'!$B$31:$B$35,'Summary TC'!$B65,'WOW PMPM &amp; Agg'!Q$31:Q$35))</f>
        <v>0</v>
      </c>
      <c r="S65" s="354">
        <f>IF($B$7="Actuals Only",IF('C Report'!$K$2&gt;S$11,SUMIF('WOW PMPM &amp; Agg'!$B$31:$B$35,'Summary TC'!$B65,'WOW PMPM &amp; Agg'!R$31:R$35),IF(AND('C Report'!$K$2=S$11,'C Report'!$K$3=1),(SUMIF('WOW PMPM &amp; Agg'!$B$31:$B$35,'Summary TC'!$B65,'WOW PMPM &amp; Agg'!R$31:R$35)*0.25),IF(AND('C Report'!$K$2=S$11,'C Report'!$K$3=2),(SUMIF('WOW PMPM &amp; Agg'!$B$31:$B$35,'Summary TC'!$B65,'WOW PMPM &amp; Agg'!R$31:R$35)*0.5),IF(AND('C Report'!$K$2=S$11,'C Report'!$K$3=3),(SUMIF('WOW PMPM &amp; Agg'!$B$31:$B$35,'Summary TC'!$B65,'WOW PMPM &amp; Agg'!R$31:R$35)*0.75),IF(AND('C Report'!$K$2=S$11,'C Report'!$K$3=4),SUMIF('WOW PMPM &amp; Agg'!$B$31:$B$35,'Summary TC'!$B65,'WOW PMPM &amp; Agg'!R$31:R$35),""))))),SUMIF('WOW PMPM &amp; Agg'!$B$31:$B$35,'Summary TC'!$B65,'WOW PMPM &amp; Agg'!R$31:R$35))</f>
        <v>0</v>
      </c>
      <c r="T65" s="354">
        <f>IF($B$7="Actuals Only",IF('C Report'!$K$2&gt;T$11,SUMIF('WOW PMPM &amp; Agg'!$B$31:$B$35,'Summary TC'!$B65,'WOW PMPM &amp; Agg'!S$31:S$35),IF(AND('C Report'!$K$2=T$11,'C Report'!$K$3=1),(SUMIF('WOW PMPM &amp; Agg'!$B$31:$B$35,'Summary TC'!$B65,'WOW PMPM &amp; Agg'!S$31:S$35)*0.25),IF(AND('C Report'!$K$2=T$11,'C Report'!$K$3=2),(SUMIF('WOW PMPM &amp; Agg'!$B$31:$B$35,'Summary TC'!$B65,'WOW PMPM &amp; Agg'!S$31:S$35)*0.5),IF(AND('C Report'!$K$2=T$11,'C Report'!$K$3=3),(SUMIF('WOW PMPM &amp; Agg'!$B$31:$B$35,'Summary TC'!$B65,'WOW PMPM &amp; Agg'!S$31:S$35)*0.75),IF(AND('C Report'!$K$2=T$11,'C Report'!$K$3=4),SUMIF('WOW PMPM &amp; Agg'!$B$31:$B$35,'Summary TC'!$B65,'WOW PMPM &amp; Agg'!S$31:S$35),""))))),SUMIF('WOW PMPM &amp; Agg'!$B$31:$B$35,'Summary TC'!$B65,'WOW PMPM &amp; Agg'!S$31:S$35))</f>
        <v>0</v>
      </c>
      <c r="U65" s="354">
        <f>IF($B$7="Actuals Only",IF('C Report'!$K$2&gt;U$11,SUMIF('WOW PMPM &amp; Agg'!$B$31:$B$35,'Summary TC'!$B65,'WOW PMPM &amp; Agg'!T$31:T$35),IF(AND('C Report'!$K$2=U$11,'C Report'!$K$3=1),(SUMIF('WOW PMPM &amp; Agg'!$B$31:$B$35,'Summary TC'!$B65,'WOW PMPM &amp; Agg'!T$31:T$35)*0.25),IF(AND('C Report'!$K$2=U$11,'C Report'!$K$3=2),(SUMIF('WOW PMPM &amp; Agg'!$B$31:$B$35,'Summary TC'!$B65,'WOW PMPM &amp; Agg'!T$31:T$35)*0.5),IF(AND('C Report'!$K$2=U$11,'C Report'!$K$3=3),(SUMIF('WOW PMPM &amp; Agg'!$B$31:$B$35,'Summary TC'!$B65,'WOW PMPM &amp; Agg'!T$31:T$35)*0.75),IF(AND('C Report'!$K$2=U$11,'C Report'!$K$3=4),SUMIF('WOW PMPM &amp; Agg'!$B$31:$B$35,'Summary TC'!$B65,'WOW PMPM &amp; Agg'!T$31:T$35),""))))),SUMIF('WOW PMPM &amp; Agg'!$B$31:$B$35,'Summary TC'!$B65,'WOW PMPM &amp; Agg'!T$31:T$35))</f>
        <v>0</v>
      </c>
      <c r="V65" s="354">
        <f>IF($B$7="Actuals Only",IF('C Report'!$K$2&gt;V$11,SUMIF('WOW PMPM &amp; Agg'!$B$31:$B$35,'Summary TC'!$B65,'WOW PMPM &amp; Agg'!U$31:U$35),IF(AND('C Report'!$K$2=V$11,'C Report'!$K$3=1),(SUMIF('WOW PMPM &amp; Agg'!$B$31:$B$35,'Summary TC'!$B65,'WOW PMPM &amp; Agg'!U$31:U$35)*0.25),IF(AND('C Report'!$K$2=V$11,'C Report'!$K$3=2),(SUMIF('WOW PMPM &amp; Agg'!$B$31:$B$35,'Summary TC'!$B65,'WOW PMPM &amp; Agg'!U$31:U$35)*0.5),IF(AND('C Report'!$K$2=V$11,'C Report'!$K$3=3),(SUMIF('WOW PMPM &amp; Agg'!$B$31:$B$35,'Summary TC'!$B65,'WOW PMPM &amp; Agg'!U$31:U$35)*0.75),IF(AND('C Report'!$K$2=V$11,'C Report'!$K$3=4),SUMIF('WOW PMPM &amp; Agg'!$B$31:$B$35,'Summary TC'!$B65,'WOW PMPM &amp; Agg'!U$31:U$35),""))))),SUMIF('WOW PMPM &amp; Agg'!$B$31:$B$35,'Summary TC'!$B65,'WOW PMPM &amp; Agg'!U$31:U$35))</f>
        <v>0</v>
      </c>
      <c r="W65" s="354">
        <f>IF($B$7="Actuals Only",IF('C Report'!$K$2&gt;W$11,SUMIF('WOW PMPM &amp; Agg'!$B$31:$B$35,'Summary TC'!$B65,'WOW PMPM &amp; Agg'!V$31:V$35),IF(AND('C Report'!$K$2=W$11,'C Report'!$K$3=1),(SUMIF('WOW PMPM &amp; Agg'!$B$31:$B$35,'Summary TC'!$B65,'WOW PMPM &amp; Agg'!V$31:V$35)*0.25),IF(AND('C Report'!$K$2=W$11,'C Report'!$K$3=2),(SUMIF('WOW PMPM &amp; Agg'!$B$31:$B$35,'Summary TC'!$B65,'WOW PMPM &amp; Agg'!V$31:V$35)*0.5),IF(AND('C Report'!$K$2=W$11,'C Report'!$K$3=3),(SUMIF('WOW PMPM &amp; Agg'!$B$31:$B$35,'Summary TC'!$B65,'WOW PMPM &amp; Agg'!V$31:V$35)*0.75),IF(AND('C Report'!$K$2=W$11,'C Report'!$K$3=4),SUMIF('WOW PMPM &amp; Agg'!$B$31:$B$35,'Summary TC'!$B65,'WOW PMPM &amp; Agg'!V$31:V$35),""))))),SUMIF('WOW PMPM &amp; Agg'!$B$31:$B$35,'Summary TC'!$B65,'WOW PMPM &amp; Agg'!V$31:V$35))</f>
        <v>0</v>
      </c>
      <c r="X65" s="354">
        <f>IF($B$7="Actuals Only",IF('C Report'!$K$2&gt;X$11,SUMIF('WOW PMPM &amp; Agg'!$B$31:$B$35,'Summary TC'!$B65,'WOW PMPM &amp; Agg'!W$31:W$35),IF(AND('C Report'!$K$2=X$11,'C Report'!$K$3=1),(SUMIF('WOW PMPM &amp; Agg'!$B$31:$B$35,'Summary TC'!$B65,'WOW PMPM &amp; Agg'!W$31:W$35)*0.25),IF(AND('C Report'!$K$2=X$11,'C Report'!$K$3=2),(SUMIF('WOW PMPM &amp; Agg'!$B$31:$B$35,'Summary TC'!$B65,'WOW PMPM &amp; Agg'!W$31:W$35)*0.5),IF(AND('C Report'!$K$2=X$11,'C Report'!$K$3=3),(SUMIF('WOW PMPM &amp; Agg'!$B$31:$B$35,'Summary TC'!$B65,'WOW PMPM &amp; Agg'!W$31:W$35)*0.75),IF(AND('C Report'!$K$2=X$11,'C Report'!$K$3=4),SUMIF('WOW PMPM &amp; Agg'!$B$31:$B$35,'Summary TC'!$B65,'WOW PMPM &amp; Agg'!W$31:W$35),""))))),SUMIF('WOW PMPM &amp; Agg'!$B$31:$B$35,'Summary TC'!$B65,'WOW PMPM &amp; Agg'!W$31:W$35))</f>
        <v>0</v>
      </c>
      <c r="Y65" s="354">
        <f>IF($B$7="Actuals Only",IF('C Report'!$K$2&gt;Y$11,SUMIF('WOW PMPM &amp; Agg'!$B$31:$B$35,'Summary TC'!$B65,'WOW PMPM &amp; Agg'!X$31:X$35),IF(AND('C Report'!$K$2=Y$11,'C Report'!$K$3=1),(SUMIF('WOW PMPM &amp; Agg'!$B$31:$B$35,'Summary TC'!$B65,'WOW PMPM &amp; Agg'!X$31:X$35)*0.25),IF(AND('C Report'!$K$2=Y$11,'C Report'!$K$3=2),(SUMIF('WOW PMPM &amp; Agg'!$B$31:$B$35,'Summary TC'!$B65,'WOW PMPM &amp; Agg'!X$31:X$35)*0.5),IF(AND('C Report'!$K$2=Y$11,'C Report'!$K$3=3),(SUMIF('WOW PMPM &amp; Agg'!$B$31:$B$35,'Summary TC'!$B65,'WOW PMPM &amp; Agg'!X$31:X$35)*0.75),IF(AND('C Report'!$K$2=Y$11,'C Report'!$K$3=4),SUMIF('WOW PMPM &amp; Agg'!$B$31:$B$35,'Summary TC'!$B65,'WOW PMPM &amp; Agg'!X$31:X$35),""))))),SUMIF('WOW PMPM &amp; Agg'!$B$31:$B$35,'Summary TC'!$B65,'WOW PMPM &amp; Agg'!X$31:X$35))</f>
        <v>0</v>
      </c>
      <c r="Z65" s="354">
        <f>IF($B$7="Actuals Only",IF('C Report'!$K$2&gt;Z$11,SUMIF('WOW PMPM &amp; Agg'!$B$31:$B$35,'Summary TC'!$B65,'WOW PMPM &amp; Agg'!Y$31:Y$35),IF(AND('C Report'!$K$2=Z$11,'C Report'!$K$3=1),(SUMIF('WOW PMPM &amp; Agg'!$B$31:$B$35,'Summary TC'!$B65,'WOW PMPM &amp; Agg'!Y$31:Y$35)*0.25),IF(AND('C Report'!$K$2=Z$11,'C Report'!$K$3=2),(SUMIF('WOW PMPM &amp; Agg'!$B$31:$B$35,'Summary TC'!$B65,'WOW PMPM &amp; Agg'!Y$31:Y$35)*0.5),IF(AND('C Report'!$K$2=Z$11,'C Report'!$K$3=3),(SUMIF('WOW PMPM &amp; Agg'!$B$31:$B$35,'Summary TC'!$B65,'WOW PMPM &amp; Agg'!Y$31:Y$35)*0.75),IF(AND('C Report'!$K$2=Z$11,'C Report'!$K$3=4),SUMIF('WOW PMPM &amp; Agg'!$B$31:$B$35,'Summary TC'!$B65,'WOW PMPM &amp; Agg'!Y$31:Y$35),""))))),SUMIF('WOW PMPM &amp; Agg'!$B$31:$B$35,'Summary TC'!$B65,'WOW PMPM &amp; Agg'!Y$31:Y$35))</f>
        <v>0</v>
      </c>
      <c r="AA65" s="354">
        <f>IF($B$7="Actuals Only",IF('C Report'!$K$2&gt;AA$11,SUMIF('WOW PMPM &amp; Agg'!$B$31:$B$35,'Summary TC'!$B65,'WOW PMPM &amp; Agg'!Z$31:Z$35),IF(AND('C Report'!$K$2=AA$11,'C Report'!$K$3=1),(SUMIF('WOW PMPM &amp; Agg'!$B$31:$B$35,'Summary TC'!$B65,'WOW PMPM &amp; Agg'!Z$31:Z$35)*0.25),IF(AND('C Report'!$K$2=AA$11,'C Report'!$K$3=2),(SUMIF('WOW PMPM &amp; Agg'!$B$31:$B$35,'Summary TC'!$B65,'WOW PMPM &amp; Agg'!Z$31:Z$35)*0.5),IF(AND('C Report'!$K$2=AA$11,'C Report'!$K$3=3),(SUMIF('WOW PMPM &amp; Agg'!$B$31:$B$35,'Summary TC'!$B65,'WOW PMPM &amp; Agg'!Z$31:Z$35)*0.75),IF(AND('C Report'!$K$2=AA$11,'C Report'!$K$3=4),SUMIF('WOW PMPM &amp; Agg'!$B$31:$B$35,'Summary TC'!$B65,'WOW PMPM &amp; Agg'!Z$31:Z$35),""))))),SUMIF('WOW PMPM &amp; Agg'!$B$31:$B$35,'Summary TC'!$B65,'WOW PMPM &amp; Agg'!Z$31:Z$35))</f>
        <v>0</v>
      </c>
      <c r="AB65" s="354">
        <f>IF($B$7="Actuals Only",IF('C Report'!$K$2&gt;AB$11,SUMIF('WOW PMPM &amp; Agg'!$B$31:$B$35,'Summary TC'!$B65,'WOW PMPM &amp; Agg'!AA$31:AA$35),IF(AND('C Report'!$K$2=AB$11,'C Report'!$K$3=1),(SUMIF('WOW PMPM &amp; Agg'!$B$31:$B$35,'Summary TC'!$B65,'WOW PMPM &amp; Agg'!AA$31:AA$35)*0.25),IF(AND('C Report'!$K$2=AB$11,'C Report'!$K$3=2),(SUMIF('WOW PMPM &amp; Agg'!$B$31:$B$35,'Summary TC'!$B65,'WOW PMPM &amp; Agg'!AA$31:AA$35)*0.5),IF(AND('C Report'!$K$2=AB$11,'C Report'!$K$3=3),(SUMIF('WOW PMPM &amp; Agg'!$B$31:$B$35,'Summary TC'!$B65,'WOW PMPM &amp; Agg'!AA$31:AA$35)*0.75),IF(AND('C Report'!$K$2=AB$11,'C Report'!$K$3=4),SUMIF('WOW PMPM &amp; Agg'!$B$31:$B$35,'Summary TC'!$B65,'WOW PMPM &amp; Agg'!AA$31:AA$35),""))))),SUMIF('WOW PMPM &amp; Agg'!$B$31:$B$35,'Summary TC'!$B65,'WOW PMPM &amp; Agg'!AA$31:AA$35))</f>
        <v>0</v>
      </c>
      <c r="AC65" s="355">
        <f>IF($B$7="Actuals Only",IF('C Report'!$K$2&gt;AC$11,SUMIF('WOW PMPM &amp; Agg'!$B$31:$B$35,'Summary TC'!$B65,'WOW PMPM &amp; Agg'!AB$31:AB$35),IF(AND('C Report'!$K$2=AC$11,'C Report'!$K$3=1),(SUMIF('WOW PMPM &amp; Agg'!$B$31:$B$35,'Summary TC'!$B65,'WOW PMPM &amp; Agg'!AB$31:AB$35)*0.25),IF(AND('C Report'!$K$2=AC$11,'C Report'!$K$3=2),(SUMIF('WOW PMPM &amp; Agg'!$B$31:$B$35,'Summary TC'!$B65,'WOW PMPM &amp; Agg'!AB$31:AB$35)*0.5),IF(AND('C Report'!$K$2=AC$11,'C Report'!$K$3=3),(SUMIF('WOW PMPM &amp; Agg'!$B$31:$B$35,'Summary TC'!$B65,'WOW PMPM &amp; Agg'!AB$31:AB$35)*0.75),IF(AND('C Report'!$K$2=AC$11,'C Report'!$K$3=4),SUMIF('WOW PMPM &amp; Agg'!$B$31:$B$35,'Summary TC'!$B65,'WOW PMPM &amp; Agg'!AB$31:AB$35),""))))),SUMIF('WOW PMPM &amp; Agg'!$B$31:$B$35,'Summary TC'!$B65,'WOW PMPM &amp; Agg'!AB$31:AB$35))</f>
        <v>0</v>
      </c>
      <c r="AD65" s="573"/>
    </row>
    <row r="66" spans="2:30" x14ac:dyDescent="0.2">
      <c r="B66" s="61" t="str">
        <f>IFERROR(VLOOKUP(C66,'MEG Def'!$A$28:$B$33,2),"")</f>
        <v/>
      </c>
      <c r="C66" s="115"/>
      <c r="D66" s="259" t="str">
        <f t="shared" si="10"/>
        <v/>
      </c>
      <c r="E66" s="353">
        <f>IF($B$7="Actuals Only",IF('C Report'!$K$2&gt;E$11,SUMIF('WOW PMPM &amp; Agg'!$B$31:$B$35,'Summary TC'!$B66,'WOW PMPM &amp; Agg'!D$31:D$35),IF(AND('C Report'!$K$2=E$11,'C Report'!$K$3=1),(SUMIF('WOW PMPM &amp; Agg'!$B$31:$B$35,'Summary TC'!$B66,'WOW PMPM &amp; Agg'!D$31:D$35)*0.25),IF(AND('C Report'!$K$2=E$11,'C Report'!$K$3=2),(SUMIF('WOW PMPM &amp; Agg'!$B$31:$B$35,'Summary TC'!$B66,'WOW PMPM &amp; Agg'!D$31:D$35)*0.5),IF(AND('C Report'!$K$2=E$11,'C Report'!$K$3=3),(SUMIF('WOW PMPM &amp; Agg'!$B$31:$B$35,'Summary TC'!$B66,'WOW PMPM &amp; Agg'!D$31:D$35)*0.75),IF(AND('C Report'!$K$2=E$11,'C Report'!$K$3=4),SUMIF('WOW PMPM &amp; Agg'!$B$31:$B$35,'Summary TC'!$B66,'WOW PMPM &amp; Agg'!D$31:D$35),""))))),SUMIF('WOW PMPM &amp; Agg'!$B$31:$B$35,'Summary TC'!$B66,'WOW PMPM &amp; Agg'!D$31:D$35))</f>
        <v>0</v>
      </c>
      <c r="F66" s="354">
        <f>IF($B$7="Actuals Only",IF('C Report'!$K$2&gt;F$11,SUMIF('WOW PMPM &amp; Agg'!$B$31:$B$35,'Summary TC'!$B66,'WOW PMPM &amp; Agg'!E$31:E$35),IF(AND('C Report'!$K$2=F$11,'C Report'!$K$3=1),(SUMIF('WOW PMPM &amp; Agg'!$B$31:$B$35,'Summary TC'!$B66,'WOW PMPM &amp; Agg'!E$31:E$35)*0.25),IF(AND('C Report'!$K$2=F$11,'C Report'!$K$3=2),(SUMIF('WOW PMPM &amp; Agg'!$B$31:$B$35,'Summary TC'!$B66,'WOW PMPM &amp; Agg'!E$31:E$35)*0.5),IF(AND('C Report'!$K$2=F$11,'C Report'!$K$3=3),(SUMIF('WOW PMPM &amp; Agg'!$B$31:$B$35,'Summary TC'!$B66,'WOW PMPM &amp; Agg'!E$31:E$35)*0.75),IF(AND('C Report'!$K$2=F$11,'C Report'!$K$3=4),SUMIF('WOW PMPM &amp; Agg'!$B$31:$B$35,'Summary TC'!$B66,'WOW PMPM &amp; Agg'!E$31:E$35),""))))),SUMIF('WOW PMPM &amp; Agg'!$B$31:$B$35,'Summary TC'!$B66,'WOW PMPM &amp; Agg'!E$31:E$35))</f>
        <v>0</v>
      </c>
      <c r="G66" s="354">
        <f>IF($B$7="Actuals Only",IF('C Report'!$K$2&gt;G$11,SUMIF('WOW PMPM &amp; Agg'!$B$31:$B$35,'Summary TC'!$B66,'WOW PMPM &amp; Agg'!F$31:F$35),IF(AND('C Report'!$K$2=G$11,'C Report'!$K$3=1),(SUMIF('WOW PMPM &amp; Agg'!$B$31:$B$35,'Summary TC'!$B66,'WOW PMPM &amp; Agg'!F$31:F$35)*0.25),IF(AND('C Report'!$K$2=G$11,'C Report'!$K$3=2),(SUMIF('WOW PMPM &amp; Agg'!$B$31:$B$35,'Summary TC'!$B66,'WOW PMPM &amp; Agg'!F$31:F$35)*0.5),IF(AND('C Report'!$K$2=G$11,'C Report'!$K$3=3),(SUMIF('WOW PMPM &amp; Agg'!$B$31:$B$35,'Summary TC'!$B66,'WOW PMPM &amp; Agg'!F$31:F$35)*0.75),IF(AND('C Report'!$K$2=G$11,'C Report'!$K$3=4),SUMIF('WOW PMPM &amp; Agg'!$B$31:$B$35,'Summary TC'!$B66,'WOW PMPM &amp; Agg'!F$31:F$35),""))))),SUMIF('WOW PMPM &amp; Agg'!$B$31:$B$35,'Summary TC'!$B66,'WOW PMPM &amp; Agg'!F$31:F$35))</f>
        <v>0</v>
      </c>
      <c r="H66" s="354">
        <f>IF($B$7="Actuals Only",IF('C Report'!$K$2&gt;H$11,SUMIF('WOW PMPM &amp; Agg'!$B$31:$B$35,'Summary TC'!$B66,'WOW PMPM &amp; Agg'!G$31:G$35),IF(AND('C Report'!$K$2=H$11,'C Report'!$K$3=1),(SUMIF('WOW PMPM &amp; Agg'!$B$31:$B$35,'Summary TC'!$B66,'WOW PMPM &amp; Agg'!G$31:G$35)*0.25),IF(AND('C Report'!$K$2=H$11,'C Report'!$K$3=2),(SUMIF('WOW PMPM &amp; Agg'!$B$31:$B$35,'Summary TC'!$B66,'WOW PMPM &amp; Agg'!G$31:G$35)*0.5),IF(AND('C Report'!$K$2=H$11,'C Report'!$K$3=3),(SUMIF('WOW PMPM &amp; Agg'!$B$31:$B$35,'Summary TC'!$B66,'WOW PMPM &amp; Agg'!G$31:G$35)*0.75),IF(AND('C Report'!$K$2=H$11,'C Report'!$K$3=4),SUMIF('WOW PMPM &amp; Agg'!$B$31:$B$35,'Summary TC'!$B66,'WOW PMPM &amp; Agg'!G$31:G$35),""))))),SUMIF('WOW PMPM &amp; Agg'!$B$31:$B$35,'Summary TC'!$B66,'WOW PMPM &amp; Agg'!G$31:G$35))</f>
        <v>0</v>
      </c>
      <c r="I66" s="354">
        <f>IF($B$7="Actuals Only",IF('C Report'!$K$2&gt;I$11,SUMIF('WOW PMPM &amp; Agg'!$B$31:$B$35,'Summary TC'!$B66,'WOW PMPM &amp; Agg'!H$31:H$35),IF(AND('C Report'!$K$2=I$11,'C Report'!$K$3=1),(SUMIF('WOW PMPM &amp; Agg'!$B$31:$B$35,'Summary TC'!$B66,'WOW PMPM &amp; Agg'!H$31:H$35)*0.25),IF(AND('C Report'!$K$2=I$11,'C Report'!$K$3=2),(SUMIF('WOW PMPM &amp; Agg'!$B$31:$B$35,'Summary TC'!$B66,'WOW PMPM &amp; Agg'!H$31:H$35)*0.5),IF(AND('C Report'!$K$2=I$11,'C Report'!$K$3=3),(SUMIF('WOW PMPM &amp; Agg'!$B$31:$B$35,'Summary TC'!$B66,'WOW PMPM &amp; Agg'!H$31:H$35)*0.75),IF(AND('C Report'!$K$2=I$11,'C Report'!$K$3=4),SUMIF('WOW PMPM &amp; Agg'!$B$31:$B$35,'Summary TC'!$B66,'WOW PMPM &amp; Agg'!H$31:H$35),""))))),SUMIF('WOW PMPM &amp; Agg'!$B$31:$B$35,'Summary TC'!$B66,'WOW PMPM &amp; Agg'!H$31:H$35))</f>
        <v>0</v>
      </c>
      <c r="J66" s="354">
        <f>IF($B$7="Actuals Only",IF('C Report'!$K$2&gt;J$11,SUMIF('WOW PMPM &amp; Agg'!$B$31:$B$35,'Summary TC'!$B66,'WOW PMPM &amp; Agg'!I$31:I$35),IF(AND('C Report'!$K$2=J$11,'C Report'!$K$3=1),(SUMIF('WOW PMPM &amp; Agg'!$B$31:$B$35,'Summary TC'!$B66,'WOW PMPM &amp; Agg'!I$31:I$35)*0.25),IF(AND('C Report'!$K$2=J$11,'C Report'!$K$3=2),(SUMIF('WOW PMPM &amp; Agg'!$B$31:$B$35,'Summary TC'!$B66,'WOW PMPM &amp; Agg'!I$31:I$35)*0.5),IF(AND('C Report'!$K$2=J$11,'C Report'!$K$3=3),(SUMIF('WOW PMPM &amp; Agg'!$B$31:$B$35,'Summary TC'!$B66,'WOW PMPM &amp; Agg'!I$31:I$35)*0.75),IF(AND('C Report'!$K$2=J$11,'C Report'!$K$3=4),SUMIF('WOW PMPM &amp; Agg'!$B$31:$B$35,'Summary TC'!$B66,'WOW PMPM &amp; Agg'!I$31:I$35),""))))),SUMIF('WOW PMPM &amp; Agg'!$B$31:$B$35,'Summary TC'!$B66,'WOW PMPM &amp; Agg'!I$31:I$35))</f>
        <v>0</v>
      </c>
      <c r="K66" s="354">
        <f>IF($B$7="Actuals Only",IF('C Report'!$K$2&gt;K$11,SUMIF('WOW PMPM &amp; Agg'!$B$31:$B$35,'Summary TC'!$B66,'WOW PMPM &amp; Agg'!J$31:J$35),IF(AND('C Report'!$K$2=K$11,'C Report'!$K$3=1),(SUMIF('WOW PMPM &amp; Agg'!$B$31:$B$35,'Summary TC'!$B66,'WOW PMPM &amp; Agg'!J$31:J$35)*0.25),IF(AND('C Report'!$K$2=K$11,'C Report'!$K$3=2),(SUMIF('WOW PMPM &amp; Agg'!$B$31:$B$35,'Summary TC'!$B66,'WOW PMPM &amp; Agg'!J$31:J$35)*0.5),IF(AND('C Report'!$K$2=K$11,'C Report'!$K$3=3),(SUMIF('WOW PMPM &amp; Agg'!$B$31:$B$35,'Summary TC'!$B66,'WOW PMPM &amp; Agg'!J$31:J$35)*0.75),IF(AND('C Report'!$K$2=K$11,'C Report'!$K$3=4),SUMIF('WOW PMPM &amp; Agg'!$B$31:$B$35,'Summary TC'!$B66,'WOW PMPM &amp; Agg'!J$31:J$35),""))))),SUMIF('WOW PMPM &amp; Agg'!$B$31:$B$35,'Summary TC'!$B66,'WOW PMPM &amp; Agg'!J$31:J$35))</f>
        <v>0</v>
      </c>
      <c r="L66" s="354">
        <f>IF($B$7="Actuals Only",IF('C Report'!$K$2&gt;L$11,SUMIF('WOW PMPM &amp; Agg'!$B$31:$B$35,'Summary TC'!$B66,'WOW PMPM &amp; Agg'!K$31:K$35),IF(AND('C Report'!$K$2=L$11,'C Report'!$K$3=1),(SUMIF('WOW PMPM &amp; Agg'!$B$31:$B$35,'Summary TC'!$B66,'WOW PMPM &amp; Agg'!K$31:K$35)*0.25),IF(AND('C Report'!$K$2=L$11,'C Report'!$K$3=2),(SUMIF('WOW PMPM &amp; Agg'!$B$31:$B$35,'Summary TC'!$B66,'WOW PMPM &amp; Agg'!K$31:K$35)*0.5),IF(AND('C Report'!$K$2=L$11,'C Report'!$K$3=3),(SUMIF('WOW PMPM &amp; Agg'!$B$31:$B$35,'Summary TC'!$B66,'WOW PMPM &amp; Agg'!K$31:K$35)*0.75),IF(AND('C Report'!$K$2=L$11,'C Report'!$K$3=4),SUMIF('WOW PMPM &amp; Agg'!$B$31:$B$35,'Summary TC'!$B66,'WOW PMPM &amp; Agg'!K$31:K$35),""))))),SUMIF('WOW PMPM &amp; Agg'!$B$31:$B$35,'Summary TC'!$B66,'WOW PMPM &amp; Agg'!K$31:K$35))</f>
        <v>0</v>
      </c>
      <c r="M66" s="354">
        <f>IF($B$7="Actuals Only",IF('C Report'!$K$2&gt;M$11,SUMIF('WOW PMPM &amp; Agg'!$B$31:$B$35,'Summary TC'!$B66,'WOW PMPM &amp; Agg'!L$31:L$35),IF(AND('C Report'!$K$2=M$11,'C Report'!$K$3=1),(SUMIF('WOW PMPM &amp; Agg'!$B$31:$B$35,'Summary TC'!$B66,'WOW PMPM &amp; Agg'!L$31:L$35)*0.25),IF(AND('C Report'!$K$2=M$11,'C Report'!$K$3=2),(SUMIF('WOW PMPM &amp; Agg'!$B$31:$B$35,'Summary TC'!$B66,'WOW PMPM &amp; Agg'!L$31:L$35)*0.5),IF(AND('C Report'!$K$2=M$11,'C Report'!$K$3=3),(SUMIF('WOW PMPM &amp; Agg'!$B$31:$B$35,'Summary TC'!$B66,'WOW PMPM &amp; Agg'!L$31:L$35)*0.75),IF(AND('C Report'!$K$2=M$11,'C Report'!$K$3=4),SUMIF('WOW PMPM &amp; Agg'!$B$31:$B$35,'Summary TC'!$B66,'WOW PMPM &amp; Agg'!L$31:L$35),""))))),SUMIF('WOW PMPM &amp; Agg'!$B$31:$B$35,'Summary TC'!$B66,'WOW PMPM &amp; Agg'!L$31:L$35))</f>
        <v>0</v>
      </c>
      <c r="N66" s="354">
        <f>IF($B$7="Actuals Only",IF('C Report'!$K$2&gt;N$11,SUMIF('WOW PMPM &amp; Agg'!$B$31:$B$35,'Summary TC'!$B66,'WOW PMPM &amp; Agg'!M$31:M$35),IF(AND('C Report'!$K$2=N$11,'C Report'!$K$3=1),(SUMIF('WOW PMPM &amp; Agg'!$B$31:$B$35,'Summary TC'!$B66,'WOW PMPM &amp; Agg'!M$31:M$35)*0.25),IF(AND('C Report'!$K$2=N$11,'C Report'!$K$3=2),(SUMIF('WOW PMPM &amp; Agg'!$B$31:$B$35,'Summary TC'!$B66,'WOW PMPM &amp; Agg'!M$31:M$35)*0.5),IF(AND('C Report'!$K$2=N$11,'C Report'!$K$3=3),(SUMIF('WOW PMPM &amp; Agg'!$B$31:$B$35,'Summary TC'!$B66,'WOW PMPM &amp; Agg'!M$31:M$35)*0.75),IF(AND('C Report'!$K$2=N$11,'C Report'!$K$3=4),SUMIF('WOW PMPM &amp; Agg'!$B$31:$B$35,'Summary TC'!$B66,'WOW PMPM &amp; Agg'!M$31:M$35),""))))),SUMIF('WOW PMPM &amp; Agg'!$B$31:$B$35,'Summary TC'!$B66,'WOW PMPM &amp; Agg'!M$31:M$35))</f>
        <v>0</v>
      </c>
      <c r="O66" s="354">
        <f>IF($B$7="Actuals Only",IF('C Report'!$K$2&gt;O$11,SUMIF('WOW PMPM &amp; Agg'!$B$31:$B$35,'Summary TC'!$B66,'WOW PMPM &amp; Agg'!N$31:N$35),IF(AND('C Report'!$K$2=O$11,'C Report'!$K$3=1),(SUMIF('WOW PMPM &amp; Agg'!$B$31:$B$35,'Summary TC'!$B66,'WOW PMPM &amp; Agg'!N$31:N$35)*0.25),IF(AND('C Report'!$K$2=O$11,'C Report'!$K$3=2),(SUMIF('WOW PMPM &amp; Agg'!$B$31:$B$35,'Summary TC'!$B66,'WOW PMPM &amp; Agg'!N$31:N$35)*0.5),IF(AND('C Report'!$K$2=O$11,'C Report'!$K$3=3),(SUMIF('WOW PMPM &amp; Agg'!$B$31:$B$35,'Summary TC'!$B66,'WOW PMPM &amp; Agg'!N$31:N$35)*0.75),IF(AND('C Report'!$K$2=O$11,'C Report'!$K$3=4),SUMIF('WOW PMPM &amp; Agg'!$B$31:$B$35,'Summary TC'!$B66,'WOW PMPM &amp; Agg'!N$31:N$35),""))))),SUMIF('WOW PMPM &amp; Agg'!$B$31:$B$35,'Summary TC'!$B66,'WOW PMPM &amp; Agg'!N$31:N$35))</f>
        <v>0</v>
      </c>
      <c r="P66" s="354">
        <f>IF($B$7="Actuals Only",IF('C Report'!$K$2&gt;P$11,SUMIF('WOW PMPM &amp; Agg'!$B$31:$B$35,'Summary TC'!$B66,'WOW PMPM &amp; Agg'!O$31:O$35),IF(AND('C Report'!$K$2=P$11,'C Report'!$K$3=1),(SUMIF('WOW PMPM &amp; Agg'!$B$31:$B$35,'Summary TC'!$B66,'WOW PMPM &amp; Agg'!O$31:O$35)*0.25),IF(AND('C Report'!$K$2=P$11,'C Report'!$K$3=2),(SUMIF('WOW PMPM &amp; Agg'!$B$31:$B$35,'Summary TC'!$B66,'WOW PMPM &amp; Agg'!O$31:O$35)*0.5),IF(AND('C Report'!$K$2=P$11,'C Report'!$K$3=3),(SUMIF('WOW PMPM &amp; Agg'!$B$31:$B$35,'Summary TC'!$B66,'WOW PMPM &amp; Agg'!O$31:O$35)*0.75),IF(AND('C Report'!$K$2=P$11,'C Report'!$K$3=4),SUMIF('WOW PMPM &amp; Agg'!$B$31:$B$35,'Summary TC'!$B66,'WOW PMPM &amp; Agg'!O$31:O$35),""))))),SUMIF('WOW PMPM &amp; Agg'!$B$31:$B$35,'Summary TC'!$B66,'WOW PMPM &amp; Agg'!O$31:O$35))</f>
        <v>0</v>
      </c>
      <c r="Q66" s="354">
        <f>IF($B$7="Actuals Only",IF('C Report'!$K$2&gt;Q$11,SUMIF('WOW PMPM &amp; Agg'!$B$31:$B$35,'Summary TC'!$B66,'WOW PMPM &amp; Agg'!P$31:P$35),IF(AND('C Report'!$K$2=Q$11,'C Report'!$K$3=1),(SUMIF('WOW PMPM &amp; Agg'!$B$31:$B$35,'Summary TC'!$B66,'WOW PMPM &amp; Agg'!P$31:P$35)*0.25),IF(AND('C Report'!$K$2=Q$11,'C Report'!$K$3=2),(SUMIF('WOW PMPM &amp; Agg'!$B$31:$B$35,'Summary TC'!$B66,'WOW PMPM &amp; Agg'!P$31:P$35)*0.5),IF(AND('C Report'!$K$2=Q$11,'C Report'!$K$3=3),(SUMIF('WOW PMPM &amp; Agg'!$B$31:$B$35,'Summary TC'!$B66,'WOW PMPM &amp; Agg'!P$31:P$35)*0.75),IF(AND('C Report'!$K$2=Q$11,'C Report'!$K$3=4),SUMIF('WOW PMPM &amp; Agg'!$B$31:$B$35,'Summary TC'!$B66,'WOW PMPM &amp; Agg'!P$31:P$35),""))))),SUMIF('WOW PMPM &amp; Agg'!$B$31:$B$35,'Summary TC'!$B66,'WOW PMPM &amp; Agg'!P$31:P$35))</f>
        <v>0</v>
      </c>
      <c r="R66" s="354">
        <f>IF($B$7="Actuals Only",IF('C Report'!$K$2&gt;R$11,SUMIF('WOW PMPM &amp; Agg'!$B$31:$B$35,'Summary TC'!$B66,'WOW PMPM &amp; Agg'!Q$31:Q$35),IF(AND('C Report'!$K$2=R$11,'C Report'!$K$3=1),(SUMIF('WOW PMPM &amp; Agg'!$B$31:$B$35,'Summary TC'!$B66,'WOW PMPM &amp; Agg'!Q$31:Q$35)*0.25),IF(AND('C Report'!$K$2=R$11,'C Report'!$K$3=2),(SUMIF('WOW PMPM &amp; Agg'!$B$31:$B$35,'Summary TC'!$B66,'WOW PMPM &amp; Agg'!Q$31:Q$35)*0.5),IF(AND('C Report'!$K$2=R$11,'C Report'!$K$3=3),(SUMIF('WOW PMPM &amp; Agg'!$B$31:$B$35,'Summary TC'!$B66,'WOW PMPM &amp; Agg'!Q$31:Q$35)*0.75),IF(AND('C Report'!$K$2=R$11,'C Report'!$K$3=4),SUMIF('WOW PMPM &amp; Agg'!$B$31:$B$35,'Summary TC'!$B66,'WOW PMPM &amp; Agg'!Q$31:Q$35),""))))),SUMIF('WOW PMPM &amp; Agg'!$B$31:$B$35,'Summary TC'!$B66,'WOW PMPM &amp; Agg'!Q$31:Q$35))</f>
        <v>0</v>
      </c>
      <c r="S66" s="354">
        <f>IF($B$7="Actuals Only",IF('C Report'!$K$2&gt;S$11,SUMIF('WOW PMPM &amp; Agg'!$B$31:$B$35,'Summary TC'!$B66,'WOW PMPM &amp; Agg'!R$31:R$35),IF(AND('C Report'!$K$2=S$11,'C Report'!$K$3=1),(SUMIF('WOW PMPM &amp; Agg'!$B$31:$B$35,'Summary TC'!$B66,'WOW PMPM &amp; Agg'!R$31:R$35)*0.25),IF(AND('C Report'!$K$2=S$11,'C Report'!$K$3=2),(SUMIF('WOW PMPM &amp; Agg'!$B$31:$B$35,'Summary TC'!$B66,'WOW PMPM &amp; Agg'!R$31:R$35)*0.5),IF(AND('C Report'!$K$2=S$11,'C Report'!$K$3=3),(SUMIF('WOW PMPM &amp; Agg'!$B$31:$B$35,'Summary TC'!$B66,'WOW PMPM &amp; Agg'!R$31:R$35)*0.75),IF(AND('C Report'!$K$2=S$11,'C Report'!$K$3=4),SUMIF('WOW PMPM &amp; Agg'!$B$31:$B$35,'Summary TC'!$B66,'WOW PMPM &amp; Agg'!R$31:R$35),""))))),SUMIF('WOW PMPM &amp; Agg'!$B$31:$B$35,'Summary TC'!$B66,'WOW PMPM &amp; Agg'!R$31:R$35))</f>
        <v>0</v>
      </c>
      <c r="T66" s="354">
        <f>IF($B$7="Actuals Only",IF('C Report'!$K$2&gt;T$11,SUMIF('WOW PMPM &amp; Agg'!$B$31:$B$35,'Summary TC'!$B66,'WOW PMPM &amp; Agg'!S$31:S$35),IF(AND('C Report'!$K$2=T$11,'C Report'!$K$3=1),(SUMIF('WOW PMPM &amp; Agg'!$B$31:$B$35,'Summary TC'!$B66,'WOW PMPM &amp; Agg'!S$31:S$35)*0.25),IF(AND('C Report'!$K$2=T$11,'C Report'!$K$3=2),(SUMIF('WOW PMPM &amp; Agg'!$B$31:$B$35,'Summary TC'!$B66,'WOW PMPM &amp; Agg'!S$31:S$35)*0.5),IF(AND('C Report'!$K$2=T$11,'C Report'!$K$3=3),(SUMIF('WOW PMPM &amp; Agg'!$B$31:$B$35,'Summary TC'!$B66,'WOW PMPM &amp; Agg'!S$31:S$35)*0.75),IF(AND('C Report'!$K$2=T$11,'C Report'!$K$3=4),SUMIF('WOW PMPM &amp; Agg'!$B$31:$B$35,'Summary TC'!$B66,'WOW PMPM &amp; Agg'!S$31:S$35),""))))),SUMIF('WOW PMPM &amp; Agg'!$B$31:$B$35,'Summary TC'!$B66,'WOW PMPM &amp; Agg'!S$31:S$35))</f>
        <v>0</v>
      </c>
      <c r="U66" s="354">
        <f>IF($B$7="Actuals Only",IF('C Report'!$K$2&gt;U$11,SUMIF('WOW PMPM &amp; Agg'!$B$31:$B$35,'Summary TC'!$B66,'WOW PMPM &amp; Agg'!T$31:T$35),IF(AND('C Report'!$K$2=U$11,'C Report'!$K$3=1),(SUMIF('WOW PMPM &amp; Agg'!$B$31:$B$35,'Summary TC'!$B66,'WOW PMPM &amp; Agg'!T$31:T$35)*0.25),IF(AND('C Report'!$K$2=U$11,'C Report'!$K$3=2),(SUMIF('WOW PMPM &amp; Agg'!$B$31:$B$35,'Summary TC'!$B66,'WOW PMPM &amp; Agg'!T$31:T$35)*0.5),IF(AND('C Report'!$K$2=U$11,'C Report'!$K$3=3),(SUMIF('WOW PMPM &amp; Agg'!$B$31:$B$35,'Summary TC'!$B66,'WOW PMPM &amp; Agg'!T$31:T$35)*0.75),IF(AND('C Report'!$K$2=U$11,'C Report'!$K$3=4),SUMIF('WOW PMPM &amp; Agg'!$B$31:$B$35,'Summary TC'!$B66,'WOW PMPM &amp; Agg'!T$31:T$35),""))))),SUMIF('WOW PMPM &amp; Agg'!$B$31:$B$35,'Summary TC'!$B66,'WOW PMPM &amp; Agg'!T$31:T$35))</f>
        <v>0</v>
      </c>
      <c r="V66" s="354">
        <f>IF($B$7="Actuals Only",IF('C Report'!$K$2&gt;V$11,SUMIF('WOW PMPM &amp; Agg'!$B$31:$B$35,'Summary TC'!$B66,'WOW PMPM &amp; Agg'!U$31:U$35),IF(AND('C Report'!$K$2=V$11,'C Report'!$K$3=1),(SUMIF('WOW PMPM &amp; Agg'!$B$31:$B$35,'Summary TC'!$B66,'WOW PMPM &amp; Agg'!U$31:U$35)*0.25),IF(AND('C Report'!$K$2=V$11,'C Report'!$K$3=2),(SUMIF('WOW PMPM &amp; Agg'!$B$31:$B$35,'Summary TC'!$B66,'WOW PMPM &amp; Agg'!U$31:U$35)*0.5),IF(AND('C Report'!$K$2=V$11,'C Report'!$K$3=3),(SUMIF('WOW PMPM &amp; Agg'!$B$31:$B$35,'Summary TC'!$B66,'WOW PMPM &amp; Agg'!U$31:U$35)*0.75),IF(AND('C Report'!$K$2=V$11,'C Report'!$K$3=4),SUMIF('WOW PMPM &amp; Agg'!$B$31:$B$35,'Summary TC'!$B66,'WOW PMPM &amp; Agg'!U$31:U$35),""))))),SUMIF('WOW PMPM &amp; Agg'!$B$31:$B$35,'Summary TC'!$B66,'WOW PMPM &amp; Agg'!U$31:U$35))</f>
        <v>0</v>
      </c>
      <c r="W66" s="354">
        <f>IF($B$7="Actuals Only",IF('C Report'!$K$2&gt;W$11,SUMIF('WOW PMPM &amp; Agg'!$B$31:$B$35,'Summary TC'!$B66,'WOW PMPM &amp; Agg'!V$31:V$35),IF(AND('C Report'!$K$2=W$11,'C Report'!$K$3=1),(SUMIF('WOW PMPM &amp; Agg'!$B$31:$B$35,'Summary TC'!$B66,'WOW PMPM &amp; Agg'!V$31:V$35)*0.25),IF(AND('C Report'!$K$2=W$11,'C Report'!$K$3=2),(SUMIF('WOW PMPM &amp; Agg'!$B$31:$B$35,'Summary TC'!$B66,'WOW PMPM &amp; Agg'!V$31:V$35)*0.5),IF(AND('C Report'!$K$2=W$11,'C Report'!$K$3=3),(SUMIF('WOW PMPM &amp; Agg'!$B$31:$B$35,'Summary TC'!$B66,'WOW PMPM &amp; Agg'!V$31:V$35)*0.75),IF(AND('C Report'!$K$2=W$11,'C Report'!$K$3=4),SUMIF('WOW PMPM &amp; Agg'!$B$31:$B$35,'Summary TC'!$B66,'WOW PMPM &amp; Agg'!V$31:V$35),""))))),SUMIF('WOW PMPM &amp; Agg'!$B$31:$B$35,'Summary TC'!$B66,'WOW PMPM &amp; Agg'!V$31:V$35))</f>
        <v>0</v>
      </c>
      <c r="X66" s="354">
        <f>IF($B$7="Actuals Only",IF('C Report'!$K$2&gt;X$11,SUMIF('WOW PMPM &amp; Agg'!$B$31:$B$35,'Summary TC'!$B66,'WOW PMPM &amp; Agg'!W$31:W$35),IF(AND('C Report'!$K$2=X$11,'C Report'!$K$3=1),(SUMIF('WOW PMPM &amp; Agg'!$B$31:$B$35,'Summary TC'!$B66,'WOW PMPM &amp; Agg'!W$31:W$35)*0.25),IF(AND('C Report'!$K$2=X$11,'C Report'!$K$3=2),(SUMIF('WOW PMPM &amp; Agg'!$B$31:$B$35,'Summary TC'!$B66,'WOW PMPM &amp; Agg'!W$31:W$35)*0.5),IF(AND('C Report'!$K$2=X$11,'C Report'!$K$3=3),(SUMIF('WOW PMPM &amp; Agg'!$B$31:$B$35,'Summary TC'!$B66,'WOW PMPM &amp; Agg'!W$31:W$35)*0.75),IF(AND('C Report'!$K$2=X$11,'C Report'!$K$3=4),SUMIF('WOW PMPM &amp; Agg'!$B$31:$B$35,'Summary TC'!$B66,'WOW PMPM &amp; Agg'!W$31:W$35),""))))),SUMIF('WOW PMPM &amp; Agg'!$B$31:$B$35,'Summary TC'!$B66,'WOW PMPM &amp; Agg'!W$31:W$35))</f>
        <v>0</v>
      </c>
      <c r="Y66" s="354">
        <f>IF($B$7="Actuals Only",IF('C Report'!$K$2&gt;Y$11,SUMIF('WOW PMPM &amp; Agg'!$B$31:$B$35,'Summary TC'!$B66,'WOW PMPM &amp; Agg'!X$31:X$35),IF(AND('C Report'!$K$2=Y$11,'C Report'!$K$3=1),(SUMIF('WOW PMPM &amp; Agg'!$B$31:$B$35,'Summary TC'!$B66,'WOW PMPM &amp; Agg'!X$31:X$35)*0.25),IF(AND('C Report'!$K$2=Y$11,'C Report'!$K$3=2),(SUMIF('WOW PMPM &amp; Agg'!$B$31:$B$35,'Summary TC'!$B66,'WOW PMPM &amp; Agg'!X$31:X$35)*0.5),IF(AND('C Report'!$K$2=Y$11,'C Report'!$K$3=3),(SUMIF('WOW PMPM &amp; Agg'!$B$31:$B$35,'Summary TC'!$B66,'WOW PMPM &amp; Agg'!X$31:X$35)*0.75),IF(AND('C Report'!$K$2=Y$11,'C Report'!$K$3=4),SUMIF('WOW PMPM &amp; Agg'!$B$31:$B$35,'Summary TC'!$B66,'WOW PMPM &amp; Agg'!X$31:X$35),""))))),SUMIF('WOW PMPM &amp; Agg'!$B$31:$B$35,'Summary TC'!$B66,'WOW PMPM &amp; Agg'!X$31:X$35))</f>
        <v>0</v>
      </c>
      <c r="Z66" s="354">
        <f>IF($B$7="Actuals Only",IF('C Report'!$K$2&gt;Z$11,SUMIF('WOW PMPM &amp; Agg'!$B$31:$B$35,'Summary TC'!$B66,'WOW PMPM &amp; Agg'!Y$31:Y$35),IF(AND('C Report'!$K$2=Z$11,'C Report'!$K$3=1),(SUMIF('WOW PMPM &amp; Agg'!$B$31:$B$35,'Summary TC'!$B66,'WOW PMPM &amp; Agg'!Y$31:Y$35)*0.25),IF(AND('C Report'!$K$2=Z$11,'C Report'!$K$3=2),(SUMIF('WOW PMPM &amp; Agg'!$B$31:$B$35,'Summary TC'!$B66,'WOW PMPM &amp; Agg'!Y$31:Y$35)*0.5),IF(AND('C Report'!$K$2=Z$11,'C Report'!$K$3=3),(SUMIF('WOW PMPM &amp; Agg'!$B$31:$B$35,'Summary TC'!$B66,'WOW PMPM &amp; Agg'!Y$31:Y$35)*0.75),IF(AND('C Report'!$K$2=Z$11,'C Report'!$K$3=4),SUMIF('WOW PMPM &amp; Agg'!$B$31:$B$35,'Summary TC'!$B66,'WOW PMPM &amp; Agg'!Y$31:Y$35),""))))),SUMIF('WOW PMPM &amp; Agg'!$B$31:$B$35,'Summary TC'!$B66,'WOW PMPM &amp; Agg'!Y$31:Y$35))</f>
        <v>0</v>
      </c>
      <c r="AA66" s="354">
        <f>IF($B$7="Actuals Only",IF('C Report'!$K$2&gt;AA$11,SUMIF('WOW PMPM &amp; Agg'!$B$31:$B$35,'Summary TC'!$B66,'WOW PMPM &amp; Agg'!Z$31:Z$35),IF(AND('C Report'!$K$2=AA$11,'C Report'!$K$3=1),(SUMIF('WOW PMPM &amp; Agg'!$B$31:$B$35,'Summary TC'!$B66,'WOW PMPM &amp; Agg'!Z$31:Z$35)*0.25),IF(AND('C Report'!$K$2=AA$11,'C Report'!$K$3=2),(SUMIF('WOW PMPM &amp; Agg'!$B$31:$B$35,'Summary TC'!$B66,'WOW PMPM &amp; Agg'!Z$31:Z$35)*0.5),IF(AND('C Report'!$K$2=AA$11,'C Report'!$K$3=3),(SUMIF('WOW PMPM &amp; Agg'!$B$31:$B$35,'Summary TC'!$B66,'WOW PMPM &amp; Agg'!Z$31:Z$35)*0.75),IF(AND('C Report'!$K$2=AA$11,'C Report'!$K$3=4),SUMIF('WOW PMPM &amp; Agg'!$B$31:$B$35,'Summary TC'!$B66,'WOW PMPM &amp; Agg'!Z$31:Z$35),""))))),SUMIF('WOW PMPM &amp; Agg'!$B$31:$B$35,'Summary TC'!$B66,'WOW PMPM &amp; Agg'!Z$31:Z$35))</f>
        <v>0</v>
      </c>
      <c r="AB66" s="354">
        <f>IF($B$7="Actuals Only",IF('C Report'!$K$2&gt;AB$11,SUMIF('WOW PMPM &amp; Agg'!$B$31:$B$35,'Summary TC'!$B66,'WOW PMPM &amp; Agg'!AA$31:AA$35),IF(AND('C Report'!$K$2=AB$11,'C Report'!$K$3=1),(SUMIF('WOW PMPM &amp; Agg'!$B$31:$B$35,'Summary TC'!$B66,'WOW PMPM &amp; Agg'!AA$31:AA$35)*0.25),IF(AND('C Report'!$K$2=AB$11,'C Report'!$K$3=2),(SUMIF('WOW PMPM &amp; Agg'!$B$31:$B$35,'Summary TC'!$B66,'WOW PMPM &amp; Agg'!AA$31:AA$35)*0.5),IF(AND('C Report'!$K$2=AB$11,'C Report'!$K$3=3),(SUMIF('WOW PMPM &amp; Agg'!$B$31:$B$35,'Summary TC'!$B66,'WOW PMPM &amp; Agg'!AA$31:AA$35)*0.75),IF(AND('C Report'!$K$2=AB$11,'C Report'!$K$3=4),SUMIF('WOW PMPM &amp; Agg'!$B$31:$B$35,'Summary TC'!$B66,'WOW PMPM &amp; Agg'!AA$31:AA$35),""))))),SUMIF('WOW PMPM &amp; Agg'!$B$31:$B$35,'Summary TC'!$B66,'WOW PMPM &amp; Agg'!AA$31:AA$35))</f>
        <v>0</v>
      </c>
      <c r="AC66" s="355">
        <f>IF($B$7="Actuals Only",IF('C Report'!$K$2&gt;AC$11,SUMIF('WOW PMPM &amp; Agg'!$B$31:$B$35,'Summary TC'!$B66,'WOW PMPM &amp; Agg'!AB$31:AB$35),IF(AND('C Report'!$K$2=AC$11,'C Report'!$K$3=1),(SUMIF('WOW PMPM &amp; Agg'!$B$31:$B$35,'Summary TC'!$B66,'WOW PMPM &amp; Agg'!AB$31:AB$35)*0.25),IF(AND('C Report'!$K$2=AC$11,'C Report'!$K$3=2),(SUMIF('WOW PMPM &amp; Agg'!$B$31:$B$35,'Summary TC'!$B66,'WOW PMPM &amp; Agg'!AB$31:AB$35)*0.5),IF(AND('C Report'!$K$2=AC$11,'C Report'!$K$3=3),(SUMIF('WOW PMPM &amp; Agg'!$B$31:$B$35,'Summary TC'!$B66,'WOW PMPM &amp; Agg'!AB$31:AB$35)*0.75),IF(AND('C Report'!$K$2=AC$11,'C Report'!$K$3=4),SUMIF('WOW PMPM &amp; Agg'!$B$31:$B$35,'Summary TC'!$B66,'WOW PMPM &amp; Agg'!AB$31:AB$35),""))))),SUMIF('WOW PMPM &amp; Agg'!$B$31:$B$35,'Summary TC'!$B66,'WOW PMPM &amp; Agg'!AB$31:AB$35))</f>
        <v>0</v>
      </c>
      <c r="AD66" s="573"/>
    </row>
    <row r="67" spans="2:30" x14ac:dyDescent="0.2">
      <c r="B67" s="61" t="str">
        <f>IFERROR(VLOOKUP(C67,'MEG Def'!$A$28:$B$33,2),"")</f>
        <v/>
      </c>
      <c r="C67" s="115"/>
      <c r="D67" s="259" t="str">
        <f t="shared" si="10"/>
        <v/>
      </c>
      <c r="E67" s="353">
        <f>IF($B$7="Actuals Only",IF('C Report'!$K$2&gt;E$11,SUMIF('WOW PMPM &amp; Agg'!$B$31:$B$35,'Summary TC'!$B67,'WOW PMPM &amp; Agg'!D$31:D$35),IF(AND('C Report'!$K$2=E$11,'C Report'!$K$3=1),(SUMIF('WOW PMPM &amp; Agg'!$B$31:$B$35,'Summary TC'!$B67,'WOW PMPM &amp; Agg'!D$31:D$35)*0.25),IF(AND('C Report'!$K$2=E$11,'C Report'!$K$3=2),(SUMIF('WOW PMPM &amp; Agg'!$B$31:$B$35,'Summary TC'!$B67,'WOW PMPM &amp; Agg'!D$31:D$35)*0.5),IF(AND('C Report'!$K$2=E$11,'C Report'!$K$3=3),(SUMIF('WOW PMPM &amp; Agg'!$B$31:$B$35,'Summary TC'!$B67,'WOW PMPM &amp; Agg'!D$31:D$35)*0.75),IF(AND('C Report'!$K$2=E$11,'C Report'!$K$3=4),SUMIF('WOW PMPM &amp; Agg'!$B$31:$B$35,'Summary TC'!$B67,'WOW PMPM &amp; Agg'!D$31:D$35),""))))),SUMIF('WOW PMPM &amp; Agg'!$B$31:$B$35,'Summary TC'!$B67,'WOW PMPM &amp; Agg'!D$31:D$35))</f>
        <v>0</v>
      </c>
      <c r="F67" s="354">
        <f>IF($B$7="Actuals Only",IF('C Report'!$K$2&gt;F$11,SUMIF('WOW PMPM &amp; Agg'!$B$31:$B$35,'Summary TC'!$B67,'WOW PMPM &amp; Agg'!E$31:E$35),IF(AND('C Report'!$K$2=F$11,'C Report'!$K$3=1),(SUMIF('WOW PMPM &amp; Agg'!$B$31:$B$35,'Summary TC'!$B67,'WOW PMPM &amp; Agg'!E$31:E$35)*0.25),IF(AND('C Report'!$K$2=F$11,'C Report'!$K$3=2),(SUMIF('WOW PMPM &amp; Agg'!$B$31:$B$35,'Summary TC'!$B67,'WOW PMPM &amp; Agg'!E$31:E$35)*0.5),IF(AND('C Report'!$K$2=F$11,'C Report'!$K$3=3),(SUMIF('WOW PMPM &amp; Agg'!$B$31:$B$35,'Summary TC'!$B67,'WOW PMPM &amp; Agg'!E$31:E$35)*0.75),IF(AND('C Report'!$K$2=F$11,'C Report'!$K$3=4),SUMIF('WOW PMPM &amp; Agg'!$B$31:$B$35,'Summary TC'!$B67,'WOW PMPM &amp; Agg'!E$31:E$35),""))))),SUMIF('WOW PMPM &amp; Agg'!$B$31:$B$35,'Summary TC'!$B67,'WOW PMPM &amp; Agg'!E$31:E$35))</f>
        <v>0</v>
      </c>
      <c r="G67" s="354">
        <f>IF($B$7="Actuals Only",IF('C Report'!$K$2&gt;G$11,SUMIF('WOW PMPM &amp; Agg'!$B$31:$B$35,'Summary TC'!$B67,'WOW PMPM &amp; Agg'!F$31:F$35),IF(AND('C Report'!$K$2=G$11,'C Report'!$K$3=1),(SUMIF('WOW PMPM &amp; Agg'!$B$31:$B$35,'Summary TC'!$B67,'WOW PMPM &amp; Agg'!F$31:F$35)*0.25),IF(AND('C Report'!$K$2=G$11,'C Report'!$K$3=2),(SUMIF('WOW PMPM &amp; Agg'!$B$31:$B$35,'Summary TC'!$B67,'WOW PMPM &amp; Agg'!F$31:F$35)*0.5),IF(AND('C Report'!$K$2=G$11,'C Report'!$K$3=3),(SUMIF('WOW PMPM &amp; Agg'!$B$31:$B$35,'Summary TC'!$B67,'WOW PMPM &amp; Agg'!F$31:F$35)*0.75),IF(AND('C Report'!$K$2=G$11,'C Report'!$K$3=4),SUMIF('WOW PMPM &amp; Agg'!$B$31:$B$35,'Summary TC'!$B67,'WOW PMPM &amp; Agg'!F$31:F$35),""))))),SUMIF('WOW PMPM &amp; Agg'!$B$31:$B$35,'Summary TC'!$B67,'WOW PMPM &amp; Agg'!F$31:F$35))</f>
        <v>0</v>
      </c>
      <c r="H67" s="354">
        <f>IF($B$7="Actuals Only",IF('C Report'!$K$2&gt;H$11,SUMIF('WOW PMPM &amp; Agg'!$B$31:$B$35,'Summary TC'!$B67,'WOW PMPM &amp; Agg'!G$31:G$35),IF(AND('C Report'!$K$2=H$11,'C Report'!$K$3=1),(SUMIF('WOW PMPM &amp; Agg'!$B$31:$B$35,'Summary TC'!$B67,'WOW PMPM &amp; Agg'!G$31:G$35)*0.25),IF(AND('C Report'!$K$2=H$11,'C Report'!$K$3=2),(SUMIF('WOW PMPM &amp; Agg'!$B$31:$B$35,'Summary TC'!$B67,'WOW PMPM &amp; Agg'!G$31:G$35)*0.5),IF(AND('C Report'!$K$2=H$11,'C Report'!$K$3=3),(SUMIF('WOW PMPM &amp; Agg'!$B$31:$B$35,'Summary TC'!$B67,'WOW PMPM &amp; Agg'!G$31:G$35)*0.75),IF(AND('C Report'!$K$2=H$11,'C Report'!$K$3=4),SUMIF('WOW PMPM &amp; Agg'!$B$31:$B$35,'Summary TC'!$B67,'WOW PMPM &amp; Agg'!G$31:G$35),""))))),SUMIF('WOW PMPM &amp; Agg'!$B$31:$B$35,'Summary TC'!$B67,'WOW PMPM &amp; Agg'!G$31:G$35))</f>
        <v>0</v>
      </c>
      <c r="I67" s="354">
        <f>IF($B$7="Actuals Only",IF('C Report'!$K$2&gt;I$11,SUMIF('WOW PMPM &amp; Agg'!$B$31:$B$35,'Summary TC'!$B67,'WOW PMPM &amp; Agg'!H$31:H$35),IF(AND('C Report'!$K$2=I$11,'C Report'!$K$3=1),(SUMIF('WOW PMPM &amp; Agg'!$B$31:$B$35,'Summary TC'!$B67,'WOW PMPM &amp; Agg'!H$31:H$35)*0.25),IF(AND('C Report'!$K$2=I$11,'C Report'!$K$3=2),(SUMIF('WOW PMPM &amp; Agg'!$B$31:$B$35,'Summary TC'!$B67,'WOW PMPM &amp; Agg'!H$31:H$35)*0.5),IF(AND('C Report'!$K$2=I$11,'C Report'!$K$3=3),(SUMIF('WOW PMPM &amp; Agg'!$B$31:$B$35,'Summary TC'!$B67,'WOW PMPM &amp; Agg'!H$31:H$35)*0.75),IF(AND('C Report'!$K$2=I$11,'C Report'!$K$3=4),SUMIF('WOW PMPM &amp; Agg'!$B$31:$B$35,'Summary TC'!$B67,'WOW PMPM &amp; Agg'!H$31:H$35),""))))),SUMIF('WOW PMPM &amp; Agg'!$B$31:$B$35,'Summary TC'!$B67,'WOW PMPM &amp; Agg'!H$31:H$35))</f>
        <v>0</v>
      </c>
      <c r="J67" s="354">
        <f>IF($B$7="Actuals Only",IF('C Report'!$K$2&gt;J$11,SUMIF('WOW PMPM &amp; Agg'!$B$31:$B$35,'Summary TC'!$B67,'WOW PMPM &amp; Agg'!I$31:I$35),IF(AND('C Report'!$K$2=J$11,'C Report'!$K$3=1),(SUMIF('WOW PMPM &amp; Agg'!$B$31:$B$35,'Summary TC'!$B67,'WOW PMPM &amp; Agg'!I$31:I$35)*0.25),IF(AND('C Report'!$K$2=J$11,'C Report'!$K$3=2),(SUMIF('WOW PMPM &amp; Agg'!$B$31:$B$35,'Summary TC'!$B67,'WOW PMPM &amp; Agg'!I$31:I$35)*0.5),IF(AND('C Report'!$K$2=J$11,'C Report'!$K$3=3),(SUMIF('WOW PMPM &amp; Agg'!$B$31:$B$35,'Summary TC'!$B67,'WOW PMPM &amp; Agg'!I$31:I$35)*0.75),IF(AND('C Report'!$K$2=J$11,'C Report'!$K$3=4),SUMIF('WOW PMPM &amp; Agg'!$B$31:$B$35,'Summary TC'!$B67,'WOW PMPM &amp; Agg'!I$31:I$35),""))))),SUMIF('WOW PMPM &amp; Agg'!$B$31:$B$35,'Summary TC'!$B67,'WOW PMPM &amp; Agg'!I$31:I$35))</f>
        <v>0</v>
      </c>
      <c r="K67" s="354">
        <f>IF($B$7="Actuals Only",IF('C Report'!$K$2&gt;K$11,SUMIF('WOW PMPM &amp; Agg'!$B$31:$B$35,'Summary TC'!$B67,'WOW PMPM &amp; Agg'!J$31:J$35),IF(AND('C Report'!$K$2=K$11,'C Report'!$K$3=1),(SUMIF('WOW PMPM &amp; Agg'!$B$31:$B$35,'Summary TC'!$B67,'WOW PMPM &amp; Agg'!J$31:J$35)*0.25),IF(AND('C Report'!$K$2=K$11,'C Report'!$K$3=2),(SUMIF('WOW PMPM &amp; Agg'!$B$31:$B$35,'Summary TC'!$B67,'WOW PMPM &amp; Agg'!J$31:J$35)*0.5),IF(AND('C Report'!$K$2=K$11,'C Report'!$K$3=3),(SUMIF('WOW PMPM &amp; Agg'!$B$31:$B$35,'Summary TC'!$B67,'WOW PMPM &amp; Agg'!J$31:J$35)*0.75),IF(AND('C Report'!$K$2=K$11,'C Report'!$K$3=4),SUMIF('WOW PMPM &amp; Agg'!$B$31:$B$35,'Summary TC'!$B67,'WOW PMPM &amp; Agg'!J$31:J$35),""))))),SUMIF('WOW PMPM &amp; Agg'!$B$31:$B$35,'Summary TC'!$B67,'WOW PMPM &amp; Agg'!J$31:J$35))</f>
        <v>0</v>
      </c>
      <c r="L67" s="354">
        <f>IF($B$7="Actuals Only",IF('C Report'!$K$2&gt;L$11,SUMIF('WOW PMPM &amp; Agg'!$B$31:$B$35,'Summary TC'!$B67,'WOW PMPM &amp; Agg'!K$31:K$35),IF(AND('C Report'!$K$2=L$11,'C Report'!$K$3=1),(SUMIF('WOW PMPM &amp; Agg'!$B$31:$B$35,'Summary TC'!$B67,'WOW PMPM &amp; Agg'!K$31:K$35)*0.25),IF(AND('C Report'!$K$2=L$11,'C Report'!$K$3=2),(SUMIF('WOW PMPM &amp; Agg'!$B$31:$B$35,'Summary TC'!$B67,'WOW PMPM &amp; Agg'!K$31:K$35)*0.5),IF(AND('C Report'!$K$2=L$11,'C Report'!$K$3=3),(SUMIF('WOW PMPM &amp; Agg'!$B$31:$B$35,'Summary TC'!$B67,'WOW PMPM &amp; Agg'!K$31:K$35)*0.75),IF(AND('C Report'!$K$2=L$11,'C Report'!$K$3=4),SUMIF('WOW PMPM &amp; Agg'!$B$31:$B$35,'Summary TC'!$B67,'WOW PMPM &amp; Agg'!K$31:K$35),""))))),SUMIF('WOW PMPM &amp; Agg'!$B$31:$B$35,'Summary TC'!$B67,'WOW PMPM &amp; Agg'!K$31:K$35))</f>
        <v>0</v>
      </c>
      <c r="M67" s="354">
        <f>IF($B$7="Actuals Only",IF('C Report'!$K$2&gt;M$11,SUMIF('WOW PMPM &amp; Agg'!$B$31:$B$35,'Summary TC'!$B67,'WOW PMPM &amp; Agg'!L$31:L$35),IF(AND('C Report'!$K$2=M$11,'C Report'!$K$3=1),(SUMIF('WOW PMPM &amp; Agg'!$B$31:$B$35,'Summary TC'!$B67,'WOW PMPM &amp; Agg'!L$31:L$35)*0.25),IF(AND('C Report'!$K$2=M$11,'C Report'!$K$3=2),(SUMIF('WOW PMPM &amp; Agg'!$B$31:$B$35,'Summary TC'!$B67,'WOW PMPM &amp; Agg'!L$31:L$35)*0.5),IF(AND('C Report'!$K$2=M$11,'C Report'!$K$3=3),(SUMIF('WOW PMPM &amp; Agg'!$B$31:$B$35,'Summary TC'!$B67,'WOW PMPM &amp; Agg'!L$31:L$35)*0.75),IF(AND('C Report'!$K$2=M$11,'C Report'!$K$3=4),SUMIF('WOW PMPM &amp; Agg'!$B$31:$B$35,'Summary TC'!$B67,'WOW PMPM &amp; Agg'!L$31:L$35),""))))),SUMIF('WOW PMPM &amp; Agg'!$B$31:$B$35,'Summary TC'!$B67,'WOW PMPM &amp; Agg'!L$31:L$35))</f>
        <v>0</v>
      </c>
      <c r="N67" s="354">
        <f>IF($B$7="Actuals Only",IF('C Report'!$K$2&gt;N$11,SUMIF('WOW PMPM &amp; Agg'!$B$31:$B$35,'Summary TC'!$B67,'WOW PMPM &amp; Agg'!M$31:M$35),IF(AND('C Report'!$K$2=N$11,'C Report'!$K$3=1),(SUMIF('WOW PMPM &amp; Agg'!$B$31:$B$35,'Summary TC'!$B67,'WOW PMPM &amp; Agg'!M$31:M$35)*0.25),IF(AND('C Report'!$K$2=N$11,'C Report'!$K$3=2),(SUMIF('WOW PMPM &amp; Agg'!$B$31:$B$35,'Summary TC'!$B67,'WOW PMPM &amp; Agg'!M$31:M$35)*0.5),IF(AND('C Report'!$K$2=N$11,'C Report'!$K$3=3),(SUMIF('WOW PMPM &amp; Agg'!$B$31:$B$35,'Summary TC'!$B67,'WOW PMPM &amp; Agg'!M$31:M$35)*0.75),IF(AND('C Report'!$K$2=N$11,'C Report'!$K$3=4),SUMIF('WOW PMPM &amp; Agg'!$B$31:$B$35,'Summary TC'!$B67,'WOW PMPM &amp; Agg'!M$31:M$35),""))))),SUMIF('WOW PMPM &amp; Agg'!$B$31:$B$35,'Summary TC'!$B67,'WOW PMPM &amp; Agg'!M$31:M$35))</f>
        <v>0</v>
      </c>
      <c r="O67" s="354">
        <f>IF($B$7="Actuals Only",IF('C Report'!$K$2&gt;O$11,SUMIF('WOW PMPM &amp; Agg'!$B$31:$B$35,'Summary TC'!$B67,'WOW PMPM &amp; Agg'!N$31:N$35),IF(AND('C Report'!$K$2=O$11,'C Report'!$K$3=1),(SUMIF('WOW PMPM &amp; Agg'!$B$31:$B$35,'Summary TC'!$B67,'WOW PMPM &amp; Agg'!N$31:N$35)*0.25),IF(AND('C Report'!$K$2=O$11,'C Report'!$K$3=2),(SUMIF('WOW PMPM &amp; Agg'!$B$31:$B$35,'Summary TC'!$B67,'WOW PMPM &amp; Agg'!N$31:N$35)*0.5),IF(AND('C Report'!$K$2=O$11,'C Report'!$K$3=3),(SUMIF('WOW PMPM &amp; Agg'!$B$31:$B$35,'Summary TC'!$B67,'WOW PMPM &amp; Agg'!N$31:N$35)*0.75),IF(AND('C Report'!$K$2=O$11,'C Report'!$K$3=4),SUMIF('WOW PMPM &amp; Agg'!$B$31:$B$35,'Summary TC'!$B67,'WOW PMPM &amp; Agg'!N$31:N$35),""))))),SUMIF('WOW PMPM &amp; Agg'!$B$31:$B$35,'Summary TC'!$B67,'WOW PMPM &amp; Agg'!N$31:N$35))</f>
        <v>0</v>
      </c>
      <c r="P67" s="354">
        <f>IF($B$7="Actuals Only",IF('C Report'!$K$2&gt;P$11,SUMIF('WOW PMPM &amp; Agg'!$B$31:$B$35,'Summary TC'!$B67,'WOW PMPM &amp; Agg'!O$31:O$35),IF(AND('C Report'!$K$2=P$11,'C Report'!$K$3=1),(SUMIF('WOW PMPM &amp; Agg'!$B$31:$B$35,'Summary TC'!$B67,'WOW PMPM &amp; Agg'!O$31:O$35)*0.25),IF(AND('C Report'!$K$2=P$11,'C Report'!$K$3=2),(SUMIF('WOW PMPM &amp; Agg'!$B$31:$B$35,'Summary TC'!$B67,'WOW PMPM &amp; Agg'!O$31:O$35)*0.5),IF(AND('C Report'!$K$2=P$11,'C Report'!$K$3=3),(SUMIF('WOW PMPM &amp; Agg'!$B$31:$B$35,'Summary TC'!$B67,'WOW PMPM &amp; Agg'!O$31:O$35)*0.75),IF(AND('C Report'!$K$2=P$11,'C Report'!$K$3=4),SUMIF('WOW PMPM &amp; Agg'!$B$31:$B$35,'Summary TC'!$B67,'WOW PMPM &amp; Agg'!O$31:O$35),""))))),SUMIF('WOW PMPM &amp; Agg'!$B$31:$B$35,'Summary TC'!$B67,'WOW PMPM &amp; Agg'!O$31:O$35))</f>
        <v>0</v>
      </c>
      <c r="Q67" s="354">
        <f>IF($B$7="Actuals Only",IF('C Report'!$K$2&gt;Q$11,SUMIF('WOW PMPM &amp; Agg'!$B$31:$B$35,'Summary TC'!$B67,'WOW PMPM &amp; Agg'!P$31:P$35),IF(AND('C Report'!$K$2=Q$11,'C Report'!$K$3=1),(SUMIF('WOW PMPM &amp; Agg'!$B$31:$B$35,'Summary TC'!$B67,'WOW PMPM &amp; Agg'!P$31:P$35)*0.25),IF(AND('C Report'!$K$2=Q$11,'C Report'!$K$3=2),(SUMIF('WOW PMPM &amp; Agg'!$B$31:$B$35,'Summary TC'!$B67,'WOW PMPM &amp; Agg'!P$31:P$35)*0.5),IF(AND('C Report'!$K$2=Q$11,'C Report'!$K$3=3),(SUMIF('WOW PMPM &amp; Agg'!$B$31:$B$35,'Summary TC'!$B67,'WOW PMPM &amp; Agg'!P$31:P$35)*0.75),IF(AND('C Report'!$K$2=Q$11,'C Report'!$K$3=4),SUMIF('WOW PMPM &amp; Agg'!$B$31:$B$35,'Summary TC'!$B67,'WOW PMPM &amp; Agg'!P$31:P$35),""))))),SUMIF('WOW PMPM &amp; Agg'!$B$31:$B$35,'Summary TC'!$B67,'WOW PMPM &amp; Agg'!P$31:P$35))</f>
        <v>0</v>
      </c>
      <c r="R67" s="354">
        <f>IF($B$7="Actuals Only",IF('C Report'!$K$2&gt;R$11,SUMIF('WOW PMPM &amp; Agg'!$B$31:$B$35,'Summary TC'!$B67,'WOW PMPM &amp; Agg'!Q$31:Q$35),IF(AND('C Report'!$K$2=R$11,'C Report'!$K$3=1),(SUMIF('WOW PMPM &amp; Agg'!$B$31:$B$35,'Summary TC'!$B67,'WOW PMPM &amp; Agg'!Q$31:Q$35)*0.25),IF(AND('C Report'!$K$2=R$11,'C Report'!$K$3=2),(SUMIF('WOW PMPM &amp; Agg'!$B$31:$B$35,'Summary TC'!$B67,'WOW PMPM &amp; Agg'!Q$31:Q$35)*0.5),IF(AND('C Report'!$K$2=R$11,'C Report'!$K$3=3),(SUMIF('WOW PMPM &amp; Agg'!$B$31:$B$35,'Summary TC'!$B67,'WOW PMPM &amp; Agg'!Q$31:Q$35)*0.75),IF(AND('C Report'!$K$2=R$11,'C Report'!$K$3=4),SUMIF('WOW PMPM &amp; Agg'!$B$31:$B$35,'Summary TC'!$B67,'WOW PMPM &amp; Agg'!Q$31:Q$35),""))))),SUMIF('WOW PMPM &amp; Agg'!$B$31:$B$35,'Summary TC'!$B67,'WOW PMPM &amp; Agg'!Q$31:Q$35))</f>
        <v>0</v>
      </c>
      <c r="S67" s="354">
        <f>IF($B$7="Actuals Only",IF('C Report'!$K$2&gt;S$11,SUMIF('WOW PMPM &amp; Agg'!$B$31:$B$35,'Summary TC'!$B67,'WOW PMPM &amp; Agg'!R$31:R$35),IF(AND('C Report'!$K$2=S$11,'C Report'!$K$3=1),(SUMIF('WOW PMPM &amp; Agg'!$B$31:$B$35,'Summary TC'!$B67,'WOW PMPM &amp; Agg'!R$31:R$35)*0.25),IF(AND('C Report'!$K$2=S$11,'C Report'!$K$3=2),(SUMIF('WOW PMPM &amp; Agg'!$B$31:$B$35,'Summary TC'!$B67,'WOW PMPM &amp; Agg'!R$31:R$35)*0.5),IF(AND('C Report'!$K$2=S$11,'C Report'!$K$3=3),(SUMIF('WOW PMPM &amp; Agg'!$B$31:$B$35,'Summary TC'!$B67,'WOW PMPM &amp; Agg'!R$31:R$35)*0.75),IF(AND('C Report'!$K$2=S$11,'C Report'!$K$3=4),SUMIF('WOW PMPM &amp; Agg'!$B$31:$B$35,'Summary TC'!$B67,'WOW PMPM &amp; Agg'!R$31:R$35),""))))),SUMIF('WOW PMPM &amp; Agg'!$B$31:$B$35,'Summary TC'!$B67,'WOW PMPM &amp; Agg'!R$31:R$35))</f>
        <v>0</v>
      </c>
      <c r="T67" s="354">
        <f>IF($B$7="Actuals Only",IF('C Report'!$K$2&gt;T$11,SUMIF('WOW PMPM &amp; Agg'!$B$31:$B$35,'Summary TC'!$B67,'WOW PMPM &amp; Agg'!S$31:S$35),IF(AND('C Report'!$K$2=T$11,'C Report'!$K$3=1),(SUMIF('WOW PMPM &amp; Agg'!$B$31:$B$35,'Summary TC'!$B67,'WOW PMPM &amp; Agg'!S$31:S$35)*0.25),IF(AND('C Report'!$K$2=T$11,'C Report'!$K$3=2),(SUMIF('WOW PMPM &amp; Agg'!$B$31:$B$35,'Summary TC'!$B67,'WOW PMPM &amp; Agg'!S$31:S$35)*0.5),IF(AND('C Report'!$K$2=T$11,'C Report'!$K$3=3),(SUMIF('WOW PMPM &amp; Agg'!$B$31:$B$35,'Summary TC'!$B67,'WOW PMPM &amp; Agg'!S$31:S$35)*0.75),IF(AND('C Report'!$K$2=T$11,'C Report'!$K$3=4),SUMIF('WOW PMPM &amp; Agg'!$B$31:$B$35,'Summary TC'!$B67,'WOW PMPM &amp; Agg'!S$31:S$35),""))))),SUMIF('WOW PMPM &amp; Agg'!$B$31:$B$35,'Summary TC'!$B67,'WOW PMPM &amp; Agg'!S$31:S$35))</f>
        <v>0</v>
      </c>
      <c r="U67" s="354">
        <f>IF($B$7="Actuals Only",IF('C Report'!$K$2&gt;U$11,SUMIF('WOW PMPM &amp; Agg'!$B$31:$B$35,'Summary TC'!$B67,'WOW PMPM &amp; Agg'!T$31:T$35),IF(AND('C Report'!$K$2=U$11,'C Report'!$K$3=1),(SUMIF('WOW PMPM &amp; Agg'!$B$31:$B$35,'Summary TC'!$B67,'WOW PMPM &amp; Agg'!T$31:T$35)*0.25),IF(AND('C Report'!$K$2=U$11,'C Report'!$K$3=2),(SUMIF('WOW PMPM &amp; Agg'!$B$31:$B$35,'Summary TC'!$B67,'WOW PMPM &amp; Agg'!T$31:T$35)*0.5),IF(AND('C Report'!$K$2=U$11,'C Report'!$K$3=3),(SUMIF('WOW PMPM &amp; Agg'!$B$31:$B$35,'Summary TC'!$B67,'WOW PMPM &amp; Agg'!T$31:T$35)*0.75),IF(AND('C Report'!$K$2=U$11,'C Report'!$K$3=4),SUMIF('WOW PMPM &amp; Agg'!$B$31:$B$35,'Summary TC'!$B67,'WOW PMPM &amp; Agg'!T$31:T$35),""))))),SUMIF('WOW PMPM &amp; Agg'!$B$31:$B$35,'Summary TC'!$B67,'WOW PMPM &amp; Agg'!T$31:T$35))</f>
        <v>0</v>
      </c>
      <c r="V67" s="354">
        <f>IF($B$7="Actuals Only",IF('C Report'!$K$2&gt;V$11,SUMIF('WOW PMPM &amp; Agg'!$B$31:$B$35,'Summary TC'!$B67,'WOW PMPM &amp; Agg'!U$31:U$35),IF(AND('C Report'!$K$2=V$11,'C Report'!$K$3=1),(SUMIF('WOW PMPM &amp; Agg'!$B$31:$B$35,'Summary TC'!$B67,'WOW PMPM &amp; Agg'!U$31:U$35)*0.25),IF(AND('C Report'!$K$2=V$11,'C Report'!$K$3=2),(SUMIF('WOW PMPM &amp; Agg'!$B$31:$B$35,'Summary TC'!$B67,'WOW PMPM &amp; Agg'!U$31:U$35)*0.5),IF(AND('C Report'!$K$2=V$11,'C Report'!$K$3=3),(SUMIF('WOW PMPM &amp; Agg'!$B$31:$B$35,'Summary TC'!$B67,'WOW PMPM &amp; Agg'!U$31:U$35)*0.75),IF(AND('C Report'!$K$2=V$11,'C Report'!$K$3=4),SUMIF('WOW PMPM &amp; Agg'!$B$31:$B$35,'Summary TC'!$B67,'WOW PMPM &amp; Agg'!U$31:U$35),""))))),SUMIF('WOW PMPM &amp; Agg'!$B$31:$B$35,'Summary TC'!$B67,'WOW PMPM &amp; Agg'!U$31:U$35))</f>
        <v>0</v>
      </c>
      <c r="W67" s="354">
        <f>IF($B$7="Actuals Only",IF('C Report'!$K$2&gt;W$11,SUMIF('WOW PMPM &amp; Agg'!$B$31:$B$35,'Summary TC'!$B67,'WOW PMPM &amp; Agg'!V$31:V$35),IF(AND('C Report'!$K$2=W$11,'C Report'!$K$3=1),(SUMIF('WOW PMPM &amp; Agg'!$B$31:$B$35,'Summary TC'!$B67,'WOW PMPM &amp; Agg'!V$31:V$35)*0.25),IF(AND('C Report'!$K$2=W$11,'C Report'!$K$3=2),(SUMIF('WOW PMPM &amp; Agg'!$B$31:$B$35,'Summary TC'!$B67,'WOW PMPM &amp; Agg'!V$31:V$35)*0.5),IF(AND('C Report'!$K$2=W$11,'C Report'!$K$3=3),(SUMIF('WOW PMPM &amp; Agg'!$B$31:$B$35,'Summary TC'!$B67,'WOW PMPM &amp; Agg'!V$31:V$35)*0.75),IF(AND('C Report'!$K$2=W$11,'C Report'!$K$3=4),SUMIF('WOW PMPM &amp; Agg'!$B$31:$B$35,'Summary TC'!$B67,'WOW PMPM &amp; Agg'!V$31:V$35),""))))),SUMIF('WOW PMPM &amp; Agg'!$B$31:$B$35,'Summary TC'!$B67,'WOW PMPM &amp; Agg'!V$31:V$35))</f>
        <v>0</v>
      </c>
      <c r="X67" s="354">
        <f>IF($B$7="Actuals Only",IF('C Report'!$K$2&gt;X$11,SUMIF('WOW PMPM &amp; Agg'!$B$31:$B$35,'Summary TC'!$B67,'WOW PMPM &amp; Agg'!W$31:W$35),IF(AND('C Report'!$K$2=X$11,'C Report'!$K$3=1),(SUMIF('WOW PMPM &amp; Agg'!$B$31:$B$35,'Summary TC'!$B67,'WOW PMPM &amp; Agg'!W$31:W$35)*0.25),IF(AND('C Report'!$K$2=X$11,'C Report'!$K$3=2),(SUMIF('WOW PMPM &amp; Agg'!$B$31:$B$35,'Summary TC'!$B67,'WOW PMPM &amp; Agg'!W$31:W$35)*0.5),IF(AND('C Report'!$K$2=X$11,'C Report'!$K$3=3),(SUMIF('WOW PMPM &amp; Agg'!$B$31:$B$35,'Summary TC'!$B67,'WOW PMPM &amp; Agg'!W$31:W$35)*0.75),IF(AND('C Report'!$K$2=X$11,'C Report'!$K$3=4),SUMIF('WOW PMPM &amp; Agg'!$B$31:$B$35,'Summary TC'!$B67,'WOW PMPM &amp; Agg'!W$31:W$35),""))))),SUMIF('WOW PMPM &amp; Agg'!$B$31:$B$35,'Summary TC'!$B67,'WOW PMPM &amp; Agg'!W$31:W$35))</f>
        <v>0</v>
      </c>
      <c r="Y67" s="354">
        <f>IF($B$7="Actuals Only",IF('C Report'!$K$2&gt;Y$11,SUMIF('WOW PMPM &amp; Agg'!$B$31:$B$35,'Summary TC'!$B67,'WOW PMPM &amp; Agg'!X$31:X$35),IF(AND('C Report'!$K$2=Y$11,'C Report'!$K$3=1),(SUMIF('WOW PMPM &amp; Agg'!$B$31:$B$35,'Summary TC'!$B67,'WOW PMPM &amp; Agg'!X$31:X$35)*0.25),IF(AND('C Report'!$K$2=Y$11,'C Report'!$K$3=2),(SUMIF('WOW PMPM &amp; Agg'!$B$31:$B$35,'Summary TC'!$B67,'WOW PMPM &amp; Agg'!X$31:X$35)*0.5),IF(AND('C Report'!$K$2=Y$11,'C Report'!$K$3=3),(SUMIF('WOW PMPM &amp; Agg'!$B$31:$B$35,'Summary TC'!$B67,'WOW PMPM &amp; Agg'!X$31:X$35)*0.75),IF(AND('C Report'!$K$2=Y$11,'C Report'!$K$3=4),SUMIF('WOW PMPM &amp; Agg'!$B$31:$B$35,'Summary TC'!$B67,'WOW PMPM &amp; Agg'!X$31:X$35),""))))),SUMIF('WOW PMPM &amp; Agg'!$B$31:$B$35,'Summary TC'!$B67,'WOW PMPM &amp; Agg'!X$31:X$35))</f>
        <v>0</v>
      </c>
      <c r="Z67" s="354">
        <f>IF($B$7="Actuals Only",IF('C Report'!$K$2&gt;Z$11,SUMIF('WOW PMPM &amp; Agg'!$B$31:$B$35,'Summary TC'!$B67,'WOW PMPM &amp; Agg'!Y$31:Y$35),IF(AND('C Report'!$K$2=Z$11,'C Report'!$K$3=1),(SUMIF('WOW PMPM &amp; Agg'!$B$31:$B$35,'Summary TC'!$B67,'WOW PMPM &amp; Agg'!Y$31:Y$35)*0.25),IF(AND('C Report'!$K$2=Z$11,'C Report'!$K$3=2),(SUMIF('WOW PMPM &amp; Agg'!$B$31:$B$35,'Summary TC'!$B67,'WOW PMPM &amp; Agg'!Y$31:Y$35)*0.5),IF(AND('C Report'!$K$2=Z$11,'C Report'!$K$3=3),(SUMIF('WOW PMPM &amp; Agg'!$B$31:$B$35,'Summary TC'!$B67,'WOW PMPM &amp; Agg'!Y$31:Y$35)*0.75),IF(AND('C Report'!$K$2=Z$11,'C Report'!$K$3=4),SUMIF('WOW PMPM &amp; Agg'!$B$31:$B$35,'Summary TC'!$B67,'WOW PMPM &amp; Agg'!Y$31:Y$35),""))))),SUMIF('WOW PMPM &amp; Agg'!$B$31:$B$35,'Summary TC'!$B67,'WOW PMPM &amp; Agg'!Y$31:Y$35))</f>
        <v>0</v>
      </c>
      <c r="AA67" s="354">
        <f>IF($B$7="Actuals Only",IF('C Report'!$K$2&gt;AA$11,SUMIF('WOW PMPM &amp; Agg'!$B$31:$B$35,'Summary TC'!$B67,'WOW PMPM &amp; Agg'!Z$31:Z$35),IF(AND('C Report'!$K$2=AA$11,'C Report'!$K$3=1),(SUMIF('WOW PMPM &amp; Agg'!$B$31:$B$35,'Summary TC'!$B67,'WOW PMPM &amp; Agg'!Z$31:Z$35)*0.25),IF(AND('C Report'!$K$2=AA$11,'C Report'!$K$3=2),(SUMIF('WOW PMPM &amp; Agg'!$B$31:$B$35,'Summary TC'!$B67,'WOW PMPM &amp; Agg'!Z$31:Z$35)*0.5),IF(AND('C Report'!$K$2=AA$11,'C Report'!$K$3=3),(SUMIF('WOW PMPM &amp; Agg'!$B$31:$B$35,'Summary TC'!$B67,'WOW PMPM &amp; Agg'!Z$31:Z$35)*0.75),IF(AND('C Report'!$K$2=AA$11,'C Report'!$K$3=4),SUMIF('WOW PMPM &amp; Agg'!$B$31:$B$35,'Summary TC'!$B67,'WOW PMPM &amp; Agg'!Z$31:Z$35),""))))),SUMIF('WOW PMPM &amp; Agg'!$B$31:$B$35,'Summary TC'!$B67,'WOW PMPM &amp; Agg'!Z$31:Z$35))</f>
        <v>0</v>
      </c>
      <c r="AB67" s="354">
        <f>IF($B$7="Actuals Only",IF('C Report'!$K$2&gt;AB$11,SUMIF('WOW PMPM &amp; Agg'!$B$31:$B$35,'Summary TC'!$B67,'WOW PMPM &amp; Agg'!AA$31:AA$35),IF(AND('C Report'!$K$2=AB$11,'C Report'!$K$3=1),(SUMIF('WOW PMPM &amp; Agg'!$B$31:$B$35,'Summary TC'!$B67,'WOW PMPM &amp; Agg'!AA$31:AA$35)*0.25),IF(AND('C Report'!$K$2=AB$11,'C Report'!$K$3=2),(SUMIF('WOW PMPM &amp; Agg'!$B$31:$B$35,'Summary TC'!$B67,'WOW PMPM &amp; Agg'!AA$31:AA$35)*0.5),IF(AND('C Report'!$K$2=AB$11,'C Report'!$K$3=3),(SUMIF('WOW PMPM &amp; Agg'!$B$31:$B$35,'Summary TC'!$B67,'WOW PMPM &amp; Agg'!AA$31:AA$35)*0.75),IF(AND('C Report'!$K$2=AB$11,'C Report'!$K$3=4),SUMIF('WOW PMPM &amp; Agg'!$B$31:$B$35,'Summary TC'!$B67,'WOW PMPM &amp; Agg'!AA$31:AA$35),""))))),SUMIF('WOW PMPM &amp; Agg'!$B$31:$B$35,'Summary TC'!$B67,'WOW PMPM &amp; Agg'!AA$31:AA$35))</f>
        <v>0</v>
      </c>
      <c r="AC67" s="355">
        <f>IF($B$7="Actuals Only",IF('C Report'!$K$2&gt;AC$11,SUMIF('WOW PMPM &amp; Agg'!$B$31:$B$35,'Summary TC'!$B67,'WOW PMPM &amp; Agg'!AB$31:AB$35),IF(AND('C Report'!$K$2=AC$11,'C Report'!$K$3=1),(SUMIF('WOW PMPM &amp; Agg'!$B$31:$B$35,'Summary TC'!$B67,'WOW PMPM &amp; Agg'!AB$31:AB$35)*0.25),IF(AND('C Report'!$K$2=AC$11,'C Report'!$K$3=2),(SUMIF('WOW PMPM &amp; Agg'!$B$31:$B$35,'Summary TC'!$B67,'WOW PMPM &amp; Agg'!AB$31:AB$35)*0.5),IF(AND('C Report'!$K$2=AC$11,'C Report'!$K$3=3),(SUMIF('WOW PMPM &amp; Agg'!$B$31:$B$35,'Summary TC'!$B67,'WOW PMPM &amp; Agg'!AB$31:AB$35)*0.75),IF(AND('C Report'!$K$2=AC$11,'C Report'!$K$3=4),SUMIF('WOW PMPM &amp; Agg'!$B$31:$B$35,'Summary TC'!$B67,'WOW PMPM &amp; Agg'!AB$31:AB$35),""))))),SUMIF('WOW PMPM &amp; Agg'!$B$31:$B$35,'Summary TC'!$B67,'WOW PMPM &amp; Agg'!AB$31:AB$35))</f>
        <v>0</v>
      </c>
      <c r="AD67" s="573"/>
    </row>
    <row r="68" spans="2:30" x14ac:dyDescent="0.2">
      <c r="B68" s="61" t="str">
        <f>IFERROR(VLOOKUP(C68,'MEG Def'!$A$28:$B$33,2),"")</f>
        <v/>
      </c>
      <c r="C68" s="115"/>
      <c r="D68" s="259" t="str">
        <f t="shared" si="10"/>
        <v/>
      </c>
      <c r="E68" s="353">
        <f>IF($B$7="Actuals Only",IF('C Report'!$K$2&gt;E$11,SUMIF('WOW PMPM &amp; Agg'!$B$31:$B$35,'Summary TC'!$B68,'WOW PMPM &amp; Agg'!D$31:D$35),IF(AND('C Report'!$K$2=E$11,'C Report'!$K$3=1),(SUMIF('WOW PMPM &amp; Agg'!$B$31:$B$35,'Summary TC'!$B68,'WOW PMPM &amp; Agg'!D$31:D$35)*0.25),IF(AND('C Report'!$K$2=E$11,'C Report'!$K$3=2),(SUMIF('WOW PMPM &amp; Agg'!$B$31:$B$35,'Summary TC'!$B68,'WOW PMPM &amp; Agg'!D$31:D$35)*0.5),IF(AND('C Report'!$K$2=E$11,'C Report'!$K$3=3),(SUMIF('WOW PMPM &amp; Agg'!$B$31:$B$35,'Summary TC'!$B68,'WOW PMPM &amp; Agg'!D$31:D$35)*0.75),IF(AND('C Report'!$K$2=E$11,'C Report'!$K$3=4),SUMIF('WOW PMPM &amp; Agg'!$B$31:$B$35,'Summary TC'!$B68,'WOW PMPM &amp; Agg'!D$31:D$35),""))))),SUMIF('WOW PMPM &amp; Agg'!$B$31:$B$35,'Summary TC'!$B68,'WOW PMPM &amp; Agg'!D$31:D$35))</f>
        <v>0</v>
      </c>
      <c r="F68" s="354">
        <f>IF($B$7="Actuals Only",IF('C Report'!$K$2&gt;F$11,SUMIF('WOW PMPM &amp; Agg'!$B$31:$B$35,'Summary TC'!$B68,'WOW PMPM &amp; Agg'!E$31:E$35),IF(AND('C Report'!$K$2=F$11,'C Report'!$K$3=1),(SUMIF('WOW PMPM &amp; Agg'!$B$31:$B$35,'Summary TC'!$B68,'WOW PMPM &amp; Agg'!E$31:E$35)*0.25),IF(AND('C Report'!$K$2=F$11,'C Report'!$K$3=2),(SUMIF('WOW PMPM &amp; Agg'!$B$31:$B$35,'Summary TC'!$B68,'WOW PMPM &amp; Agg'!E$31:E$35)*0.5),IF(AND('C Report'!$K$2=F$11,'C Report'!$K$3=3),(SUMIF('WOW PMPM &amp; Agg'!$B$31:$B$35,'Summary TC'!$B68,'WOW PMPM &amp; Agg'!E$31:E$35)*0.75),IF(AND('C Report'!$K$2=F$11,'C Report'!$K$3=4),SUMIF('WOW PMPM &amp; Agg'!$B$31:$B$35,'Summary TC'!$B68,'WOW PMPM &amp; Agg'!E$31:E$35),""))))),SUMIF('WOW PMPM &amp; Agg'!$B$31:$B$35,'Summary TC'!$B68,'WOW PMPM &amp; Agg'!E$31:E$35))</f>
        <v>0</v>
      </c>
      <c r="G68" s="354">
        <f>IF($B$7="Actuals Only",IF('C Report'!$K$2&gt;G$11,SUMIF('WOW PMPM &amp; Agg'!$B$31:$B$35,'Summary TC'!$B68,'WOW PMPM &amp; Agg'!F$31:F$35),IF(AND('C Report'!$K$2=G$11,'C Report'!$K$3=1),(SUMIF('WOW PMPM &amp; Agg'!$B$31:$B$35,'Summary TC'!$B68,'WOW PMPM &amp; Agg'!F$31:F$35)*0.25),IF(AND('C Report'!$K$2=G$11,'C Report'!$K$3=2),(SUMIF('WOW PMPM &amp; Agg'!$B$31:$B$35,'Summary TC'!$B68,'WOW PMPM &amp; Agg'!F$31:F$35)*0.5),IF(AND('C Report'!$K$2=G$11,'C Report'!$K$3=3),(SUMIF('WOW PMPM &amp; Agg'!$B$31:$B$35,'Summary TC'!$B68,'WOW PMPM &amp; Agg'!F$31:F$35)*0.75),IF(AND('C Report'!$K$2=G$11,'C Report'!$K$3=4),SUMIF('WOW PMPM &amp; Agg'!$B$31:$B$35,'Summary TC'!$B68,'WOW PMPM &amp; Agg'!F$31:F$35),""))))),SUMIF('WOW PMPM &amp; Agg'!$B$31:$B$35,'Summary TC'!$B68,'WOW PMPM &amp; Agg'!F$31:F$35))</f>
        <v>0</v>
      </c>
      <c r="H68" s="354">
        <f>IF($B$7="Actuals Only",IF('C Report'!$K$2&gt;H$11,SUMIF('WOW PMPM &amp; Agg'!$B$31:$B$35,'Summary TC'!$B68,'WOW PMPM &amp; Agg'!G$31:G$35),IF(AND('C Report'!$K$2=H$11,'C Report'!$K$3=1),(SUMIF('WOW PMPM &amp; Agg'!$B$31:$B$35,'Summary TC'!$B68,'WOW PMPM &amp; Agg'!G$31:G$35)*0.25),IF(AND('C Report'!$K$2=H$11,'C Report'!$K$3=2),(SUMIF('WOW PMPM &amp; Agg'!$B$31:$B$35,'Summary TC'!$B68,'WOW PMPM &amp; Agg'!G$31:G$35)*0.5),IF(AND('C Report'!$K$2=H$11,'C Report'!$K$3=3),(SUMIF('WOW PMPM &amp; Agg'!$B$31:$B$35,'Summary TC'!$B68,'WOW PMPM &amp; Agg'!G$31:G$35)*0.75),IF(AND('C Report'!$K$2=H$11,'C Report'!$K$3=4),SUMIF('WOW PMPM &amp; Agg'!$B$31:$B$35,'Summary TC'!$B68,'WOW PMPM &amp; Agg'!G$31:G$35),""))))),SUMIF('WOW PMPM &amp; Agg'!$B$31:$B$35,'Summary TC'!$B68,'WOW PMPM &amp; Agg'!G$31:G$35))</f>
        <v>0</v>
      </c>
      <c r="I68" s="354">
        <f>IF($B$7="Actuals Only",IF('C Report'!$K$2&gt;I$11,SUMIF('WOW PMPM &amp; Agg'!$B$31:$B$35,'Summary TC'!$B68,'WOW PMPM &amp; Agg'!H$31:H$35),IF(AND('C Report'!$K$2=I$11,'C Report'!$K$3=1),(SUMIF('WOW PMPM &amp; Agg'!$B$31:$B$35,'Summary TC'!$B68,'WOW PMPM &amp; Agg'!H$31:H$35)*0.25),IF(AND('C Report'!$K$2=I$11,'C Report'!$K$3=2),(SUMIF('WOW PMPM &amp; Agg'!$B$31:$B$35,'Summary TC'!$B68,'WOW PMPM &amp; Agg'!H$31:H$35)*0.5),IF(AND('C Report'!$K$2=I$11,'C Report'!$K$3=3),(SUMIF('WOW PMPM &amp; Agg'!$B$31:$B$35,'Summary TC'!$B68,'WOW PMPM &amp; Agg'!H$31:H$35)*0.75),IF(AND('C Report'!$K$2=I$11,'C Report'!$K$3=4),SUMIF('WOW PMPM &amp; Agg'!$B$31:$B$35,'Summary TC'!$B68,'WOW PMPM &amp; Agg'!H$31:H$35),""))))),SUMIF('WOW PMPM &amp; Agg'!$B$31:$B$35,'Summary TC'!$B68,'WOW PMPM &amp; Agg'!H$31:H$35))</f>
        <v>0</v>
      </c>
      <c r="J68" s="354">
        <f>IF($B$7="Actuals Only",IF('C Report'!$K$2&gt;J$11,SUMIF('WOW PMPM &amp; Agg'!$B$31:$B$35,'Summary TC'!$B68,'WOW PMPM &amp; Agg'!I$31:I$35),IF(AND('C Report'!$K$2=J$11,'C Report'!$K$3=1),(SUMIF('WOW PMPM &amp; Agg'!$B$31:$B$35,'Summary TC'!$B68,'WOW PMPM &amp; Agg'!I$31:I$35)*0.25),IF(AND('C Report'!$K$2=J$11,'C Report'!$K$3=2),(SUMIF('WOW PMPM &amp; Agg'!$B$31:$B$35,'Summary TC'!$B68,'WOW PMPM &amp; Agg'!I$31:I$35)*0.5),IF(AND('C Report'!$K$2=J$11,'C Report'!$K$3=3),(SUMIF('WOW PMPM &amp; Agg'!$B$31:$B$35,'Summary TC'!$B68,'WOW PMPM &amp; Agg'!I$31:I$35)*0.75),IF(AND('C Report'!$K$2=J$11,'C Report'!$K$3=4),SUMIF('WOW PMPM &amp; Agg'!$B$31:$B$35,'Summary TC'!$B68,'WOW PMPM &amp; Agg'!I$31:I$35),""))))),SUMIF('WOW PMPM &amp; Agg'!$B$31:$B$35,'Summary TC'!$B68,'WOW PMPM &amp; Agg'!I$31:I$35))</f>
        <v>0</v>
      </c>
      <c r="K68" s="354">
        <f>IF($B$7="Actuals Only",IF('C Report'!$K$2&gt;K$11,SUMIF('WOW PMPM &amp; Agg'!$B$31:$B$35,'Summary TC'!$B68,'WOW PMPM &amp; Agg'!J$31:J$35),IF(AND('C Report'!$K$2=K$11,'C Report'!$K$3=1),(SUMIF('WOW PMPM &amp; Agg'!$B$31:$B$35,'Summary TC'!$B68,'WOW PMPM &amp; Agg'!J$31:J$35)*0.25),IF(AND('C Report'!$K$2=K$11,'C Report'!$K$3=2),(SUMIF('WOW PMPM &amp; Agg'!$B$31:$B$35,'Summary TC'!$B68,'WOW PMPM &amp; Agg'!J$31:J$35)*0.5),IF(AND('C Report'!$K$2=K$11,'C Report'!$K$3=3),(SUMIF('WOW PMPM &amp; Agg'!$B$31:$B$35,'Summary TC'!$B68,'WOW PMPM &amp; Agg'!J$31:J$35)*0.75),IF(AND('C Report'!$K$2=K$11,'C Report'!$K$3=4),SUMIF('WOW PMPM &amp; Agg'!$B$31:$B$35,'Summary TC'!$B68,'WOW PMPM &amp; Agg'!J$31:J$35),""))))),SUMIF('WOW PMPM &amp; Agg'!$B$31:$B$35,'Summary TC'!$B68,'WOW PMPM &amp; Agg'!J$31:J$35))</f>
        <v>0</v>
      </c>
      <c r="L68" s="354">
        <f>IF($B$7="Actuals Only",IF('C Report'!$K$2&gt;L$11,SUMIF('WOW PMPM &amp; Agg'!$B$31:$B$35,'Summary TC'!$B68,'WOW PMPM &amp; Agg'!K$31:K$35),IF(AND('C Report'!$K$2=L$11,'C Report'!$K$3=1),(SUMIF('WOW PMPM &amp; Agg'!$B$31:$B$35,'Summary TC'!$B68,'WOW PMPM &amp; Agg'!K$31:K$35)*0.25),IF(AND('C Report'!$K$2=L$11,'C Report'!$K$3=2),(SUMIF('WOW PMPM &amp; Agg'!$B$31:$B$35,'Summary TC'!$B68,'WOW PMPM &amp; Agg'!K$31:K$35)*0.5),IF(AND('C Report'!$K$2=L$11,'C Report'!$K$3=3),(SUMIF('WOW PMPM &amp; Agg'!$B$31:$B$35,'Summary TC'!$B68,'WOW PMPM &amp; Agg'!K$31:K$35)*0.75),IF(AND('C Report'!$K$2=L$11,'C Report'!$K$3=4),SUMIF('WOW PMPM &amp; Agg'!$B$31:$B$35,'Summary TC'!$B68,'WOW PMPM &amp; Agg'!K$31:K$35),""))))),SUMIF('WOW PMPM &amp; Agg'!$B$31:$B$35,'Summary TC'!$B68,'WOW PMPM &amp; Agg'!K$31:K$35))</f>
        <v>0</v>
      </c>
      <c r="M68" s="354">
        <f>IF($B$7="Actuals Only",IF('C Report'!$K$2&gt;M$11,SUMIF('WOW PMPM &amp; Agg'!$B$31:$B$35,'Summary TC'!$B68,'WOW PMPM &amp; Agg'!L$31:L$35),IF(AND('C Report'!$K$2=M$11,'C Report'!$K$3=1),(SUMIF('WOW PMPM &amp; Agg'!$B$31:$B$35,'Summary TC'!$B68,'WOW PMPM &amp; Agg'!L$31:L$35)*0.25),IF(AND('C Report'!$K$2=M$11,'C Report'!$K$3=2),(SUMIF('WOW PMPM &amp; Agg'!$B$31:$B$35,'Summary TC'!$B68,'WOW PMPM &amp; Agg'!L$31:L$35)*0.5),IF(AND('C Report'!$K$2=M$11,'C Report'!$K$3=3),(SUMIF('WOW PMPM &amp; Agg'!$B$31:$B$35,'Summary TC'!$B68,'WOW PMPM &amp; Agg'!L$31:L$35)*0.75),IF(AND('C Report'!$K$2=M$11,'C Report'!$K$3=4),SUMIF('WOW PMPM &amp; Agg'!$B$31:$B$35,'Summary TC'!$B68,'WOW PMPM &amp; Agg'!L$31:L$35),""))))),SUMIF('WOW PMPM &amp; Agg'!$B$31:$B$35,'Summary TC'!$B68,'WOW PMPM &amp; Agg'!L$31:L$35))</f>
        <v>0</v>
      </c>
      <c r="N68" s="354">
        <f>IF($B$7="Actuals Only",IF('C Report'!$K$2&gt;N$11,SUMIF('WOW PMPM &amp; Agg'!$B$31:$B$35,'Summary TC'!$B68,'WOW PMPM &amp; Agg'!M$31:M$35),IF(AND('C Report'!$K$2=N$11,'C Report'!$K$3=1),(SUMIF('WOW PMPM &amp; Agg'!$B$31:$B$35,'Summary TC'!$B68,'WOW PMPM &amp; Agg'!M$31:M$35)*0.25),IF(AND('C Report'!$K$2=N$11,'C Report'!$K$3=2),(SUMIF('WOW PMPM &amp; Agg'!$B$31:$B$35,'Summary TC'!$B68,'WOW PMPM &amp; Agg'!M$31:M$35)*0.5),IF(AND('C Report'!$K$2=N$11,'C Report'!$K$3=3),(SUMIF('WOW PMPM &amp; Agg'!$B$31:$B$35,'Summary TC'!$B68,'WOW PMPM &amp; Agg'!M$31:M$35)*0.75),IF(AND('C Report'!$K$2=N$11,'C Report'!$K$3=4),SUMIF('WOW PMPM &amp; Agg'!$B$31:$B$35,'Summary TC'!$B68,'WOW PMPM &amp; Agg'!M$31:M$35),""))))),SUMIF('WOW PMPM &amp; Agg'!$B$31:$B$35,'Summary TC'!$B68,'WOW PMPM &amp; Agg'!M$31:M$35))</f>
        <v>0</v>
      </c>
      <c r="O68" s="354">
        <f>IF($B$7="Actuals Only",IF('C Report'!$K$2&gt;O$11,SUMIF('WOW PMPM &amp; Agg'!$B$31:$B$35,'Summary TC'!$B68,'WOW PMPM &amp; Agg'!N$31:N$35),IF(AND('C Report'!$K$2=O$11,'C Report'!$K$3=1),(SUMIF('WOW PMPM &amp; Agg'!$B$31:$B$35,'Summary TC'!$B68,'WOW PMPM &amp; Agg'!N$31:N$35)*0.25),IF(AND('C Report'!$K$2=O$11,'C Report'!$K$3=2),(SUMIF('WOW PMPM &amp; Agg'!$B$31:$B$35,'Summary TC'!$B68,'WOW PMPM &amp; Agg'!N$31:N$35)*0.5),IF(AND('C Report'!$K$2=O$11,'C Report'!$K$3=3),(SUMIF('WOW PMPM &amp; Agg'!$B$31:$B$35,'Summary TC'!$B68,'WOW PMPM &amp; Agg'!N$31:N$35)*0.75),IF(AND('C Report'!$K$2=O$11,'C Report'!$K$3=4),SUMIF('WOW PMPM &amp; Agg'!$B$31:$B$35,'Summary TC'!$B68,'WOW PMPM &amp; Agg'!N$31:N$35),""))))),SUMIF('WOW PMPM &amp; Agg'!$B$31:$B$35,'Summary TC'!$B68,'WOW PMPM &amp; Agg'!N$31:N$35))</f>
        <v>0</v>
      </c>
      <c r="P68" s="354">
        <f>IF($B$7="Actuals Only",IF('C Report'!$K$2&gt;P$11,SUMIF('WOW PMPM &amp; Agg'!$B$31:$B$35,'Summary TC'!$B68,'WOW PMPM &amp; Agg'!O$31:O$35),IF(AND('C Report'!$K$2=P$11,'C Report'!$K$3=1),(SUMIF('WOW PMPM &amp; Agg'!$B$31:$B$35,'Summary TC'!$B68,'WOW PMPM &amp; Agg'!O$31:O$35)*0.25),IF(AND('C Report'!$K$2=P$11,'C Report'!$K$3=2),(SUMIF('WOW PMPM &amp; Agg'!$B$31:$B$35,'Summary TC'!$B68,'WOW PMPM &amp; Agg'!O$31:O$35)*0.5),IF(AND('C Report'!$K$2=P$11,'C Report'!$K$3=3),(SUMIF('WOW PMPM &amp; Agg'!$B$31:$B$35,'Summary TC'!$B68,'WOW PMPM &amp; Agg'!O$31:O$35)*0.75),IF(AND('C Report'!$K$2=P$11,'C Report'!$K$3=4),SUMIF('WOW PMPM &amp; Agg'!$B$31:$B$35,'Summary TC'!$B68,'WOW PMPM &amp; Agg'!O$31:O$35),""))))),SUMIF('WOW PMPM &amp; Agg'!$B$31:$B$35,'Summary TC'!$B68,'WOW PMPM &amp; Agg'!O$31:O$35))</f>
        <v>0</v>
      </c>
      <c r="Q68" s="354">
        <f>IF($B$7="Actuals Only",IF('C Report'!$K$2&gt;Q$11,SUMIF('WOW PMPM &amp; Agg'!$B$31:$B$35,'Summary TC'!$B68,'WOW PMPM &amp; Agg'!P$31:P$35),IF(AND('C Report'!$K$2=Q$11,'C Report'!$K$3=1),(SUMIF('WOW PMPM &amp; Agg'!$B$31:$B$35,'Summary TC'!$B68,'WOW PMPM &amp; Agg'!P$31:P$35)*0.25),IF(AND('C Report'!$K$2=Q$11,'C Report'!$K$3=2),(SUMIF('WOW PMPM &amp; Agg'!$B$31:$B$35,'Summary TC'!$B68,'WOW PMPM &amp; Agg'!P$31:P$35)*0.5),IF(AND('C Report'!$K$2=Q$11,'C Report'!$K$3=3),(SUMIF('WOW PMPM &amp; Agg'!$B$31:$B$35,'Summary TC'!$B68,'WOW PMPM &amp; Agg'!P$31:P$35)*0.75),IF(AND('C Report'!$K$2=Q$11,'C Report'!$K$3=4),SUMIF('WOW PMPM &amp; Agg'!$B$31:$B$35,'Summary TC'!$B68,'WOW PMPM &amp; Agg'!P$31:P$35),""))))),SUMIF('WOW PMPM &amp; Agg'!$B$31:$B$35,'Summary TC'!$B68,'WOW PMPM &amp; Agg'!P$31:P$35))</f>
        <v>0</v>
      </c>
      <c r="R68" s="354">
        <f>IF($B$7="Actuals Only",IF('C Report'!$K$2&gt;R$11,SUMIF('WOW PMPM &amp; Agg'!$B$31:$B$35,'Summary TC'!$B68,'WOW PMPM &amp; Agg'!Q$31:Q$35),IF(AND('C Report'!$K$2=R$11,'C Report'!$K$3=1),(SUMIF('WOW PMPM &amp; Agg'!$B$31:$B$35,'Summary TC'!$B68,'WOW PMPM &amp; Agg'!Q$31:Q$35)*0.25),IF(AND('C Report'!$K$2=R$11,'C Report'!$K$3=2),(SUMIF('WOW PMPM &amp; Agg'!$B$31:$B$35,'Summary TC'!$B68,'WOW PMPM &amp; Agg'!Q$31:Q$35)*0.5),IF(AND('C Report'!$K$2=R$11,'C Report'!$K$3=3),(SUMIF('WOW PMPM &amp; Agg'!$B$31:$B$35,'Summary TC'!$B68,'WOW PMPM &amp; Agg'!Q$31:Q$35)*0.75),IF(AND('C Report'!$K$2=R$11,'C Report'!$K$3=4),SUMIF('WOW PMPM &amp; Agg'!$B$31:$B$35,'Summary TC'!$B68,'WOW PMPM &amp; Agg'!Q$31:Q$35),""))))),SUMIF('WOW PMPM &amp; Agg'!$B$31:$B$35,'Summary TC'!$B68,'WOW PMPM &amp; Agg'!Q$31:Q$35))</f>
        <v>0</v>
      </c>
      <c r="S68" s="354">
        <f>IF($B$7="Actuals Only",IF('C Report'!$K$2&gt;S$11,SUMIF('WOW PMPM &amp; Agg'!$B$31:$B$35,'Summary TC'!$B68,'WOW PMPM &amp; Agg'!R$31:R$35),IF(AND('C Report'!$K$2=S$11,'C Report'!$K$3=1),(SUMIF('WOW PMPM &amp; Agg'!$B$31:$B$35,'Summary TC'!$B68,'WOW PMPM &amp; Agg'!R$31:R$35)*0.25),IF(AND('C Report'!$K$2=S$11,'C Report'!$K$3=2),(SUMIF('WOW PMPM &amp; Agg'!$B$31:$B$35,'Summary TC'!$B68,'WOW PMPM &amp; Agg'!R$31:R$35)*0.5),IF(AND('C Report'!$K$2=S$11,'C Report'!$K$3=3),(SUMIF('WOW PMPM &amp; Agg'!$B$31:$B$35,'Summary TC'!$B68,'WOW PMPM &amp; Agg'!R$31:R$35)*0.75),IF(AND('C Report'!$K$2=S$11,'C Report'!$K$3=4),SUMIF('WOW PMPM &amp; Agg'!$B$31:$B$35,'Summary TC'!$B68,'WOW PMPM &amp; Agg'!R$31:R$35),""))))),SUMIF('WOW PMPM &amp; Agg'!$B$31:$B$35,'Summary TC'!$B68,'WOW PMPM &amp; Agg'!R$31:R$35))</f>
        <v>0</v>
      </c>
      <c r="T68" s="354">
        <f>IF($B$7="Actuals Only",IF('C Report'!$K$2&gt;T$11,SUMIF('WOW PMPM &amp; Agg'!$B$31:$B$35,'Summary TC'!$B68,'WOW PMPM &amp; Agg'!S$31:S$35),IF(AND('C Report'!$K$2=T$11,'C Report'!$K$3=1),(SUMIF('WOW PMPM &amp; Agg'!$B$31:$B$35,'Summary TC'!$B68,'WOW PMPM &amp; Agg'!S$31:S$35)*0.25),IF(AND('C Report'!$K$2=T$11,'C Report'!$K$3=2),(SUMIF('WOW PMPM &amp; Agg'!$B$31:$B$35,'Summary TC'!$B68,'WOW PMPM &amp; Agg'!S$31:S$35)*0.5),IF(AND('C Report'!$K$2=T$11,'C Report'!$K$3=3),(SUMIF('WOW PMPM &amp; Agg'!$B$31:$B$35,'Summary TC'!$B68,'WOW PMPM &amp; Agg'!S$31:S$35)*0.75),IF(AND('C Report'!$K$2=T$11,'C Report'!$K$3=4),SUMIF('WOW PMPM &amp; Agg'!$B$31:$B$35,'Summary TC'!$B68,'WOW PMPM &amp; Agg'!S$31:S$35),""))))),SUMIF('WOW PMPM &amp; Agg'!$B$31:$B$35,'Summary TC'!$B68,'WOW PMPM &amp; Agg'!S$31:S$35))</f>
        <v>0</v>
      </c>
      <c r="U68" s="354">
        <f>IF($B$7="Actuals Only",IF('C Report'!$K$2&gt;U$11,SUMIF('WOW PMPM &amp; Agg'!$B$31:$B$35,'Summary TC'!$B68,'WOW PMPM &amp; Agg'!T$31:T$35),IF(AND('C Report'!$K$2=U$11,'C Report'!$K$3=1),(SUMIF('WOW PMPM &amp; Agg'!$B$31:$B$35,'Summary TC'!$B68,'WOW PMPM &amp; Agg'!T$31:T$35)*0.25),IF(AND('C Report'!$K$2=U$11,'C Report'!$K$3=2),(SUMIF('WOW PMPM &amp; Agg'!$B$31:$B$35,'Summary TC'!$B68,'WOW PMPM &amp; Agg'!T$31:T$35)*0.5),IF(AND('C Report'!$K$2=U$11,'C Report'!$K$3=3),(SUMIF('WOW PMPM &amp; Agg'!$B$31:$B$35,'Summary TC'!$B68,'WOW PMPM &amp; Agg'!T$31:T$35)*0.75),IF(AND('C Report'!$K$2=U$11,'C Report'!$K$3=4),SUMIF('WOW PMPM &amp; Agg'!$B$31:$B$35,'Summary TC'!$B68,'WOW PMPM &amp; Agg'!T$31:T$35),""))))),SUMIF('WOW PMPM &amp; Agg'!$B$31:$B$35,'Summary TC'!$B68,'WOW PMPM &amp; Agg'!T$31:T$35))</f>
        <v>0</v>
      </c>
      <c r="V68" s="354">
        <f>IF($B$7="Actuals Only",IF('C Report'!$K$2&gt;V$11,SUMIF('WOW PMPM &amp; Agg'!$B$31:$B$35,'Summary TC'!$B68,'WOW PMPM &amp; Agg'!U$31:U$35),IF(AND('C Report'!$K$2=V$11,'C Report'!$K$3=1),(SUMIF('WOW PMPM &amp; Agg'!$B$31:$B$35,'Summary TC'!$B68,'WOW PMPM &amp; Agg'!U$31:U$35)*0.25),IF(AND('C Report'!$K$2=V$11,'C Report'!$K$3=2),(SUMIF('WOW PMPM &amp; Agg'!$B$31:$B$35,'Summary TC'!$B68,'WOW PMPM &amp; Agg'!U$31:U$35)*0.5),IF(AND('C Report'!$K$2=V$11,'C Report'!$K$3=3),(SUMIF('WOW PMPM &amp; Agg'!$B$31:$B$35,'Summary TC'!$B68,'WOW PMPM &amp; Agg'!U$31:U$35)*0.75),IF(AND('C Report'!$K$2=V$11,'C Report'!$K$3=4),SUMIF('WOW PMPM &amp; Agg'!$B$31:$B$35,'Summary TC'!$B68,'WOW PMPM &amp; Agg'!U$31:U$35),""))))),SUMIF('WOW PMPM &amp; Agg'!$B$31:$B$35,'Summary TC'!$B68,'WOW PMPM &amp; Agg'!U$31:U$35))</f>
        <v>0</v>
      </c>
      <c r="W68" s="354">
        <f>IF($B$7="Actuals Only",IF('C Report'!$K$2&gt;W$11,SUMIF('WOW PMPM &amp; Agg'!$B$31:$B$35,'Summary TC'!$B68,'WOW PMPM &amp; Agg'!V$31:V$35),IF(AND('C Report'!$K$2=W$11,'C Report'!$K$3=1),(SUMIF('WOW PMPM &amp; Agg'!$B$31:$B$35,'Summary TC'!$B68,'WOW PMPM &amp; Agg'!V$31:V$35)*0.25),IF(AND('C Report'!$K$2=W$11,'C Report'!$K$3=2),(SUMIF('WOW PMPM &amp; Agg'!$B$31:$B$35,'Summary TC'!$B68,'WOW PMPM &amp; Agg'!V$31:V$35)*0.5),IF(AND('C Report'!$K$2=W$11,'C Report'!$K$3=3),(SUMIF('WOW PMPM &amp; Agg'!$B$31:$B$35,'Summary TC'!$B68,'WOW PMPM &amp; Agg'!V$31:V$35)*0.75),IF(AND('C Report'!$K$2=W$11,'C Report'!$K$3=4),SUMIF('WOW PMPM &amp; Agg'!$B$31:$B$35,'Summary TC'!$B68,'WOW PMPM &amp; Agg'!V$31:V$35),""))))),SUMIF('WOW PMPM &amp; Agg'!$B$31:$B$35,'Summary TC'!$B68,'WOW PMPM &amp; Agg'!V$31:V$35))</f>
        <v>0</v>
      </c>
      <c r="X68" s="354">
        <f>IF($B$7="Actuals Only",IF('C Report'!$K$2&gt;X$11,SUMIF('WOW PMPM &amp; Agg'!$B$31:$B$35,'Summary TC'!$B68,'WOW PMPM &amp; Agg'!W$31:W$35),IF(AND('C Report'!$K$2=X$11,'C Report'!$K$3=1),(SUMIF('WOW PMPM &amp; Agg'!$B$31:$B$35,'Summary TC'!$B68,'WOW PMPM &amp; Agg'!W$31:W$35)*0.25),IF(AND('C Report'!$K$2=X$11,'C Report'!$K$3=2),(SUMIF('WOW PMPM &amp; Agg'!$B$31:$B$35,'Summary TC'!$B68,'WOW PMPM &amp; Agg'!W$31:W$35)*0.5),IF(AND('C Report'!$K$2=X$11,'C Report'!$K$3=3),(SUMIF('WOW PMPM &amp; Agg'!$B$31:$B$35,'Summary TC'!$B68,'WOW PMPM &amp; Agg'!W$31:W$35)*0.75),IF(AND('C Report'!$K$2=X$11,'C Report'!$K$3=4),SUMIF('WOW PMPM &amp; Agg'!$B$31:$B$35,'Summary TC'!$B68,'WOW PMPM &amp; Agg'!W$31:W$35),""))))),SUMIF('WOW PMPM &amp; Agg'!$B$31:$B$35,'Summary TC'!$B68,'WOW PMPM &amp; Agg'!W$31:W$35))</f>
        <v>0</v>
      </c>
      <c r="Y68" s="354">
        <f>IF($B$7="Actuals Only",IF('C Report'!$K$2&gt;Y$11,SUMIF('WOW PMPM &amp; Agg'!$B$31:$B$35,'Summary TC'!$B68,'WOW PMPM &amp; Agg'!X$31:X$35),IF(AND('C Report'!$K$2=Y$11,'C Report'!$K$3=1),(SUMIF('WOW PMPM &amp; Agg'!$B$31:$B$35,'Summary TC'!$B68,'WOW PMPM &amp; Agg'!X$31:X$35)*0.25),IF(AND('C Report'!$K$2=Y$11,'C Report'!$K$3=2),(SUMIF('WOW PMPM &amp; Agg'!$B$31:$B$35,'Summary TC'!$B68,'WOW PMPM &amp; Agg'!X$31:X$35)*0.5),IF(AND('C Report'!$K$2=Y$11,'C Report'!$K$3=3),(SUMIF('WOW PMPM &amp; Agg'!$B$31:$B$35,'Summary TC'!$B68,'WOW PMPM &amp; Agg'!X$31:X$35)*0.75),IF(AND('C Report'!$K$2=Y$11,'C Report'!$K$3=4),SUMIF('WOW PMPM &amp; Agg'!$B$31:$B$35,'Summary TC'!$B68,'WOW PMPM &amp; Agg'!X$31:X$35),""))))),SUMIF('WOW PMPM &amp; Agg'!$B$31:$B$35,'Summary TC'!$B68,'WOW PMPM &amp; Agg'!X$31:X$35))</f>
        <v>0</v>
      </c>
      <c r="Z68" s="354">
        <f>IF($B$7="Actuals Only",IF('C Report'!$K$2&gt;Z$11,SUMIF('WOW PMPM &amp; Agg'!$B$31:$B$35,'Summary TC'!$B68,'WOW PMPM &amp; Agg'!Y$31:Y$35),IF(AND('C Report'!$K$2=Z$11,'C Report'!$K$3=1),(SUMIF('WOW PMPM &amp; Agg'!$B$31:$B$35,'Summary TC'!$B68,'WOW PMPM &amp; Agg'!Y$31:Y$35)*0.25),IF(AND('C Report'!$K$2=Z$11,'C Report'!$K$3=2),(SUMIF('WOW PMPM &amp; Agg'!$B$31:$B$35,'Summary TC'!$B68,'WOW PMPM &amp; Agg'!Y$31:Y$35)*0.5),IF(AND('C Report'!$K$2=Z$11,'C Report'!$K$3=3),(SUMIF('WOW PMPM &amp; Agg'!$B$31:$B$35,'Summary TC'!$B68,'WOW PMPM &amp; Agg'!Y$31:Y$35)*0.75),IF(AND('C Report'!$K$2=Z$11,'C Report'!$K$3=4),SUMIF('WOW PMPM &amp; Agg'!$B$31:$B$35,'Summary TC'!$B68,'WOW PMPM &amp; Agg'!Y$31:Y$35),""))))),SUMIF('WOW PMPM &amp; Agg'!$B$31:$B$35,'Summary TC'!$B68,'WOW PMPM &amp; Agg'!Y$31:Y$35))</f>
        <v>0</v>
      </c>
      <c r="AA68" s="354">
        <f>IF($B$7="Actuals Only",IF('C Report'!$K$2&gt;AA$11,SUMIF('WOW PMPM &amp; Agg'!$B$31:$B$35,'Summary TC'!$B68,'WOW PMPM &amp; Agg'!Z$31:Z$35),IF(AND('C Report'!$K$2=AA$11,'C Report'!$K$3=1),(SUMIF('WOW PMPM &amp; Agg'!$B$31:$B$35,'Summary TC'!$B68,'WOW PMPM &amp; Agg'!Z$31:Z$35)*0.25),IF(AND('C Report'!$K$2=AA$11,'C Report'!$K$3=2),(SUMIF('WOW PMPM &amp; Agg'!$B$31:$B$35,'Summary TC'!$B68,'WOW PMPM &amp; Agg'!Z$31:Z$35)*0.5),IF(AND('C Report'!$K$2=AA$11,'C Report'!$K$3=3),(SUMIF('WOW PMPM &amp; Agg'!$B$31:$B$35,'Summary TC'!$B68,'WOW PMPM &amp; Agg'!Z$31:Z$35)*0.75),IF(AND('C Report'!$K$2=AA$11,'C Report'!$K$3=4),SUMIF('WOW PMPM &amp; Agg'!$B$31:$B$35,'Summary TC'!$B68,'WOW PMPM &amp; Agg'!Z$31:Z$35),""))))),SUMIF('WOW PMPM &amp; Agg'!$B$31:$B$35,'Summary TC'!$B68,'WOW PMPM &amp; Agg'!Z$31:Z$35))</f>
        <v>0</v>
      </c>
      <c r="AB68" s="354">
        <f>IF($B$7="Actuals Only",IF('C Report'!$K$2&gt;AB$11,SUMIF('WOW PMPM &amp; Agg'!$B$31:$B$35,'Summary TC'!$B68,'WOW PMPM &amp; Agg'!AA$31:AA$35),IF(AND('C Report'!$K$2=AB$11,'C Report'!$K$3=1),(SUMIF('WOW PMPM &amp; Agg'!$B$31:$B$35,'Summary TC'!$B68,'WOW PMPM &amp; Agg'!AA$31:AA$35)*0.25),IF(AND('C Report'!$K$2=AB$11,'C Report'!$K$3=2),(SUMIF('WOW PMPM &amp; Agg'!$B$31:$B$35,'Summary TC'!$B68,'WOW PMPM &amp; Agg'!AA$31:AA$35)*0.5),IF(AND('C Report'!$K$2=AB$11,'C Report'!$K$3=3),(SUMIF('WOW PMPM &amp; Agg'!$B$31:$B$35,'Summary TC'!$B68,'WOW PMPM &amp; Agg'!AA$31:AA$35)*0.75),IF(AND('C Report'!$K$2=AB$11,'C Report'!$K$3=4),SUMIF('WOW PMPM &amp; Agg'!$B$31:$B$35,'Summary TC'!$B68,'WOW PMPM &amp; Agg'!AA$31:AA$35),""))))),SUMIF('WOW PMPM &amp; Agg'!$B$31:$B$35,'Summary TC'!$B68,'WOW PMPM &amp; Agg'!AA$31:AA$35))</f>
        <v>0</v>
      </c>
      <c r="AC68" s="355">
        <f>IF($B$7="Actuals Only",IF('C Report'!$K$2&gt;AC$11,SUMIF('WOW PMPM &amp; Agg'!$B$31:$B$35,'Summary TC'!$B68,'WOW PMPM &amp; Agg'!AB$31:AB$35),IF(AND('C Report'!$K$2=AC$11,'C Report'!$K$3=1),(SUMIF('WOW PMPM &amp; Agg'!$B$31:$B$35,'Summary TC'!$B68,'WOW PMPM &amp; Agg'!AB$31:AB$35)*0.25),IF(AND('C Report'!$K$2=AC$11,'C Report'!$K$3=2),(SUMIF('WOW PMPM &amp; Agg'!$B$31:$B$35,'Summary TC'!$B68,'WOW PMPM &amp; Agg'!AB$31:AB$35)*0.5),IF(AND('C Report'!$K$2=AC$11,'C Report'!$K$3=3),(SUMIF('WOW PMPM &amp; Agg'!$B$31:$B$35,'Summary TC'!$B68,'WOW PMPM &amp; Agg'!AB$31:AB$35)*0.75),IF(AND('C Report'!$K$2=AC$11,'C Report'!$K$3=4),SUMIF('WOW PMPM &amp; Agg'!$B$31:$B$35,'Summary TC'!$B68,'WOW PMPM &amp; Agg'!AB$31:AB$35),""))))),SUMIF('WOW PMPM &amp; Agg'!$B$31:$B$35,'Summary TC'!$B68,'WOW PMPM &amp; Agg'!AB$31:AB$35))</f>
        <v>0</v>
      </c>
      <c r="AD68" s="573"/>
    </row>
    <row r="69" spans="2:30" ht="13.5" thickBot="1" x14ac:dyDescent="0.25">
      <c r="B69" s="61"/>
      <c r="C69" s="115"/>
      <c r="D69" s="259"/>
      <c r="E69" s="275"/>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7"/>
      <c r="AD69" s="573"/>
    </row>
    <row r="70" spans="2:30" ht="13.5" thickBot="1" x14ac:dyDescent="0.25">
      <c r="B70" s="219" t="s">
        <v>4</v>
      </c>
      <c r="C70" s="581"/>
      <c r="D70" s="219"/>
      <c r="E70" s="360">
        <f>IF(AND(E$11&gt;='Summary TC'!$C$4, E$11&lt;='Summary TC'!$C$5), SUMIF($D14:$D69,"Total",E14:E69),0)</f>
        <v>0</v>
      </c>
      <c r="F70" s="360">
        <f>IF(AND(F$11&gt;='Summary TC'!$C$4, F$11&lt;='Summary TC'!$C$5), SUMIF($D14:$D69,"Total",F14:F69),0)</f>
        <v>0</v>
      </c>
      <c r="G70" s="360">
        <f>IF(AND(G$11&gt;='Summary TC'!$C$4, G$11&lt;='Summary TC'!$C$5), SUMIF($D14:$D69,"Total",G14:G69),0)</f>
        <v>0</v>
      </c>
      <c r="H70" s="360">
        <f>IF(AND(H$11&gt;='Summary TC'!$C$4, H$11&lt;='Summary TC'!$C$5), SUMIF($D14:$D69,"Total",H14:H69),0)</f>
        <v>0</v>
      </c>
      <c r="I70" s="360">
        <f>IF(AND(I$11&gt;='Summary TC'!$C$4, I$11&lt;='Summary TC'!$C$5), SUMIF($D14:$D69,"Total",I14:I69),0)</f>
        <v>0</v>
      </c>
      <c r="J70" s="360">
        <f>IF(AND(J$11&gt;='Summary TC'!$C$4, J$11&lt;='Summary TC'!$C$5), SUMIF($D14:$D69,"Total",J14:J69),0)</f>
        <v>0</v>
      </c>
      <c r="K70" s="360">
        <f>IF(AND(K$11&gt;='Summary TC'!$C$4, K$11&lt;='Summary TC'!$C$5), SUMIF($D14:$D69,"Total",K14:K69),0)</f>
        <v>0</v>
      </c>
      <c r="L70" s="360">
        <f>IF(AND(L$11&gt;='Summary TC'!$C$4, L$11&lt;='Summary TC'!$C$5), SUMIF($D14:$D69,"Total",L14:L69),0)</f>
        <v>0</v>
      </c>
      <c r="M70" s="360">
        <f>IF(AND(M$11&gt;='Summary TC'!$C$4, M$11&lt;='Summary TC'!$C$5), SUMIF($D14:$D69,"Total",M14:M69),0)</f>
        <v>0</v>
      </c>
      <c r="N70" s="360">
        <f>IF(AND(N$11&gt;='Summary TC'!$C$4, N$11&lt;='Summary TC'!$C$5), SUMIF($D14:$D69,"Total",N14:N69),0)</f>
        <v>0</v>
      </c>
      <c r="O70" s="360">
        <f>IF(AND(O$11&gt;='Summary TC'!$C$4, O$11&lt;='Summary TC'!$C$5), SUMIF($D14:$D69,"Total",O14:O69),0)</f>
        <v>0</v>
      </c>
      <c r="P70" s="360">
        <f>IF(AND(P$11&gt;='Summary TC'!$C$4, P$11&lt;='Summary TC'!$C$5), SUMIF($D14:$D69,"Total",P14:P69),0)</f>
        <v>0</v>
      </c>
      <c r="Q70" s="360">
        <f>IF(AND(Q$11&gt;='Summary TC'!$C$4, Q$11&lt;='Summary TC'!$C$5), SUMIF($D14:$D69,"Total",Q14:Q69),0)</f>
        <v>0</v>
      </c>
      <c r="R70" s="360">
        <f>IF(AND(R$11&gt;='Summary TC'!$C$4, R$11&lt;='Summary TC'!$C$5), SUMIF($D14:$D69,"Total",R14:R69),0)</f>
        <v>0</v>
      </c>
      <c r="S70" s="360">
        <f>IF(AND(S$11&gt;='Summary TC'!$C$4, S$11&lt;='Summary TC'!$C$5), SUMIF($D14:$D69,"Total",S14:S69),0)</f>
        <v>0</v>
      </c>
      <c r="T70" s="360">
        <f>IF(AND(T$11&gt;='Summary TC'!$C$4, T$11&lt;='Summary TC'!$C$5), SUMIF($D14:$D69,"Total",T14:T69),0)</f>
        <v>0</v>
      </c>
      <c r="U70" s="360">
        <f>IF(AND(U$11&gt;='Summary TC'!$C$4, U$11&lt;='Summary TC'!$C$5), SUMIF($D14:$D69,"Total",U14:U69),0)</f>
        <v>0</v>
      </c>
      <c r="V70" s="360">
        <f>IF(AND(V$11&gt;='Summary TC'!$C$4, V$11&lt;='Summary TC'!$C$5), SUMIF($D14:$D69,"Total",V14:V69),0)</f>
        <v>0</v>
      </c>
      <c r="W70" s="360">
        <f>IF(AND(W$11&gt;='Summary TC'!$C$4, W$11&lt;='Summary TC'!$C$5), SUMIF($D14:$D69,"Total",W14:W69),0)</f>
        <v>0</v>
      </c>
      <c r="X70" s="360">
        <f>IF(AND(X$11&gt;='Summary TC'!$C$4, X$11&lt;='Summary TC'!$C$5), SUMIF($D14:$D69,"Total",X14:X69),0)</f>
        <v>0</v>
      </c>
      <c r="Y70" s="360">
        <f>IF(AND(Y$11&gt;='Summary TC'!$C$4, Y$11&lt;='Summary TC'!$C$5), SUMIF($D14:$D69,"Total",Y14:Y69),0)</f>
        <v>0</v>
      </c>
      <c r="Z70" s="360">
        <f>IF(AND(Z$11&gt;='Summary TC'!$C$4, Z$11&lt;='Summary TC'!$C$5), SUMIF($D14:$D69,"Total",Z14:Z69),0)</f>
        <v>0</v>
      </c>
      <c r="AA70" s="360">
        <f>IF(AND(AA$11&gt;='Summary TC'!$C$4, AA$11&lt;='Summary TC'!$C$5), SUMIF($D14:$D69,"Total",AA14:AA69),0)</f>
        <v>0</v>
      </c>
      <c r="AB70" s="360">
        <f>IF(AND(AB$11&gt;='Summary TC'!$C$4, AB$11&lt;='Summary TC'!$C$5), SUMIF($D14:$D69,"Total",AB14:AB69),0)</f>
        <v>0</v>
      </c>
      <c r="AC70" s="360">
        <f>IF(AND(AC$11&gt;='Summary TC'!$C$4, AC$11&lt;='Summary TC'!$C$5), SUMIF($D14:$D69,"Total",AC14:AC69),0)</f>
        <v>0</v>
      </c>
      <c r="AD70" s="361">
        <f>SUM(E70:AC70)</f>
        <v>0</v>
      </c>
    </row>
    <row r="71" spans="2:30" x14ac:dyDescent="0.2">
      <c r="B71" s="54"/>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row>
    <row r="72" spans="2:30" ht="13.5" thickBot="1" x14ac:dyDescent="0.25">
      <c r="B72" s="53" t="s">
        <v>5</v>
      </c>
      <c r="C72" s="57"/>
      <c r="D72" s="53"/>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row>
    <row r="73" spans="2:30" x14ac:dyDescent="0.2">
      <c r="B73" s="384"/>
      <c r="C73" s="113"/>
      <c r="D73" s="58"/>
      <c r="E73" s="67" t="s">
        <v>0</v>
      </c>
      <c r="F73" s="68"/>
      <c r="G73" s="72"/>
      <c r="H73" s="68"/>
      <c r="I73" s="68"/>
      <c r="J73" s="68"/>
      <c r="K73" s="68"/>
      <c r="L73" s="68"/>
      <c r="M73" s="68"/>
      <c r="N73" s="68"/>
      <c r="O73" s="68"/>
      <c r="P73" s="68"/>
      <c r="Q73" s="68"/>
      <c r="R73" s="68"/>
      <c r="S73" s="68"/>
      <c r="T73" s="68"/>
      <c r="U73" s="68"/>
      <c r="V73" s="68"/>
      <c r="W73" s="68"/>
      <c r="X73" s="68"/>
      <c r="Y73" s="68"/>
      <c r="Z73" s="68"/>
      <c r="AA73" s="68"/>
      <c r="AB73" s="68"/>
      <c r="AC73" s="68"/>
      <c r="AD73" s="280" t="s">
        <v>1</v>
      </c>
    </row>
    <row r="74" spans="2:30" ht="13.5" thickBot="1" x14ac:dyDescent="0.25">
      <c r="B74" s="60"/>
      <c r="C74" s="114"/>
      <c r="D74" s="60"/>
      <c r="E74" s="281">
        <f>'DY Def'!B$5</f>
        <v>1</v>
      </c>
      <c r="F74" s="248">
        <f>'DY Def'!C$5</f>
        <v>2</v>
      </c>
      <c r="G74" s="248">
        <f>'DY Def'!D$5</f>
        <v>3</v>
      </c>
      <c r="H74" s="248">
        <f>'DY Def'!E$5</f>
        <v>4</v>
      </c>
      <c r="I74" s="248">
        <f>'DY Def'!F$5</f>
        <v>5</v>
      </c>
      <c r="J74" s="248">
        <f>'DY Def'!G$5</f>
        <v>6</v>
      </c>
      <c r="K74" s="248">
        <f>'DY Def'!H$5</f>
        <v>7</v>
      </c>
      <c r="L74" s="248">
        <f>'DY Def'!I$5</f>
        <v>8</v>
      </c>
      <c r="M74" s="248">
        <f>'DY Def'!J$5</f>
        <v>9</v>
      </c>
      <c r="N74" s="248">
        <f>'DY Def'!K$5</f>
        <v>10</v>
      </c>
      <c r="O74" s="248">
        <f>'DY Def'!L$5</f>
        <v>11</v>
      </c>
      <c r="P74" s="248">
        <f>'DY Def'!M$5</f>
        <v>12</v>
      </c>
      <c r="Q74" s="248">
        <f>'DY Def'!N$5</f>
        <v>13</v>
      </c>
      <c r="R74" s="248">
        <f>'DY Def'!O$5</f>
        <v>14</v>
      </c>
      <c r="S74" s="248">
        <f>'DY Def'!P$5</f>
        <v>15</v>
      </c>
      <c r="T74" s="248">
        <f>'DY Def'!Q$5</f>
        <v>16</v>
      </c>
      <c r="U74" s="248">
        <f>'DY Def'!R$5</f>
        <v>17</v>
      </c>
      <c r="V74" s="248">
        <f>'DY Def'!S$5</f>
        <v>18</v>
      </c>
      <c r="W74" s="248">
        <f>'DY Def'!T$5</f>
        <v>19</v>
      </c>
      <c r="X74" s="248">
        <f>'DY Def'!U$5</f>
        <v>20</v>
      </c>
      <c r="Y74" s="248">
        <f>'DY Def'!V$5</f>
        <v>21</v>
      </c>
      <c r="Z74" s="248">
        <f>'DY Def'!W$5</f>
        <v>22</v>
      </c>
      <c r="AA74" s="248">
        <f>'DY Def'!X$5</f>
        <v>23</v>
      </c>
      <c r="AB74" s="248">
        <f>'DY Def'!Y$5</f>
        <v>24</v>
      </c>
      <c r="AC74" s="248">
        <f>'DY Def'!Z$5</f>
        <v>25</v>
      </c>
      <c r="AD74" s="282"/>
    </row>
    <row r="75" spans="2:30" x14ac:dyDescent="0.2">
      <c r="B75" s="64" t="s">
        <v>83</v>
      </c>
      <c r="C75" s="569"/>
      <c r="D75" s="64"/>
      <c r="E75" s="353"/>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5"/>
      <c r="AD75" s="283"/>
    </row>
    <row r="76" spans="2:30" x14ac:dyDescent="0.2">
      <c r="B76" s="61" t="str">
        <f>IFERROR(VLOOKUP(C76,'MEG Def'!$A$7:$B$12,2),"")</f>
        <v/>
      </c>
      <c r="C76" s="115"/>
      <c r="D76" s="357"/>
      <c r="E76" s="353">
        <f>IF($B$7="Actuals only",SUMIF('WW Spending Actual'!$B$10:$B$49,'Summary TC'!$B76,'WW Spending Actual'!D$10:D$49),0)+IF($B$7="Actuals + Projected",SUMIF('WW Spending Total'!$B$10:$B$49,'Summary TC'!$B76,'WW Spending Total'!D$10:D$49),0)</f>
        <v>0</v>
      </c>
      <c r="F76" s="354">
        <f>IF($B$7="Actuals only",SUMIF('WW Spending Actual'!$B$10:$B$49,'Summary TC'!$B76,'WW Spending Actual'!E$10:E$49),0)+IF($B$7="Actuals + Projected",SUMIF('WW Spending Total'!$B$10:$B$49,'Summary TC'!$B76,'WW Spending Total'!E$10:E$49),0)</f>
        <v>0</v>
      </c>
      <c r="G76" s="354">
        <f>IF($B$7="Actuals only",SUMIF('WW Spending Actual'!$B$10:$B$49,'Summary TC'!$B76,'WW Spending Actual'!F$10:F$49),0)+IF($B$7="Actuals + Projected",SUMIF('WW Spending Total'!$B$10:$B$49,'Summary TC'!$B76,'WW Spending Total'!F$10:F$49),0)</f>
        <v>0</v>
      </c>
      <c r="H76" s="354">
        <f>IF($B$7="Actuals only",SUMIF('WW Spending Actual'!$B$10:$B$49,'Summary TC'!$B76,'WW Spending Actual'!G$10:G$49),0)+IF($B$7="Actuals + Projected",SUMIF('WW Spending Total'!$B$10:$B$49,'Summary TC'!$B76,'WW Spending Total'!G$10:G$49),0)</f>
        <v>0</v>
      </c>
      <c r="I76" s="354">
        <f>IF($B$7="Actuals only",SUMIF('WW Spending Actual'!$B$10:$B$49,'Summary TC'!$B76,'WW Spending Actual'!H$10:H$49),0)+IF($B$7="Actuals + Projected",SUMIF('WW Spending Total'!$B$10:$B$49,'Summary TC'!$B76,'WW Spending Total'!H$10:H$49),0)</f>
        <v>0</v>
      </c>
      <c r="J76" s="354">
        <f>IF($B$7="Actuals only",SUMIF('WW Spending Actual'!$B$10:$B$49,'Summary TC'!$B76,'WW Spending Actual'!I$10:I$49),0)+IF($B$7="Actuals + Projected",SUMIF('WW Spending Total'!$B$10:$B$49,'Summary TC'!$B76,'WW Spending Total'!I$10:I$49),0)</f>
        <v>0</v>
      </c>
      <c r="K76" s="354">
        <f>IF($B$7="Actuals only",SUMIF('WW Spending Actual'!$B$10:$B$49,'Summary TC'!$B76,'WW Spending Actual'!J$10:J$49),0)+IF($B$7="Actuals + Projected",SUMIF('WW Spending Total'!$B$10:$B$49,'Summary TC'!$B76,'WW Spending Total'!J$10:J$49),0)</f>
        <v>0</v>
      </c>
      <c r="L76" s="354">
        <f>IF($B$7="Actuals only",SUMIF('WW Spending Actual'!$B$10:$B$49,'Summary TC'!$B76,'WW Spending Actual'!K$10:K$49),0)+IF($B$7="Actuals + Projected",SUMIF('WW Spending Total'!$B$10:$B$49,'Summary TC'!$B76,'WW Spending Total'!K$10:K$49),0)</f>
        <v>0</v>
      </c>
      <c r="M76" s="354">
        <f>IF($B$7="Actuals only",SUMIF('WW Spending Actual'!$B$10:$B$49,'Summary TC'!$B76,'WW Spending Actual'!L$10:L$49),0)+IF($B$7="Actuals + Projected",SUMIF('WW Spending Total'!$B$10:$B$49,'Summary TC'!$B76,'WW Spending Total'!L$10:L$49),0)</f>
        <v>0</v>
      </c>
      <c r="N76" s="354">
        <f>IF($B$7="Actuals only",SUMIF('WW Spending Actual'!$B$10:$B$49,'Summary TC'!$B76,'WW Spending Actual'!M$10:M$49),0)+IF($B$7="Actuals + Projected",SUMIF('WW Spending Total'!$B$10:$B$49,'Summary TC'!$B76,'WW Spending Total'!M$10:M$49),0)</f>
        <v>0</v>
      </c>
      <c r="O76" s="354">
        <f>IF($B$7="Actuals only",SUMIF('WW Spending Actual'!$B$10:$B$49,'Summary TC'!$B76,'WW Spending Actual'!N$10:N$49),0)+IF($B$7="Actuals + Projected",SUMIF('WW Spending Total'!$B$10:$B$49,'Summary TC'!$B76,'WW Spending Total'!N$10:N$49),0)</f>
        <v>0</v>
      </c>
      <c r="P76" s="354">
        <f>IF($B$7="Actuals only",SUMIF('WW Spending Actual'!$B$10:$B$49,'Summary TC'!$B76,'WW Spending Actual'!O$10:O$49),0)+IF($B$7="Actuals + Projected",SUMIF('WW Spending Total'!$B$10:$B$49,'Summary TC'!$B76,'WW Spending Total'!O$10:O$49),0)</f>
        <v>0</v>
      </c>
      <c r="Q76" s="354">
        <f>IF($B$7="Actuals only",SUMIF('WW Spending Actual'!$B$10:$B$49,'Summary TC'!$B76,'WW Spending Actual'!P$10:P$49),0)+IF($B$7="Actuals + Projected",SUMIF('WW Spending Total'!$B$10:$B$49,'Summary TC'!$B76,'WW Spending Total'!P$10:P$49),0)</f>
        <v>0</v>
      </c>
      <c r="R76" s="354">
        <f>IF($B$7="Actuals only",SUMIF('WW Spending Actual'!$B$10:$B$49,'Summary TC'!$B76,'WW Spending Actual'!Q$10:Q$49),0)+IF($B$7="Actuals + Projected",SUMIF('WW Spending Total'!$B$10:$B$49,'Summary TC'!$B76,'WW Spending Total'!Q$10:Q$49),0)</f>
        <v>0</v>
      </c>
      <c r="S76" s="354">
        <f>IF($B$7="Actuals only",SUMIF('WW Spending Actual'!$B$10:$B$49,'Summary TC'!$B76,'WW Spending Actual'!R$10:R$49),0)+IF($B$7="Actuals + Projected",SUMIF('WW Spending Total'!$B$10:$B$49,'Summary TC'!$B76,'WW Spending Total'!R$10:R$49),0)</f>
        <v>0</v>
      </c>
      <c r="T76" s="354">
        <f>IF($B$7="Actuals only",SUMIF('WW Spending Actual'!$B$10:$B$49,'Summary TC'!$B76,'WW Spending Actual'!S$10:S$49),0)+IF($B$7="Actuals + Projected",SUMIF('WW Spending Total'!$B$10:$B$49,'Summary TC'!$B76,'WW Spending Total'!S$10:S$49),0)</f>
        <v>0</v>
      </c>
      <c r="U76" s="354">
        <f>IF($B$7="Actuals only",SUMIF('WW Spending Actual'!$B$10:$B$49,'Summary TC'!$B76,'WW Spending Actual'!T$10:T$49),0)+IF($B$7="Actuals + Projected",SUMIF('WW Spending Total'!$B$10:$B$49,'Summary TC'!$B76,'WW Spending Total'!T$10:T$49),0)</f>
        <v>0</v>
      </c>
      <c r="V76" s="354">
        <f>IF($B$7="Actuals only",SUMIF('WW Spending Actual'!$B$10:$B$49,'Summary TC'!$B76,'WW Spending Actual'!U$10:U$49),0)+IF($B$7="Actuals + Projected",SUMIF('WW Spending Total'!$B$10:$B$49,'Summary TC'!$B76,'WW Spending Total'!U$10:U$49),0)</f>
        <v>0</v>
      </c>
      <c r="W76" s="354">
        <f>IF($B$7="Actuals only",SUMIF('WW Spending Actual'!$B$10:$B$49,'Summary TC'!$B76,'WW Spending Actual'!V$10:V$49),0)+IF($B$7="Actuals + Projected",SUMIF('WW Spending Total'!$B$10:$B$49,'Summary TC'!$B76,'WW Spending Total'!V$10:V$49),0)</f>
        <v>0</v>
      </c>
      <c r="X76" s="354">
        <f>IF($B$7="Actuals only",SUMIF('WW Spending Actual'!$B$10:$B$49,'Summary TC'!$B76,'WW Spending Actual'!W$10:W$49),0)+IF($B$7="Actuals + Projected",SUMIF('WW Spending Total'!$B$10:$B$49,'Summary TC'!$B76,'WW Spending Total'!W$10:W$49),0)</f>
        <v>0</v>
      </c>
      <c r="Y76" s="354">
        <f>IF($B$7="Actuals only",SUMIF('WW Spending Actual'!$B$10:$B$49,'Summary TC'!$B76,'WW Spending Actual'!X$10:X$49),0)+IF($B$7="Actuals + Projected",SUMIF('WW Spending Total'!$B$10:$B$49,'Summary TC'!$B76,'WW Spending Total'!X$10:X$49),0)</f>
        <v>0</v>
      </c>
      <c r="Z76" s="354">
        <f>IF($B$7="Actuals only",SUMIF('WW Spending Actual'!$B$10:$B$49,'Summary TC'!$B76,'WW Spending Actual'!Y$10:Y$49),0)+IF($B$7="Actuals + Projected",SUMIF('WW Spending Total'!$B$10:$B$49,'Summary TC'!$B76,'WW Spending Total'!Y$10:Y$49),0)</f>
        <v>0</v>
      </c>
      <c r="AA76" s="354">
        <f>IF($B$7="Actuals only",SUMIF('WW Spending Actual'!$B$10:$B$49,'Summary TC'!$B76,'WW Spending Actual'!Z$10:Z$49),0)+IF($B$7="Actuals + Projected",SUMIF('WW Spending Total'!$B$10:$B$49,'Summary TC'!$B76,'WW Spending Total'!Z$10:Z$49),0)</f>
        <v>0</v>
      </c>
      <c r="AB76" s="354">
        <f>IF($B$7="Actuals only",SUMIF('WW Spending Actual'!$B$10:$B$49,'Summary TC'!$B76,'WW Spending Actual'!AA$10:AA$49),0)+IF($B$7="Actuals + Projected",SUMIF('WW Spending Total'!$B$10:$B$49,'Summary TC'!$B76,'WW Spending Total'!AA$10:AA$49),0)</f>
        <v>0</v>
      </c>
      <c r="AC76" s="355">
        <f>IF($B$7="Actuals only",SUMIF('WW Spending Actual'!$B$10:$B$49,'Summary TC'!$B76,'WW Spending Actual'!AB$10:AB$49),0)+IF($B$7="Actuals + Projected",SUMIF('WW Spending Total'!$B$10:$B$49,'Summary TC'!$B76,'WW Spending Total'!AB$10:AB$49),0)</f>
        <v>0</v>
      </c>
      <c r="AD76" s="284">
        <f>SUM(E76:AC76)</f>
        <v>0</v>
      </c>
    </row>
    <row r="77" spans="2:30" x14ac:dyDescent="0.2">
      <c r="B77" s="61" t="str">
        <f>IFERROR(VLOOKUP(C77,'MEG Def'!$A$7:$B$12,2),"")</f>
        <v/>
      </c>
      <c r="C77" s="115"/>
      <c r="D77" s="357"/>
      <c r="E77" s="353">
        <f>IF($B$7="Actuals only",SUMIF('WW Spending Actual'!$B$10:$B$49,'Summary TC'!$B77,'WW Spending Actual'!D$10:D$49),0)+IF($B$7="Actuals + Projected",SUMIF('WW Spending Total'!$B$10:$B$49,'Summary TC'!$B77,'WW Spending Total'!D$10:D$49),0)</f>
        <v>0</v>
      </c>
      <c r="F77" s="354">
        <f>IF($B$7="Actuals only",SUMIF('WW Spending Actual'!$B$10:$B$49,'Summary TC'!$B77,'WW Spending Actual'!E$10:E$49),0)+IF($B$7="Actuals + Projected",SUMIF('WW Spending Total'!$B$10:$B$49,'Summary TC'!$B77,'WW Spending Total'!E$10:E$49),0)</f>
        <v>0</v>
      </c>
      <c r="G77" s="354">
        <f>IF($B$7="Actuals only",SUMIF('WW Spending Actual'!$B$10:$B$49,'Summary TC'!$B77,'WW Spending Actual'!F$10:F$49),0)+IF($B$7="Actuals + Projected",SUMIF('WW Spending Total'!$B$10:$B$49,'Summary TC'!$B77,'WW Spending Total'!F$10:F$49),0)</f>
        <v>0</v>
      </c>
      <c r="H77" s="354">
        <f>IF($B$7="Actuals only",SUMIF('WW Spending Actual'!$B$10:$B$49,'Summary TC'!$B77,'WW Spending Actual'!G$10:G$49),0)+IF($B$7="Actuals + Projected",SUMIF('WW Spending Total'!$B$10:$B$49,'Summary TC'!$B77,'WW Spending Total'!G$10:G$49),0)</f>
        <v>0</v>
      </c>
      <c r="I77" s="354">
        <f>IF($B$7="Actuals only",SUMIF('WW Spending Actual'!$B$10:$B$49,'Summary TC'!$B77,'WW Spending Actual'!H$10:H$49),0)+IF($B$7="Actuals + Projected",SUMIF('WW Spending Total'!$B$10:$B$49,'Summary TC'!$B77,'WW Spending Total'!H$10:H$49),0)</f>
        <v>0</v>
      </c>
      <c r="J77" s="354">
        <f>IF($B$7="Actuals only",SUMIF('WW Spending Actual'!$B$10:$B$49,'Summary TC'!$B77,'WW Spending Actual'!I$10:I$49),0)+IF($B$7="Actuals + Projected",SUMIF('WW Spending Total'!$B$10:$B$49,'Summary TC'!$B77,'WW Spending Total'!I$10:I$49),0)</f>
        <v>0</v>
      </c>
      <c r="K77" s="354">
        <f>IF($B$7="Actuals only",SUMIF('WW Spending Actual'!$B$10:$B$49,'Summary TC'!$B77,'WW Spending Actual'!J$10:J$49),0)+IF($B$7="Actuals + Projected",SUMIF('WW Spending Total'!$B$10:$B$49,'Summary TC'!$B77,'WW Spending Total'!J$10:J$49),0)</f>
        <v>0</v>
      </c>
      <c r="L77" s="354">
        <f>IF($B$7="Actuals only",SUMIF('WW Spending Actual'!$B$10:$B$49,'Summary TC'!$B77,'WW Spending Actual'!K$10:K$49),0)+IF($B$7="Actuals + Projected",SUMIF('WW Spending Total'!$B$10:$B$49,'Summary TC'!$B77,'WW Spending Total'!K$10:K$49),0)</f>
        <v>0</v>
      </c>
      <c r="M77" s="354">
        <f>IF($B$7="Actuals only",SUMIF('WW Spending Actual'!$B$10:$B$49,'Summary TC'!$B77,'WW Spending Actual'!L$10:L$49),0)+IF($B$7="Actuals + Projected",SUMIF('WW Spending Total'!$B$10:$B$49,'Summary TC'!$B77,'WW Spending Total'!L$10:L$49),0)</f>
        <v>0</v>
      </c>
      <c r="N77" s="354">
        <f>IF($B$7="Actuals only",SUMIF('WW Spending Actual'!$B$10:$B$49,'Summary TC'!$B77,'WW Spending Actual'!M$10:M$49),0)+IF($B$7="Actuals + Projected",SUMIF('WW Spending Total'!$B$10:$B$49,'Summary TC'!$B77,'WW Spending Total'!M$10:M$49),0)</f>
        <v>0</v>
      </c>
      <c r="O77" s="354">
        <f>IF($B$7="Actuals only",SUMIF('WW Spending Actual'!$B$10:$B$49,'Summary TC'!$B77,'WW Spending Actual'!N$10:N$49),0)+IF($B$7="Actuals + Projected",SUMIF('WW Spending Total'!$B$10:$B$49,'Summary TC'!$B77,'WW Spending Total'!N$10:N$49),0)</f>
        <v>0</v>
      </c>
      <c r="P77" s="354">
        <f>IF($B$7="Actuals only",SUMIF('WW Spending Actual'!$B$10:$B$49,'Summary TC'!$B77,'WW Spending Actual'!O$10:O$49),0)+IF($B$7="Actuals + Projected",SUMIF('WW Spending Total'!$B$10:$B$49,'Summary TC'!$B77,'WW Spending Total'!O$10:O$49),0)</f>
        <v>0</v>
      </c>
      <c r="Q77" s="354">
        <f>IF($B$7="Actuals only",SUMIF('WW Spending Actual'!$B$10:$B$49,'Summary TC'!$B77,'WW Spending Actual'!P$10:P$49),0)+IF($B$7="Actuals + Projected",SUMIF('WW Spending Total'!$B$10:$B$49,'Summary TC'!$B77,'WW Spending Total'!P$10:P$49),0)</f>
        <v>0</v>
      </c>
      <c r="R77" s="354">
        <f>IF($B$7="Actuals only",SUMIF('WW Spending Actual'!$B$10:$B$49,'Summary TC'!$B77,'WW Spending Actual'!Q$10:Q$49),0)+IF($B$7="Actuals + Projected",SUMIF('WW Spending Total'!$B$10:$B$49,'Summary TC'!$B77,'WW Spending Total'!Q$10:Q$49),0)</f>
        <v>0</v>
      </c>
      <c r="S77" s="354">
        <f>IF($B$7="Actuals only",SUMIF('WW Spending Actual'!$B$10:$B$49,'Summary TC'!$B77,'WW Spending Actual'!R$10:R$49),0)+IF($B$7="Actuals + Projected",SUMIF('WW Spending Total'!$B$10:$B$49,'Summary TC'!$B77,'WW Spending Total'!R$10:R$49),0)</f>
        <v>0</v>
      </c>
      <c r="T77" s="354">
        <f>IF($B$7="Actuals only",SUMIF('WW Spending Actual'!$B$10:$B$49,'Summary TC'!$B77,'WW Spending Actual'!S$10:S$49),0)+IF($B$7="Actuals + Projected",SUMIF('WW Spending Total'!$B$10:$B$49,'Summary TC'!$B77,'WW Spending Total'!S$10:S$49),0)</f>
        <v>0</v>
      </c>
      <c r="U77" s="354">
        <f>IF($B$7="Actuals only",SUMIF('WW Spending Actual'!$B$10:$B$49,'Summary TC'!$B77,'WW Spending Actual'!T$10:T$49),0)+IF($B$7="Actuals + Projected",SUMIF('WW Spending Total'!$B$10:$B$49,'Summary TC'!$B77,'WW Spending Total'!T$10:T$49),0)</f>
        <v>0</v>
      </c>
      <c r="V77" s="354">
        <f>IF($B$7="Actuals only",SUMIF('WW Spending Actual'!$B$10:$B$49,'Summary TC'!$B77,'WW Spending Actual'!U$10:U$49),0)+IF($B$7="Actuals + Projected",SUMIF('WW Spending Total'!$B$10:$B$49,'Summary TC'!$B77,'WW Spending Total'!U$10:U$49),0)</f>
        <v>0</v>
      </c>
      <c r="W77" s="354">
        <f>IF($B$7="Actuals only",SUMIF('WW Spending Actual'!$B$10:$B$49,'Summary TC'!$B77,'WW Spending Actual'!V$10:V$49),0)+IF($B$7="Actuals + Projected",SUMIF('WW Spending Total'!$B$10:$B$49,'Summary TC'!$B77,'WW Spending Total'!V$10:V$49),0)</f>
        <v>0</v>
      </c>
      <c r="X77" s="354">
        <f>IF($B$7="Actuals only",SUMIF('WW Spending Actual'!$B$10:$B$49,'Summary TC'!$B77,'WW Spending Actual'!W$10:W$49),0)+IF($B$7="Actuals + Projected",SUMIF('WW Spending Total'!$B$10:$B$49,'Summary TC'!$B77,'WW Spending Total'!W$10:W$49),0)</f>
        <v>0</v>
      </c>
      <c r="Y77" s="354">
        <f>IF($B$7="Actuals only",SUMIF('WW Spending Actual'!$B$10:$B$49,'Summary TC'!$B77,'WW Spending Actual'!X$10:X$49),0)+IF($B$7="Actuals + Projected",SUMIF('WW Spending Total'!$B$10:$B$49,'Summary TC'!$B77,'WW Spending Total'!X$10:X$49),0)</f>
        <v>0</v>
      </c>
      <c r="Z77" s="354">
        <f>IF($B$7="Actuals only",SUMIF('WW Spending Actual'!$B$10:$B$49,'Summary TC'!$B77,'WW Spending Actual'!Y$10:Y$49),0)+IF($B$7="Actuals + Projected",SUMIF('WW Spending Total'!$B$10:$B$49,'Summary TC'!$B77,'WW Spending Total'!Y$10:Y$49),0)</f>
        <v>0</v>
      </c>
      <c r="AA77" s="354">
        <f>IF($B$7="Actuals only",SUMIF('WW Spending Actual'!$B$10:$B$49,'Summary TC'!$B77,'WW Spending Actual'!Z$10:Z$49),0)+IF($B$7="Actuals + Projected",SUMIF('WW Spending Total'!$B$10:$B$49,'Summary TC'!$B77,'WW Spending Total'!Z$10:Z$49),0)</f>
        <v>0</v>
      </c>
      <c r="AB77" s="354">
        <f>IF($B$7="Actuals only",SUMIF('WW Spending Actual'!$B$10:$B$49,'Summary TC'!$B77,'WW Spending Actual'!AA$10:AA$49),0)+IF($B$7="Actuals + Projected",SUMIF('WW Spending Total'!$B$10:$B$49,'Summary TC'!$B77,'WW Spending Total'!AA$10:AA$49),0)</f>
        <v>0</v>
      </c>
      <c r="AC77" s="355">
        <f>IF($B$7="Actuals only",SUMIF('WW Spending Actual'!$B$10:$B$49,'Summary TC'!$B77,'WW Spending Actual'!AB$10:AB$49),0)+IF($B$7="Actuals + Projected",SUMIF('WW Spending Total'!$B$10:$B$49,'Summary TC'!$B77,'WW Spending Total'!AB$10:AB$49),0)</f>
        <v>0</v>
      </c>
      <c r="AD77" s="284">
        <f>SUM(E77:AC77)</f>
        <v>0</v>
      </c>
    </row>
    <row r="78" spans="2:30" x14ac:dyDescent="0.2">
      <c r="B78" s="61" t="str">
        <f>IFERROR(VLOOKUP(C78,'MEG Def'!$A$7:$B$12,2),"")</f>
        <v/>
      </c>
      <c r="C78" s="115"/>
      <c r="D78" s="357"/>
      <c r="E78" s="353">
        <f>IF($B$7="Actuals only",SUMIF('WW Spending Actual'!$B$10:$B$49,'Summary TC'!$B78,'WW Spending Actual'!D$10:D$49),0)+IF($B$7="Actuals + Projected",SUMIF('WW Spending Total'!$B$10:$B$49,'Summary TC'!$B78,'WW Spending Total'!D$10:D$49),0)</f>
        <v>0</v>
      </c>
      <c r="F78" s="354">
        <f>IF($B$7="Actuals only",SUMIF('WW Spending Actual'!$B$10:$B$49,'Summary TC'!$B78,'WW Spending Actual'!E$10:E$49),0)+IF($B$7="Actuals + Projected",SUMIF('WW Spending Total'!$B$10:$B$49,'Summary TC'!$B78,'WW Spending Total'!E$10:E$49),0)</f>
        <v>0</v>
      </c>
      <c r="G78" s="354">
        <f>IF($B$7="Actuals only",SUMIF('WW Spending Actual'!$B$10:$B$49,'Summary TC'!$B78,'WW Spending Actual'!F$10:F$49),0)+IF($B$7="Actuals + Projected",SUMIF('WW Spending Total'!$B$10:$B$49,'Summary TC'!$B78,'WW Spending Total'!F$10:F$49),0)</f>
        <v>0</v>
      </c>
      <c r="H78" s="354">
        <f>IF($B$7="Actuals only",SUMIF('WW Spending Actual'!$B$10:$B$49,'Summary TC'!$B78,'WW Spending Actual'!G$10:G$49),0)+IF($B$7="Actuals + Projected",SUMIF('WW Spending Total'!$B$10:$B$49,'Summary TC'!$B78,'WW Spending Total'!G$10:G$49),0)</f>
        <v>0</v>
      </c>
      <c r="I78" s="354">
        <f>IF($B$7="Actuals only",SUMIF('WW Spending Actual'!$B$10:$B$49,'Summary TC'!$B78,'WW Spending Actual'!H$10:H$49),0)+IF($B$7="Actuals + Projected",SUMIF('WW Spending Total'!$B$10:$B$49,'Summary TC'!$B78,'WW Spending Total'!H$10:H$49),0)</f>
        <v>0</v>
      </c>
      <c r="J78" s="354">
        <f>IF($B$7="Actuals only",SUMIF('WW Spending Actual'!$B$10:$B$49,'Summary TC'!$B78,'WW Spending Actual'!I$10:I$49),0)+IF($B$7="Actuals + Projected",SUMIF('WW Spending Total'!$B$10:$B$49,'Summary TC'!$B78,'WW Spending Total'!I$10:I$49),0)</f>
        <v>0</v>
      </c>
      <c r="K78" s="354">
        <f>IF($B$7="Actuals only",SUMIF('WW Spending Actual'!$B$10:$B$49,'Summary TC'!$B78,'WW Spending Actual'!J$10:J$49),0)+IF($B$7="Actuals + Projected",SUMIF('WW Spending Total'!$B$10:$B$49,'Summary TC'!$B78,'WW Spending Total'!J$10:J$49),0)</f>
        <v>0</v>
      </c>
      <c r="L78" s="354">
        <f>IF($B$7="Actuals only",SUMIF('WW Spending Actual'!$B$10:$B$49,'Summary TC'!$B78,'WW Spending Actual'!K$10:K$49),0)+IF($B$7="Actuals + Projected",SUMIF('WW Spending Total'!$B$10:$B$49,'Summary TC'!$B78,'WW Spending Total'!K$10:K$49),0)</f>
        <v>0</v>
      </c>
      <c r="M78" s="354">
        <f>IF($B$7="Actuals only",SUMIF('WW Spending Actual'!$B$10:$B$49,'Summary TC'!$B78,'WW Spending Actual'!L$10:L$49),0)+IF($B$7="Actuals + Projected",SUMIF('WW Spending Total'!$B$10:$B$49,'Summary TC'!$B78,'WW Spending Total'!L$10:L$49),0)</f>
        <v>0</v>
      </c>
      <c r="N78" s="354">
        <f>IF($B$7="Actuals only",SUMIF('WW Spending Actual'!$B$10:$B$49,'Summary TC'!$B78,'WW Spending Actual'!M$10:M$49),0)+IF($B$7="Actuals + Projected",SUMIF('WW Spending Total'!$B$10:$B$49,'Summary TC'!$B78,'WW Spending Total'!M$10:M$49),0)</f>
        <v>0</v>
      </c>
      <c r="O78" s="354">
        <f>IF($B$7="Actuals only",SUMIF('WW Spending Actual'!$B$10:$B$49,'Summary TC'!$B78,'WW Spending Actual'!N$10:N$49),0)+IF($B$7="Actuals + Projected",SUMIF('WW Spending Total'!$B$10:$B$49,'Summary TC'!$B78,'WW Spending Total'!N$10:N$49),0)</f>
        <v>0</v>
      </c>
      <c r="P78" s="354">
        <f>IF($B$7="Actuals only",SUMIF('WW Spending Actual'!$B$10:$B$49,'Summary TC'!$B78,'WW Spending Actual'!O$10:O$49),0)+IF($B$7="Actuals + Projected",SUMIF('WW Spending Total'!$B$10:$B$49,'Summary TC'!$B78,'WW Spending Total'!O$10:O$49),0)</f>
        <v>0</v>
      </c>
      <c r="Q78" s="354">
        <f>IF($B$7="Actuals only",SUMIF('WW Spending Actual'!$B$10:$B$49,'Summary TC'!$B78,'WW Spending Actual'!P$10:P$49),0)+IF($B$7="Actuals + Projected",SUMIF('WW Spending Total'!$B$10:$B$49,'Summary TC'!$B78,'WW Spending Total'!P$10:P$49),0)</f>
        <v>0</v>
      </c>
      <c r="R78" s="354">
        <f>IF($B$7="Actuals only",SUMIF('WW Spending Actual'!$B$10:$B$49,'Summary TC'!$B78,'WW Spending Actual'!Q$10:Q$49),0)+IF($B$7="Actuals + Projected",SUMIF('WW Spending Total'!$B$10:$B$49,'Summary TC'!$B78,'WW Spending Total'!Q$10:Q$49),0)</f>
        <v>0</v>
      </c>
      <c r="S78" s="354">
        <f>IF($B$7="Actuals only",SUMIF('WW Spending Actual'!$B$10:$B$49,'Summary TC'!$B78,'WW Spending Actual'!R$10:R$49),0)+IF($B$7="Actuals + Projected",SUMIF('WW Spending Total'!$B$10:$B$49,'Summary TC'!$B78,'WW Spending Total'!R$10:R$49),0)</f>
        <v>0</v>
      </c>
      <c r="T78" s="354">
        <f>IF($B$7="Actuals only",SUMIF('WW Spending Actual'!$B$10:$B$49,'Summary TC'!$B78,'WW Spending Actual'!S$10:S$49),0)+IF($B$7="Actuals + Projected",SUMIF('WW Spending Total'!$B$10:$B$49,'Summary TC'!$B78,'WW Spending Total'!S$10:S$49),0)</f>
        <v>0</v>
      </c>
      <c r="U78" s="354">
        <f>IF($B$7="Actuals only",SUMIF('WW Spending Actual'!$B$10:$B$49,'Summary TC'!$B78,'WW Spending Actual'!T$10:T$49),0)+IF($B$7="Actuals + Projected",SUMIF('WW Spending Total'!$B$10:$B$49,'Summary TC'!$B78,'WW Spending Total'!T$10:T$49),0)</f>
        <v>0</v>
      </c>
      <c r="V78" s="354">
        <f>IF($B$7="Actuals only",SUMIF('WW Spending Actual'!$B$10:$B$49,'Summary TC'!$B78,'WW Spending Actual'!U$10:U$49),0)+IF($B$7="Actuals + Projected",SUMIF('WW Spending Total'!$B$10:$B$49,'Summary TC'!$B78,'WW Spending Total'!U$10:U$49),0)</f>
        <v>0</v>
      </c>
      <c r="W78" s="354">
        <f>IF($B$7="Actuals only",SUMIF('WW Spending Actual'!$B$10:$B$49,'Summary TC'!$B78,'WW Spending Actual'!V$10:V$49),0)+IF($B$7="Actuals + Projected",SUMIF('WW Spending Total'!$B$10:$B$49,'Summary TC'!$B78,'WW Spending Total'!V$10:V$49),0)</f>
        <v>0</v>
      </c>
      <c r="X78" s="354">
        <f>IF($B$7="Actuals only",SUMIF('WW Spending Actual'!$B$10:$B$49,'Summary TC'!$B78,'WW Spending Actual'!W$10:W$49),0)+IF($B$7="Actuals + Projected",SUMIF('WW Spending Total'!$B$10:$B$49,'Summary TC'!$B78,'WW Spending Total'!W$10:W$49),0)</f>
        <v>0</v>
      </c>
      <c r="Y78" s="354">
        <f>IF($B$7="Actuals only",SUMIF('WW Spending Actual'!$B$10:$B$49,'Summary TC'!$B78,'WW Spending Actual'!X$10:X$49),0)+IF($B$7="Actuals + Projected",SUMIF('WW Spending Total'!$B$10:$B$49,'Summary TC'!$B78,'WW Spending Total'!X$10:X$49),0)</f>
        <v>0</v>
      </c>
      <c r="Z78" s="354">
        <f>IF($B$7="Actuals only",SUMIF('WW Spending Actual'!$B$10:$B$49,'Summary TC'!$B78,'WW Spending Actual'!Y$10:Y$49),0)+IF($B$7="Actuals + Projected",SUMIF('WW Spending Total'!$B$10:$B$49,'Summary TC'!$B78,'WW Spending Total'!Y$10:Y$49),0)</f>
        <v>0</v>
      </c>
      <c r="AA78" s="354">
        <f>IF($B$7="Actuals only",SUMIF('WW Spending Actual'!$B$10:$B$49,'Summary TC'!$B78,'WW Spending Actual'!Z$10:Z$49),0)+IF($B$7="Actuals + Projected",SUMIF('WW Spending Total'!$B$10:$B$49,'Summary TC'!$B78,'WW Spending Total'!Z$10:Z$49),0)</f>
        <v>0</v>
      </c>
      <c r="AB78" s="354">
        <f>IF($B$7="Actuals only",SUMIF('WW Spending Actual'!$B$10:$B$49,'Summary TC'!$B78,'WW Spending Actual'!AA$10:AA$49),0)+IF($B$7="Actuals + Projected",SUMIF('WW Spending Total'!$B$10:$B$49,'Summary TC'!$B78,'WW Spending Total'!AA$10:AA$49),0)</f>
        <v>0</v>
      </c>
      <c r="AC78" s="355">
        <f>IF($B$7="Actuals only",SUMIF('WW Spending Actual'!$B$10:$B$49,'Summary TC'!$B78,'WW Spending Actual'!AB$10:AB$49),0)+IF($B$7="Actuals + Projected",SUMIF('WW Spending Total'!$B$10:$B$49,'Summary TC'!$B78,'WW Spending Total'!AB$10:AB$49),0)</f>
        <v>0</v>
      </c>
      <c r="AD78" s="284">
        <f>SUM(E78:AC78)</f>
        <v>0</v>
      </c>
    </row>
    <row r="79" spans="2:30" x14ac:dyDescent="0.2">
      <c r="B79" s="61" t="str">
        <f>IFERROR(VLOOKUP(C79,'MEG Def'!$A$7:$B$12,2),"")</f>
        <v/>
      </c>
      <c r="C79" s="115"/>
      <c r="D79" s="357"/>
      <c r="E79" s="353">
        <f>IF($B$7="Actuals only",SUMIF('WW Spending Actual'!$B$10:$B$49,'Summary TC'!$B79,'WW Spending Actual'!D$10:D$49),0)+IF($B$7="Actuals + Projected",SUMIF('WW Spending Total'!$B$10:$B$49,'Summary TC'!$B79,'WW Spending Total'!D$10:D$49),0)</f>
        <v>0</v>
      </c>
      <c r="F79" s="354">
        <f>IF($B$7="Actuals only",SUMIF('WW Spending Actual'!$B$10:$B$49,'Summary TC'!$B79,'WW Spending Actual'!E$10:E$49),0)+IF($B$7="Actuals + Projected",SUMIF('WW Spending Total'!$B$10:$B$49,'Summary TC'!$B79,'WW Spending Total'!E$10:E$49),0)</f>
        <v>0</v>
      </c>
      <c r="G79" s="354">
        <f>IF($B$7="Actuals only",SUMIF('WW Spending Actual'!$B$10:$B$49,'Summary TC'!$B79,'WW Spending Actual'!F$10:F$49),0)+IF($B$7="Actuals + Projected",SUMIF('WW Spending Total'!$B$10:$B$49,'Summary TC'!$B79,'WW Spending Total'!F$10:F$49),0)</f>
        <v>0</v>
      </c>
      <c r="H79" s="354">
        <f>IF($B$7="Actuals only",SUMIF('WW Spending Actual'!$B$10:$B$49,'Summary TC'!$B79,'WW Spending Actual'!G$10:G$49),0)+IF($B$7="Actuals + Projected",SUMIF('WW Spending Total'!$B$10:$B$49,'Summary TC'!$B79,'WW Spending Total'!G$10:G$49),0)</f>
        <v>0</v>
      </c>
      <c r="I79" s="354">
        <f>IF($B$7="Actuals only",SUMIF('WW Spending Actual'!$B$10:$B$49,'Summary TC'!$B79,'WW Spending Actual'!H$10:H$49),0)+IF($B$7="Actuals + Projected",SUMIF('WW Spending Total'!$B$10:$B$49,'Summary TC'!$B79,'WW Spending Total'!H$10:H$49),0)</f>
        <v>0</v>
      </c>
      <c r="J79" s="354">
        <f>IF($B$7="Actuals only",SUMIF('WW Spending Actual'!$B$10:$B$49,'Summary TC'!$B79,'WW Spending Actual'!I$10:I$49),0)+IF($B$7="Actuals + Projected",SUMIF('WW Spending Total'!$B$10:$B$49,'Summary TC'!$B79,'WW Spending Total'!I$10:I$49),0)</f>
        <v>0</v>
      </c>
      <c r="K79" s="354">
        <f>IF($B$7="Actuals only",SUMIF('WW Spending Actual'!$B$10:$B$49,'Summary TC'!$B79,'WW Spending Actual'!J$10:J$49),0)+IF($B$7="Actuals + Projected",SUMIF('WW Spending Total'!$B$10:$B$49,'Summary TC'!$B79,'WW Spending Total'!J$10:J$49),0)</f>
        <v>0</v>
      </c>
      <c r="L79" s="354">
        <f>IF($B$7="Actuals only",SUMIF('WW Spending Actual'!$B$10:$B$49,'Summary TC'!$B79,'WW Spending Actual'!K$10:K$49),0)+IF($B$7="Actuals + Projected",SUMIF('WW Spending Total'!$B$10:$B$49,'Summary TC'!$B79,'WW Spending Total'!K$10:K$49),0)</f>
        <v>0</v>
      </c>
      <c r="M79" s="354">
        <f>IF($B$7="Actuals only",SUMIF('WW Spending Actual'!$B$10:$B$49,'Summary TC'!$B79,'WW Spending Actual'!L$10:L$49),0)+IF($B$7="Actuals + Projected",SUMIF('WW Spending Total'!$B$10:$B$49,'Summary TC'!$B79,'WW Spending Total'!L$10:L$49),0)</f>
        <v>0</v>
      </c>
      <c r="N79" s="354">
        <f>IF($B$7="Actuals only",SUMIF('WW Spending Actual'!$B$10:$B$49,'Summary TC'!$B79,'WW Spending Actual'!M$10:M$49),0)+IF($B$7="Actuals + Projected",SUMIF('WW Spending Total'!$B$10:$B$49,'Summary TC'!$B79,'WW Spending Total'!M$10:M$49),0)</f>
        <v>0</v>
      </c>
      <c r="O79" s="354">
        <f>IF($B$7="Actuals only",SUMIF('WW Spending Actual'!$B$10:$B$49,'Summary TC'!$B79,'WW Spending Actual'!N$10:N$49),0)+IF($B$7="Actuals + Projected",SUMIF('WW Spending Total'!$B$10:$B$49,'Summary TC'!$B79,'WW Spending Total'!N$10:N$49),0)</f>
        <v>0</v>
      </c>
      <c r="P79" s="354">
        <f>IF($B$7="Actuals only",SUMIF('WW Spending Actual'!$B$10:$B$49,'Summary TC'!$B79,'WW Spending Actual'!O$10:O$49),0)+IF($B$7="Actuals + Projected",SUMIF('WW Spending Total'!$B$10:$B$49,'Summary TC'!$B79,'WW Spending Total'!O$10:O$49),0)</f>
        <v>0</v>
      </c>
      <c r="Q79" s="354">
        <f>IF($B$7="Actuals only",SUMIF('WW Spending Actual'!$B$10:$B$49,'Summary TC'!$B79,'WW Spending Actual'!P$10:P$49),0)+IF($B$7="Actuals + Projected",SUMIF('WW Spending Total'!$B$10:$B$49,'Summary TC'!$B79,'WW Spending Total'!P$10:P$49),0)</f>
        <v>0</v>
      </c>
      <c r="R79" s="354">
        <f>IF($B$7="Actuals only",SUMIF('WW Spending Actual'!$B$10:$B$49,'Summary TC'!$B79,'WW Spending Actual'!Q$10:Q$49),0)+IF($B$7="Actuals + Projected",SUMIF('WW Spending Total'!$B$10:$B$49,'Summary TC'!$B79,'WW Spending Total'!Q$10:Q$49),0)</f>
        <v>0</v>
      </c>
      <c r="S79" s="354">
        <f>IF($B$7="Actuals only",SUMIF('WW Spending Actual'!$B$10:$B$49,'Summary TC'!$B79,'WW Spending Actual'!R$10:R$49),0)+IF($B$7="Actuals + Projected",SUMIF('WW Spending Total'!$B$10:$B$49,'Summary TC'!$B79,'WW Spending Total'!R$10:R$49),0)</f>
        <v>0</v>
      </c>
      <c r="T79" s="354">
        <f>IF($B$7="Actuals only",SUMIF('WW Spending Actual'!$B$10:$B$49,'Summary TC'!$B79,'WW Spending Actual'!S$10:S$49),0)+IF($B$7="Actuals + Projected",SUMIF('WW Spending Total'!$B$10:$B$49,'Summary TC'!$B79,'WW Spending Total'!S$10:S$49),0)</f>
        <v>0</v>
      </c>
      <c r="U79" s="354">
        <f>IF($B$7="Actuals only",SUMIF('WW Spending Actual'!$B$10:$B$49,'Summary TC'!$B79,'WW Spending Actual'!T$10:T$49),0)+IF($B$7="Actuals + Projected",SUMIF('WW Spending Total'!$B$10:$B$49,'Summary TC'!$B79,'WW Spending Total'!T$10:T$49),0)</f>
        <v>0</v>
      </c>
      <c r="V79" s="354">
        <f>IF($B$7="Actuals only",SUMIF('WW Spending Actual'!$B$10:$B$49,'Summary TC'!$B79,'WW Spending Actual'!U$10:U$49),0)+IF($B$7="Actuals + Projected",SUMIF('WW Spending Total'!$B$10:$B$49,'Summary TC'!$B79,'WW Spending Total'!U$10:U$49),0)</f>
        <v>0</v>
      </c>
      <c r="W79" s="354">
        <f>IF($B$7="Actuals only",SUMIF('WW Spending Actual'!$B$10:$B$49,'Summary TC'!$B79,'WW Spending Actual'!V$10:V$49),0)+IF($B$7="Actuals + Projected",SUMIF('WW Spending Total'!$B$10:$B$49,'Summary TC'!$B79,'WW Spending Total'!V$10:V$49),0)</f>
        <v>0</v>
      </c>
      <c r="X79" s="354">
        <f>IF($B$7="Actuals only",SUMIF('WW Spending Actual'!$B$10:$B$49,'Summary TC'!$B79,'WW Spending Actual'!W$10:W$49),0)+IF($B$7="Actuals + Projected",SUMIF('WW Spending Total'!$B$10:$B$49,'Summary TC'!$B79,'WW Spending Total'!W$10:W$49),0)</f>
        <v>0</v>
      </c>
      <c r="Y79" s="354">
        <f>IF($B$7="Actuals only",SUMIF('WW Spending Actual'!$B$10:$B$49,'Summary TC'!$B79,'WW Spending Actual'!X$10:X$49),0)+IF($B$7="Actuals + Projected",SUMIF('WW Spending Total'!$B$10:$B$49,'Summary TC'!$B79,'WW Spending Total'!X$10:X$49),0)</f>
        <v>0</v>
      </c>
      <c r="Z79" s="354">
        <f>IF($B$7="Actuals only",SUMIF('WW Spending Actual'!$B$10:$B$49,'Summary TC'!$B79,'WW Spending Actual'!Y$10:Y$49),0)+IF($B$7="Actuals + Projected",SUMIF('WW Spending Total'!$B$10:$B$49,'Summary TC'!$B79,'WW Spending Total'!Y$10:Y$49),0)</f>
        <v>0</v>
      </c>
      <c r="AA79" s="354">
        <f>IF($B$7="Actuals only",SUMIF('WW Spending Actual'!$B$10:$B$49,'Summary TC'!$B79,'WW Spending Actual'!Z$10:Z$49),0)+IF($B$7="Actuals + Projected",SUMIF('WW Spending Total'!$B$10:$B$49,'Summary TC'!$B79,'WW Spending Total'!Z$10:Z$49),0)</f>
        <v>0</v>
      </c>
      <c r="AB79" s="354">
        <f>IF($B$7="Actuals only",SUMIF('WW Spending Actual'!$B$10:$B$49,'Summary TC'!$B79,'WW Spending Actual'!AA$10:AA$49),0)+IF($B$7="Actuals + Projected",SUMIF('WW Spending Total'!$B$10:$B$49,'Summary TC'!$B79,'WW Spending Total'!AA$10:AA$49),0)</f>
        <v>0</v>
      </c>
      <c r="AC79" s="355">
        <f>IF($B$7="Actuals only",SUMIF('WW Spending Actual'!$B$10:$B$49,'Summary TC'!$B79,'WW Spending Actual'!AB$10:AB$49),0)+IF($B$7="Actuals + Projected",SUMIF('WW Spending Total'!$B$10:$B$49,'Summary TC'!$B79,'WW Spending Total'!AB$10:AB$49),0)</f>
        <v>0</v>
      </c>
      <c r="AD79" s="284">
        <f>SUM(E79:AC79)</f>
        <v>0</v>
      </c>
    </row>
    <row r="80" spans="2:30" x14ac:dyDescent="0.2">
      <c r="B80" s="61" t="str">
        <f>IFERROR(VLOOKUP(C80,'MEG Def'!$A$7:$B$12,2),"")</f>
        <v/>
      </c>
      <c r="C80" s="115"/>
      <c r="D80" s="357"/>
      <c r="E80" s="353">
        <f>IF($B$7="Actuals only",SUMIF('WW Spending Actual'!$B$10:$B$49,'Summary TC'!$B80,'WW Spending Actual'!D$10:D$49),0)+IF($B$7="Actuals + Projected",SUMIF('WW Spending Total'!$B$10:$B$49,'Summary TC'!$B80,'WW Spending Total'!D$10:D$49),0)</f>
        <v>0</v>
      </c>
      <c r="F80" s="354">
        <f>IF($B$7="Actuals only",SUMIF('WW Spending Actual'!$B$10:$B$49,'Summary TC'!$B80,'WW Spending Actual'!E$10:E$49),0)+IF($B$7="Actuals + Projected",SUMIF('WW Spending Total'!$B$10:$B$49,'Summary TC'!$B80,'WW Spending Total'!E$10:E$49),0)</f>
        <v>0</v>
      </c>
      <c r="G80" s="354">
        <f>IF($B$7="Actuals only",SUMIF('WW Spending Actual'!$B$10:$B$49,'Summary TC'!$B80,'WW Spending Actual'!F$10:F$49),0)+IF($B$7="Actuals + Projected",SUMIF('WW Spending Total'!$B$10:$B$49,'Summary TC'!$B80,'WW Spending Total'!F$10:F$49),0)</f>
        <v>0</v>
      </c>
      <c r="H80" s="354">
        <f>IF($B$7="Actuals only",SUMIF('WW Spending Actual'!$B$10:$B$49,'Summary TC'!$B80,'WW Spending Actual'!G$10:G$49),0)+IF($B$7="Actuals + Projected",SUMIF('WW Spending Total'!$B$10:$B$49,'Summary TC'!$B80,'WW Spending Total'!G$10:G$49),0)</f>
        <v>0</v>
      </c>
      <c r="I80" s="354">
        <f>IF($B$7="Actuals only",SUMIF('WW Spending Actual'!$B$10:$B$49,'Summary TC'!$B80,'WW Spending Actual'!H$10:H$49),0)+IF($B$7="Actuals + Projected",SUMIF('WW Spending Total'!$B$10:$B$49,'Summary TC'!$B80,'WW Spending Total'!H$10:H$49),0)</f>
        <v>0</v>
      </c>
      <c r="J80" s="354">
        <f>IF($B$7="Actuals only",SUMIF('WW Spending Actual'!$B$10:$B$49,'Summary TC'!$B80,'WW Spending Actual'!I$10:I$49),0)+IF($B$7="Actuals + Projected",SUMIF('WW Spending Total'!$B$10:$B$49,'Summary TC'!$B80,'WW Spending Total'!I$10:I$49),0)</f>
        <v>0</v>
      </c>
      <c r="K80" s="354">
        <f>IF($B$7="Actuals only",SUMIF('WW Spending Actual'!$B$10:$B$49,'Summary TC'!$B80,'WW Spending Actual'!J$10:J$49),0)+IF($B$7="Actuals + Projected",SUMIF('WW Spending Total'!$B$10:$B$49,'Summary TC'!$B80,'WW Spending Total'!J$10:J$49),0)</f>
        <v>0</v>
      </c>
      <c r="L80" s="354">
        <f>IF($B$7="Actuals only",SUMIF('WW Spending Actual'!$B$10:$B$49,'Summary TC'!$B80,'WW Spending Actual'!K$10:K$49),0)+IF($B$7="Actuals + Projected",SUMIF('WW Spending Total'!$B$10:$B$49,'Summary TC'!$B80,'WW Spending Total'!K$10:K$49),0)</f>
        <v>0</v>
      </c>
      <c r="M80" s="354">
        <f>IF($B$7="Actuals only",SUMIF('WW Spending Actual'!$B$10:$B$49,'Summary TC'!$B80,'WW Spending Actual'!L$10:L$49),0)+IF($B$7="Actuals + Projected",SUMIF('WW Spending Total'!$B$10:$B$49,'Summary TC'!$B80,'WW Spending Total'!L$10:L$49),0)</f>
        <v>0</v>
      </c>
      <c r="N80" s="354">
        <f>IF($B$7="Actuals only",SUMIF('WW Spending Actual'!$B$10:$B$49,'Summary TC'!$B80,'WW Spending Actual'!M$10:M$49),0)+IF($B$7="Actuals + Projected",SUMIF('WW Spending Total'!$B$10:$B$49,'Summary TC'!$B80,'WW Spending Total'!M$10:M$49),0)</f>
        <v>0</v>
      </c>
      <c r="O80" s="354">
        <f>IF($B$7="Actuals only",SUMIF('WW Spending Actual'!$B$10:$B$49,'Summary TC'!$B80,'WW Spending Actual'!N$10:N$49),0)+IF($B$7="Actuals + Projected",SUMIF('WW Spending Total'!$B$10:$B$49,'Summary TC'!$B80,'WW Spending Total'!N$10:N$49),0)</f>
        <v>0</v>
      </c>
      <c r="P80" s="354">
        <f>IF($B$7="Actuals only",SUMIF('WW Spending Actual'!$B$10:$B$49,'Summary TC'!$B80,'WW Spending Actual'!O$10:O$49),0)+IF($B$7="Actuals + Projected",SUMIF('WW Spending Total'!$B$10:$B$49,'Summary TC'!$B80,'WW Spending Total'!O$10:O$49),0)</f>
        <v>0</v>
      </c>
      <c r="Q80" s="354">
        <f>IF($B$7="Actuals only",SUMIF('WW Spending Actual'!$B$10:$B$49,'Summary TC'!$B80,'WW Spending Actual'!P$10:P$49),0)+IF($B$7="Actuals + Projected",SUMIF('WW Spending Total'!$B$10:$B$49,'Summary TC'!$B80,'WW Spending Total'!P$10:P$49),0)</f>
        <v>0</v>
      </c>
      <c r="R80" s="354">
        <f>IF($B$7="Actuals only",SUMIF('WW Spending Actual'!$B$10:$B$49,'Summary TC'!$B80,'WW Spending Actual'!Q$10:Q$49),0)+IF($B$7="Actuals + Projected",SUMIF('WW Spending Total'!$B$10:$B$49,'Summary TC'!$B80,'WW Spending Total'!Q$10:Q$49),0)</f>
        <v>0</v>
      </c>
      <c r="S80" s="354">
        <f>IF($B$7="Actuals only",SUMIF('WW Spending Actual'!$B$10:$B$49,'Summary TC'!$B80,'WW Spending Actual'!R$10:R$49),0)+IF($B$7="Actuals + Projected",SUMIF('WW Spending Total'!$B$10:$B$49,'Summary TC'!$B80,'WW Spending Total'!R$10:R$49),0)</f>
        <v>0</v>
      </c>
      <c r="T80" s="354">
        <f>IF($B$7="Actuals only",SUMIF('WW Spending Actual'!$B$10:$B$49,'Summary TC'!$B80,'WW Spending Actual'!S$10:S$49),0)+IF($B$7="Actuals + Projected",SUMIF('WW Spending Total'!$B$10:$B$49,'Summary TC'!$B80,'WW Spending Total'!S$10:S$49),0)</f>
        <v>0</v>
      </c>
      <c r="U80" s="354">
        <f>IF($B$7="Actuals only",SUMIF('WW Spending Actual'!$B$10:$B$49,'Summary TC'!$B80,'WW Spending Actual'!T$10:T$49),0)+IF($B$7="Actuals + Projected",SUMIF('WW Spending Total'!$B$10:$B$49,'Summary TC'!$B80,'WW Spending Total'!T$10:T$49),0)</f>
        <v>0</v>
      </c>
      <c r="V80" s="354">
        <f>IF($B$7="Actuals only",SUMIF('WW Spending Actual'!$B$10:$B$49,'Summary TC'!$B80,'WW Spending Actual'!U$10:U$49),0)+IF($B$7="Actuals + Projected",SUMIF('WW Spending Total'!$B$10:$B$49,'Summary TC'!$B80,'WW Spending Total'!U$10:U$49),0)</f>
        <v>0</v>
      </c>
      <c r="W80" s="354">
        <f>IF($B$7="Actuals only",SUMIF('WW Spending Actual'!$B$10:$B$49,'Summary TC'!$B80,'WW Spending Actual'!V$10:V$49),0)+IF($B$7="Actuals + Projected",SUMIF('WW Spending Total'!$B$10:$B$49,'Summary TC'!$B80,'WW Spending Total'!V$10:V$49),0)</f>
        <v>0</v>
      </c>
      <c r="X80" s="354">
        <f>IF($B$7="Actuals only",SUMIF('WW Spending Actual'!$B$10:$B$49,'Summary TC'!$B80,'WW Spending Actual'!W$10:W$49),0)+IF($B$7="Actuals + Projected",SUMIF('WW Spending Total'!$B$10:$B$49,'Summary TC'!$B80,'WW Spending Total'!W$10:W$49),0)</f>
        <v>0</v>
      </c>
      <c r="Y80" s="354">
        <f>IF($B$7="Actuals only",SUMIF('WW Spending Actual'!$B$10:$B$49,'Summary TC'!$B80,'WW Spending Actual'!X$10:X$49),0)+IF($B$7="Actuals + Projected",SUMIF('WW Spending Total'!$B$10:$B$49,'Summary TC'!$B80,'WW Spending Total'!X$10:X$49),0)</f>
        <v>0</v>
      </c>
      <c r="Z80" s="354">
        <f>IF($B$7="Actuals only",SUMIF('WW Spending Actual'!$B$10:$B$49,'Summary TC'!$B80,'WW Spending Actual'!Y$10:Y$49),0)+IF($B$7="Actuals + Projected",SUMIF('WW Spending Total'!$B$10:$B$49,'Summary TC'!$B80,'WW Spending Total'!Y$10:Y$49),0)</f>
        <v>0</v>
      </c>
      <c r="AA80" s="354">
        <f>IF($B$7="Actuals only",SUMIF('WW Spending Actual'!$B$10:$B$49,'Summary TC'!$B80,'WW Spending Actual'!Z$10:Z$49),0)+IF($B$7="Actuals + Projected",SUMIF('WW Spending Total'!$B$10:$B$49,'Summary TC'!$B80,'WW Spending Total'!Z$10:Z$49),0)</f>
        <v>0</v>
      </c>
      <c r="AB80" s="354">
        <f>IF($B$7="Actuals only",SUMIF('WW Spending Actual'!$B$10:$B$49,'Summary TC'!$B80,'WW Spending Actual'!AA$10:AA$49),0)+IF($B$7="Actuals + Projected",SUMIF('WW Spending Total'!$B$10:$B$49,'Summary TC'!$B80,'WW Spending Total'!AA$10:AA$49),0)</f>
        <v>0</v>
      </c>
      <c r="AC80" s="355">
        <f>IF($B$7="Actuals only",SUMIF('WW Spending Actual'!$B$10:$B$49,'Summary TC'!$B80,'WW Spending Actual'!AB$10:AB$49),0)+IF($B$7="Actuals + Projected",SUMIF('WW Spending Total'!$B$10:$B$49,'Summary TC'!$B80,'WW Spending Total'!AB$10:AB$49),0)</f>
        <v>0</v>
      </c>
      <c r="AD80" s="284">
        <f>SUM(E80:AC80)</f>
        <v>0</v>
      </c>
    </row>
    <row r="81" spans="2:30" x14ac:dyDescent="0.2">
      <c r="B81" s="61"/>
      <c r="C81" s="115"/>
      <c r="D81" s="290"/>
      <c r="E81" s="261">
        <f>IF($B$7="Actuals only",SUMIF('WW Spending Actual'!$B$10:$B$49,'Summary TC'!$B81,'WW Spending Actual'!D$10:D$49),0)+IF($B$7="Actuals + Projected",SUMIF('WW Spending Total'!$B$10:$B$49,'Summary TC'!$B81,'WW Spending Total'!D$10:D$49),0)</f>
        <v>0</v>
      </c>
      <c r="F81" s="261">
        <f>IF($B$7="Actuals only",SUMIF('WW Spending Actual'!$B$10:$B$49,'Summary TC'!$B81,'WW Spending Actual'!E$10:E$49),0)+IF($B$7="Actuals + Projected",SUMIF('WW Spending Total'!$B$10:$B$49,'Summary TC'!$B81,'WW Spending Total'!E$10:E$49),0)</f>
        <v>0</v>
      </c>
      <c r="G81" s="261">
        <f>IF($B$7="Actuals only",SUMIF('WW Spending Actual'!$B$10:$B$49,'Summary TC'!$B81,'WW Spending Actual'!F$10:F$49),0)+IF($B$7="Actuals + Projected",SUMIF('WW Spending Total'!$B$10:$B$49,'Summary TC'!$B81,'WW Spending Total'!F$10:F$49),0)</f>
        <v>0</v>
      </c>
      <c r="H81" s="261">
        <f>IF($B$7="Actuals only",SUMIF('WW Spending Actual'!$B$10:$B$49,'Summary TC'!$B81,'WW Spending Actual'!G$10:G$49),0)+IF($B$7="Actuals + Projected",SUMIF('WW Spending Total'!$B$10:$B$49,'Summary TC'!$B81,'WW Spending Total'!G$10:G$49),0)</f>
        <v>0</v>
      </c>
      <c r="I81" s="261">
        <f>IF($B$7="Actuals only",SUMIF('WW Spending Actual'!$B$10:$B$49,'Summary TC'!$B81,'WW Spending Actual'!H$10:H$49),0)+IF($B$7="Actuals + Projected",SUMIF('WW Spending Total'!$B$10:$B$49,'Summary TC'!$B81,'WW Spending Total'!H$10:H$49),0)</f>
        <v>0</v>
      </c>
      <c r="J81" s="261">
        <f>IF($B$7="Actuals only",SUMIF('WW Spending Actual'!$B$10:$B$49,'Summary TC'!$B81,'WW Spending Actual'!I$10:I$49),0)+IF($B$7="Actuals + Projected",SUMIF('WW Spending Total'!$B$10:$B$49,'Summary TC'!$B81,'WW Spending Total'!I$10:I$49),0)</f>
        <v>0</v>
      </c>
      <c r="K81" s="261">
        <f>IF($B$7="Actuals only",SUMIF('WW Spending Actual'!$B$10:$B$49,'Summary TC'!$B81,'WW Spending Actual'!J$10:J$49),0)+IF($B$7="Actuals + Projected",SUMIF('WW Spending Total'!$B$10:$B$49,'Summary TC'!$B81,'WW Spending Total'!J$10:J$49),0)</f>
        <v>0</v>
      </c>
      <c r="L81" s="261">
        <f>IF($B$7="Actuals only",SUMIF('WW Spending Actual'!$B$10:$B$49,'Summary TC'!$B81,'WW Spending Actual'!K$10:K$49),0)+IF($B$7="Actuals + Projected",SUMIF('WW Spending Total'!$B$10:$B$49,'Summary TC'!$B81,'WW Spending Total'!K$10:K$49),0)</f>
        <v>0</v>
      </c>
      <c r="M81" s="261">
        <f>IF($B$7="Actuals only",SUMIF('WW Spending Actual'!$B$10:$B$49,'Summary TC'!$B81,'WW Spending Actual'!L$10:L$49),0)+IF($B$7="Actuals + Projected",SUMIF('WW Spending Total'!$B$10:$B$49,'Summary TC'!$B81,'WW Spending Total'!L$10:L$49),0)</f>
        <v>0</v>
      </c>
      <c r="N81" s="261">
        <f>IF($B$7="Actuals only",SUMIF('WW Spending Actual'!$B$10:$B$49,'Summary TC'!$B81,'WW Spending Actual'!M$10:M$49),0)+IF($B$7="Actuals + Projected",SUMIF('WW Spending Total'!$B$10:$B$49,'Summary TC'!$B81,'WW Spending Total'!M$10:M$49),0)</f>
        <v>0</v>
      </c>
      <c r="O81" s="261">
        <f>IF($B$7="Actuals only",SUMIF('WW Spending Actual'!$B$10:$B$49,'Summary TC'!$B81,'WW Spending Actual'!N$10:N$49),0)+IF($B$7="Actuals + Projected",SUMIF('WW Spending Total'!$B$10:$B$49,'Summary TC'!$B81,'WW Spending Total'!N$10:N$49),0)</f>
        <v>0</v>
      </c>
      <c r="P81" s="261">
        <f>IF($B$7="Actuals only",SUMIF('WW Spending Actual'!$B$10:$B$49,'Summary TC'!$B81,'WW Spending Actual'!O$10:O$49),0)+IF($B$7="Actuals + Projected",SUMIF('WW Spending Total'!$B$10:$B$49,'Summary TC'!$B81,'WW Spending Total'!O$10:O$49),0)</f>
        <v>0</v>
      </c>
      <c r="Q81" s="261">
        <f>IF($B$7="Actuals only",SUMIF('WW Spending Actual'!$B$10:$B$49,'Summary TC'!$B81,'WW Spending Actual'!P$10:P$49),0)+IF($B$7="Actuals + Projected",SUMIF('WW Spending Total'!$B$10:$B$49,'Summary TC'!$B81,'WW Spending Total'!P$10:P$49),0)</f>
        <v>0</v>
      </c>
      <c r="R81" s="261">
        <f>IF($B$7="Actuals only",SUMIF('WW Spending Actual'!$B$10:$B$49,'Summary TC'!$B81,'WW Spending Actual'!Q$10:Q$49),0)+IF($B$7="Actuals + Projected",SUMIF('WW Spending Total'!$B$10:$B$49,'Summary TC'!$B81,'WW Spending Total'!Q$10:Q$49),0)</f>
        <v>0</v>
      </c>
      <c r="S81" s="261">
        <f>IF($B$7="Actuals only",SUMIF('WW Spending Actual'!$B$10:$B$49,'Summary TC'!$B81,'WW Spending Actual'!R$10:R$49),0)+IF($B$7="Actuals + Projected",SUMIF('WW Spending Total'!$B$10:$B$49,'Summary TC'!$B81,'WW Spending Total'!R$10:R$49),0)</f>
        <v>0</v>
      </c>
      <c r="T81" s="261">
        <f>IF($B$7="Actuals only",SUMIF('WW Spending Actual'!$B$10:$B$49,'Summary TC'!$B81,'WW Spending Actual'!S$10:S$49),0)+IF($B$7="Actuals + Projected",SUMIF('WW Spending Total'!$B$10:$B$49,'Summary TC'!$B81,'WW Spending Total'!S$10:S$49),0)</f>
        <v>0</v>
      </c>
      <c r="U81" s="261">
        <f>IF($B$7="Actuals only",SUMIF('WW Spending Actual'!$B$10:$B$49,'Summary TC'!$B81,'WW Spending Actual'!T$10:T$49),0)+IF($B$7="Actuals + Projected",SUMIF('WW Spending Total'!$B$10:$B$49,'Summary TC'!$B81,'WW Spending Total'!T$10:T$49),0)</f>
        <v>0</v>
      </c>
      <c r="V81" s="261">
        <f>IF($B$7="Actuals only",SUMIF('WW Spending Actual'!$B$10:$B$49,'Summary TC'!$B81,'WW Spending Actual'!U$10:U$49),0)+IF($B$7="Actuals + Projected",SUMIF('WW Spending Total'!$B$10:$B$49,'Summary TC'!$B81,'WW Spending Total'!U$10:U$49),0)</f>
        <v>0</v>
      </c>
      <c r="W81" s="261">
        <f>IF($B$7="Actuals only",SUMIF('WW Spending Actual'!$B$10:$B$49,'Summary TC'!$B81,'WW Spending Actual'!V$10:V$49),0)+IF($B$7="Actuals + Projected",SUMIF('WW Spending Total'!$B$10:$B$49,'Summary TC'!$B81,'WW Spending Total'!V$10:V$49),0)</f>
        <v>0</v>
      </c>
      <c r="X81" s="261">
        <f>IF($B$7="Actuals only",SUMIF('WW Spending Actual'!$B$10:$B$49,'Summary TC'!$B81,'WW Spending Actual'!W$10:W$49),0)+IF($B$7="Actuals + Projected",SUMIF('WW Spending Total'!$B$10:$B$49,'Summary TC'!$B81,'WW Spending Total'!W$10:W$49),0)</f>
        <v>0</v>
      </c>
      <c r="Y81" s="261">
        <f>IF($B$7="Actuals only",SUMIF('WW Spending Actual'!$B$10:$B$49,'Summary TC'!$B81,'WW Spending Actual'!X$10:X$49),0)+IF($B$7="Actuals + Projected",SUMIF('WW Spending Total'!$B$10:$B$49,'Summary TC'!$B81,'WW Spending Total'!X$10:X$49),0)</f>
        <v>0</v>
      </c>
      <c r="Z81" s="261">
        <f>IF($B$7="Actuals only",SUMIF('WW Spending Actual'!$B$10:$B$49,'Summary TC'!$B81,'WW Spending Actual'!Y$10:Y$49),0)+IF($B$7="Actuals + Projected",SUMIF('WW Spending Total'!$B$10:$B$49,'Summary TC'!$B81,'WW Spending Total'!Y$10:Y$49),0)</f>
        <v>0</v>
      </c>
      <c r="AA81" s="261">
        <f>IF($B$7="Actuals only",SUMIF('WW Spending Actual'!$B$10:$B$49,'Summary TC'!$B81,'WW Spending Actual'!Z$10:Z$49),0)+IF($B$7="Actuals + Projected",SUMIF('WW Spending Total'!$B$10:$B$49,'Summary TC'!$B81,'WW Spending Total'!Z$10:Z$49),0)</f>
        <v>0</v>
      </c>
      <c r="AB81" s="261">
        <f>IF($B$7="Actuals only",SUMIF('WW Spending Actual'!$B$10:$B$49,'Summary TC'!$B81,'WW Spending Actual'!AA$10:AA$49),0)+IF($B$7="Actuals + Projected",SUMIF('WW Spending Total'!$B$10:$B$49,'Summary TC'!$B81,'WW Spending Total'!AA$10:AA$49),0)</f>
        <v>0</v>
      </c>
      <c r="AC81" s="261">
        <f>IF($B$7="Actuals only",SUMIF('WW Spending Actual'!$B$10:$B$49,'Summary TC'!$B81,'WW Spending Actual'!AB$10:AB$49),0)+IF($B$7="Actuals + Projected",SUMIF('WW Spending Total'!$B$10:$B$49,'Summary TC'!$B81,'WW Spending Total'!AB$10:AB$49),0)</f>
        <v>0</v>
      </c>
      <c r="AD81" s="284"/>
    </row>
    <row r="82" spans="2:30" x14ac:dyDescent="0.2">
      <c r="B82" s="64" t="s">
        <v>85</v>
      </c>
      <c r="C82" s="114"/>
      <c r="D82" s="64"/>
      <c r="E82" s="261">
        <f>IF($B$7="Actuals only",SUMIF('WW Spending Actual'!$B$10:$B$49,'Summary TC'!$B82,'WW Spending Actual'!D$10:D$49),0)+IF($B$7="Actuals + Projected",SUMIF('WW Spending Total'!$B$10:$B$49,'Summary TC'!$B82,'WW Spending Total'!D$10:D$49),0)</f>
        <v>0</v>
      </c>
      <c r="F82" s="261">
        <f>IF($B$7="Actuals only",SUMIF('WW Spending Actual'!$B$10:$B$49,'Summary TC'!$B82,'WW Spending Actual'!E$10:E$49),0)+IF($B$7="Actuals + Projected",SUMIF('WW Spending Total'!$B$10:$B$49,'Summary TC'!$B82,'WW Spending Total'!E$10:E$49),0)</f>
        <v>0</v>
      </c>
      <c r="G82" s="261">
        <f>IF($B$7="Actuals only",SUMIF('WW Spending Actual'!$B$10:$B$49,'Summary TC'!$B82,'WW Spending Actual'!F$10:F$49),0)+IF($B$7="Actuals + Projected",SUMIF('WW Spending Total'!$B$10:$B$49,'Summary TC'!$B82,'WW Spending Total'!F$10:F$49),0)</f>
        <v>0</v>
      </c>
      <c r="H82" s="261">
        <f>IF($B$7="Actuals only",SUMIF('WW Spending Actual'!$B$10:$B$49,'Summary TC'!$B82,'WW Spending Actual'!G$10:G$49),0)+IF($B$7="Actuals + Projected",SUMIF('WW Spending Total'!$B$10:$B$49,'Summary TC'!$B82,'WW Spending Total'!G$10:G$49),0)</f>
        <v>0</v>
      </c>
      <c r="I82" s="261">
        <f>IF($B$7="Actuals only",SUMIF('WW Spending Actual'!$B$10:$B$49,'Summary TC'!$B82,'WW Spending Actual'!H$10:H$49),0)+IF($B$7="Actuals + Projected",SUMIF('WW Spending Total'!$B$10:$B$49,'Summary TC'!$B82,'WW Spending Total'!H$10:H$49),0)</f>
        <v>0</v>
      </c>
      <c r="J82" s="261">
        <f>IF($B$7="Actuals only",SUMIF('WW Spending Actual'!$B$10:$B$49,'Summary TC'!$B82,'WW Spending Actual'!I$10:I$49),0)+IF($B$7="Actuals + Projected",SUMIF('WW Spending Total'!$B$10:$B$49,'Summary TC'!$B82,'WW Spending Total'!I$10:I$49),0)</f>
        <v>0</v>
      </c>
      <c r="K82" s="261">
        <f>IF($B$7="Actuals only",SUMIF('WW Spending Actual'!$B$10:$B$49,'Summary TC'!$B82,'WW Spending Actual'!J$10:J$49),0)+IF($B$7="Actuals + Projected",SUMIF('WW Spending Total'!$B$10:$B$49,'Summary TC'!$B82,'WW Spending Total'!J$10:J$49),0)</f>
        <v>0</v>
      </c>
      <c r="L82" s="261">
        <f>IF($B$7="Actuals only",SUMIF('WW Spending Actual'!$B$10:$B$49,'Summary TC'!$B82,'WW Spending Actual'!K$10:K$49),0)+IF($B$7="Actuals + Projected",SUMIF('WW Spending Total'!$B$10:$B$49,'Summary TC'!$B82,'WW Spending Total'!K$10:K$49),0)</f>
        <v>0</v>
      </c>
      <c r="M82" s="261">
        <f>IF($B$7="Actuals only",SUMIF('WW Spending Actual'!$B$10:$B$49,'Summary TC'!$B82,'WW Spending Actual'!L$10:L$49),0)+IF($B$7="Actuals + Projected",SUMIF('WW Spending Total'!$B$10:$B$49,'Summary TC'!$B82,'WW Spending Total'!L$10:L$49),0)</f>
        <v>0</v>
      </c>
      <c r="N82" s="261">
        <f>IF($B$7="Actuals only",SUMIF('WW Spending Actual'!$B$10:$B$49,'Summary TC'!$B82,'WW Spending Actual'!M$10:M$49),0)+IF($B$7="Actuals + Projected",SUMIF('WW Spending Total'!$B$10:$B$49,'Summary TC'!$B82,'WW Spending Total'!M$10:M$49),0)</f>
        <v>0</v>
      </c>
      <c r="O82" s="261">
        <f>IF($B$7="Actuals only",SUMIF('WW Spending Actual'!$B$10:$B$49,'Summary TC'!$B82,'WW Spending Actual'!N$10:N$49),0)+IF($B$7="Actuals + Projected",SUMIF('WW Spending Total'!$B$10:$B$49,'Summary TC'!$B82,'WW Spending Total'!N$10:N$49),0)</f>
        <v>0</v>
      </c>
      <c r="P82" s="261">
        <f>IF($B$7="Actuals only",SUMIF('WW Spending Actual'!$B$10:$B$49,'Summary TC'!$B82,'WW Spending Actual'!O$10:O$49),0)+IF($B$7="Actuals + Projected",SUMIF('WW Spending Total'!$B$10:$B$49,'Summary TC'!$B82,'WW Spending Total'!O$10:O$49),0)</f>
        <v>0</v>
      </c>
      <c r="Q82" s="261">
        <f>IF($B$7="Actuals only",SUMIF('WW Spending Actual'!$B$10:$B$49,'Summary TC'!$B82,'WW Spending Actual'!P$10:P$49),0)+IF($B$7="Actuals + Projected",SUMIF('WW Spending Total'!$B$10:$B$49,'Summary TC'!$B82,'WW Spending Total'!P$10:P$49),0)</f>
        <v>0</v>
      </c>
      <c r="R82" s="261">
        <f>IF($B$7="Actuals only",SUMIF('WW Spending Actual'!$B$10:$B$49,'Summary TC'!$B82,'WW Spending Actual'!Q$10:Q$49),0)+IF($B$7="Actuals + Projected",SUMIF('WW Spending Total'!$B$10:$B$49,'Summary TC'!$B82,'WW Spending Total'!Q$10:Q$49),0)</f>
        <v>0</v>
      </c>
      <c r="S82" s="261">
        <f>IF($B$7="Actuals only",SUMIF('WW Spending Actual'!$B$10:$B$49,'Summary TC'!$B82,'WW Spending Actual'!R$10:R$49),0)+IF($B$7="Actuals + Projected",SUMIF('WW Spending Total'!$B$10:$B$49,'Summary TC'!$B82,'WW Spending Total'!R$10:R$49),0)</f>
        <v>0</v>
      </c>
      <c r="T82" s="261">
        <f>IF($B$7="Actuals only",SUMIF('WW Spending Actual'!$B$10:$B$49,'Summary TC'!$B82,'WW Spending Actual'!S$10:S$49),0)+IF($B$7="Actuals + Projected",SUMIF('WW Spending Total'!$B$10:$B$49,'Summary TC'!$B82,'WW Spending Total'!S$10:S$49),0)</f>
        <v>0</v>
      </c>
      <c r="U82" s="261">
        <f>IF($B$7="Actuals only",SUMIF('WW Spending Actual'!$B$10:$B$49,'Summary TC'!$B82,'WW Spending Actual'!T$10:T$49),0)+IF($B$7="Actuals + Projected",SUMIF('WW Spending Total'!$B$10:$B$49,'Summary TC'!$B82,'WW Spending Total'!T$10:T$49),0)</f>
        <v>0</v>
      </c>
      <c r="V82" s="261">
        <f>IF($B$7="Actuals only",SUMIF('WW Spending Actual'!$B$10:$B$49,'Summary TC'!$B82,'WW Spending Actual'!U$10:U$49),0)+IF($B$7="Actuals + Projected",SUMIF('WW Spending Total'!$B$10:$B$49,'Summary TC'!$B82,'WW Spending Total'!U$10:U$49),0)</f>
        <v>0</v>
      </c>
      <c r="W82" s="261">
        <f>IF($B$7="Actuals only",SUMIF('WW Spending Actual'!$B$10:$B$49,'Summary TC'!$B82,'WW Spending Actual'!V$10:V$49),0)+IF($B$7="Actuals + Projected",SUMIF('WW Spending Total'!$B$10:$B$49,'Summary TC'!$B82,'WW Spending Total'!V$10:V$49),0)</f>
        <v>0</v>
      </c>
      <c r="X82" s="261">
        <f>IF($B$7="Actuals only",SUMIF('WW Spending Actual'!$B$10:$B$49,'Summary TC'!$B82,'WW Spending Actual'!W$10:W$49),0)+IF($B$7="Actuals + Projected",SUMIF('WW Spending Total'!$B$10:$B$49,'Summary TC'!$B82,'WW Spending Total'!W$10:W$49),0)</f>
        <v>0</v>
      </c>
      <c r="Y82" s="261">
        <f>IF($B$7="Actuals only",SUMIF('WW Spending Actual'!$B$10:$B$49,'Summary TC'!$B82,'WW Spending Actual'!X$10:X$49),0)+IF($B$7="Actuals + Projected",SUMIF('WW Spending Total'!$B$10:$B$49,'Summary TC'!$B82,'WW Spending Total'!X$10:X$49),0)</f>
        <v>0</v>
      </c>
      <c r="Z82" s="261">
        <f>IF($B$7="Actuals only",SUMIF('WW Spending Actual'!$B$10:$B$49,'Summary TC'!$B82,'WW Spending Actual'!Y$10:Y$49),0)+IF($B$7="Actuals + Projected",SUMIF('WW Spending Total'!$B$10:$B$49,'Summary TC'!$B82,'WW Spending Total'!Y$10:Y$49),0)</f>
        <v>0</v>
      </c>
      <c r="AA82" s="261">
        <f>IF($B$7="Actuals only",SUMIF('WW Spending Actual'!$B$10:$B$49,'Summary TC'!$B82,'WW Spending Actual'!Z$10:Z$49),0)+IF($B$7="Actuals + Projected",SUMIF('WW Spending Total'!$B$10:$B$49,'Summary TC'!$B82,'WW Spending Total'!Z$10:Z$49),0)</f>
        <v>0</v>
      </c>
      <c r="AB82" s="261">
        <f>IF($B$7="Actuals only",SUMIF('WW Spending Actual'!$B$10:$B$49,'Summary TC'!$B82,'WW Spending Actual'!AA$10:AA$49),0)+IF($B$7="Actuals + Projected",SUMIF('WW Spending Total'!$B$10:$B$49,'Summary TC'!$B82,'WW Spending Total'!AA$10:AA$49),0)</f>
        <v>0</v>
      </c>
      <c r="AC82" s="261">
        <f>IF($B$7="Actuals only",SUMIF('WW Spending Actual'!$B$10:$B$49,'Summary TC'!$B82,'WW Spending Actual'!AB$10:AB$49),0)+IF($B$7="Actuals + Projected",SUMIF('WW Spending Total'!$B$10:$B$49,'Summary TC'!$B82,'WW Spending Total'!AB$10:AB$49),0)</f>
        <v>0</v>
      </c>
      <c r="AD82" s="284">
        <f>IF($B$7="Actuals only",SUMIF('WW Spending Actual'!$B$8:$B$49,'Summary TC'!$B82,'WW Spending Actual'!I$8:I$49),0)+IF($B$7="Actuals + Projected",SUMIF('WW Spending Total'!$B$8:$B$49,'Summary TC'!$B82,'WW Spending Total'!I$8:I$49),0)</f>
        <v>0</v>
      </c>
    </row>
    <row r="83" spans="2:30" x14ac:dyDescent="0.2">
      <c r="B83" s="61" t="str">
        <f>IFERROR(VLOOKUP(C83,'MEG Def'!$A$21:$B$26,2),"")</f>
        <v/>
      </c>
      <c r="C83" s="114"/>
      <c r="D83" s="357"/>
      <c r="E83" s="353">
        <f>IF($B$7="Actuals only",SUMIF('WW Spending Actual'!$B$10:$B$49,'Summary TC'!$B83,'WW Spending Actual'!D$10:D$49),0)+IF($B$7="Actuals + Projected",SUMIF('WW Spending Total'!$B$10:$B$49,'Summary TC'!$B83,'WW Spending Total'!D$10:D$49),0)</f>
        <v>0</v>
      </c>
      <c r="F83" s="354">
        <f>IF($B$7="Actuals only",SUMIF('WW Spending Actual'!$B$10:$B$49,'Summary TC'!$B83,'WW Spending Actual'!E$10:E$49),0)+IF($B$7="Actuals + Projected",SUMIF('WW Spending Total'!$B$10:$B$49,'Summary TC'!$B83,'WW Spending Total'!E$10:E$49),0)</f>
        <v>0</v>
      </c>
      <c r="G83" s="354">
        <f>IF($B$7="Actuals only",SUMIF('WW Spending Actual'!$B$10:$B$49,'Summary TC'!$B83,'WW Spending Actual'!F$10:F$49),0)+IF($B$7="Actuals + Projected",SUMIF('WW Spending Total'!$B$10:$B$49,'Summary TC'!$B83,'WW Spending Total'!F$10:F$49),0)</f>
        <v>0</v>
      </c>
      <c r="H83" s="354">
        <f>IF($B$7="Actuals only",SUMIF('WW Spending Actual'!$B$10:$B$49,'Summary TC'!$B83,'WW Spending Actual'!G$10:G$49),0)+IF($B$7="Actuals + Projected",SUMIF('WW Spending Total'!$B$10:$B$49,'Summary TC'!$B83,'WW Spending Total'!G$10:G$49),0)</f>
        <v>0</v>
      </c>
      <c r="I83" s="354">
        <f>IF($B$7="Actuals only",SUMIF('WW Spending Actual'!$B$10:$B$49,'Summary TC'!$B83,'WW Spending Actual'!H$10:H$49),0)+IF($B$7="Actuals + Projected",SUMIF('WW Spending Total'!$B$10:$B$49,'Summary TC'!$B83,'WW Spending Total'!H$10:H$49),0)</f>
        <v>0</v>
      </c>
      <c r="J83" s="354">
        <f>IF($B$7="Actuals only",SUMIF('WW Spending Actual'!$B$10:$B$49,'Summary TC'!$B83,'WW Spending Actual'!I$10:I$49),0)+IF($B$7="Actuals + Projected",SUMIF('WW Spending Total'!$B$10:$B$49,'Summary TC'!$B83,'WW Spending Total'!I$10:I$49),0)</f>
        <v>0</v>
      </c>
      <c r="K83" s="354">
        <f>IF($B$7="Actuals only",SUMIF('WW Spending Actual'!$B$10:$B$49,'Summary TC'!$B83,'WW Spending Actual'!J$10:J$49),0)+IF($B$7="Actuals + Projected",SUMIF('WW Spending Total'!$B$10:$B$49,'Summary TC'!$B83,'WW Spending Total'!J$10:J$49),0)</f>
        <v>0</v>
      </c>
      <c r="L83" s="354">
        <f>IF($B$7="Actuals only",SUMIF('WW Spending Actual'!$B$10:$B$49,'Summary TC'!$B83,'WW Spending Actual'!K$10:K$49),0)+IF($B$7="Actuals + Projected",SUMIF('WW Spending Total'!$B$10:$B$49,'Summary TC'!$B83,'WW Spending Total'!K$10:K$49),0)</f>
        <v>0</v>
      </c>
      <c r="M83" s="354">
        <f>IF($B$7="Actuals only",SUMIF('WW Spending Actual'!$B$10:$B$49,'Summary TC'!$B83,'WW Spending Actual'!L$10:L$49),0)+IF($B$7="Actuals + Projected",SUMIF('WW Spending Total'!$B$10:$B$49,'Summary TC'!$B83,'WW Spending Total'!L$10:L$49),0)</f>
        <v>0</v>
      </c>
      <c r="N83" s="354">
        <f>IF($B$7="Actuals only",SUMIF('WW Spending Actual'!$B$10:$B$49,'Summary TC'!$B83,'WW Spending Actual'!M$10:M$49),0)+IF($B$7="Actuals + Projected",SUMIF('WW Spending Total'!$B$10:$B$49,'Summary TC'!$B83,'WW Spending Total'!M$10:M$49),0)</f>
        <v>0</v>
      </c>
      <c r="O83" s="354">
        <f>IF($B$7="Actuals only",SUMIF('WW Spending Actual'!$B$10:$B$49,'Summary TC'!$B83,'WW Spending Actual'!N$10:N$49),0)+IF($B$7="Actuals + Projected",SUMIF('WW Spending Total'!$B$10:$B$49,'Summary TC'!$B83,'WW Spending Total'!N$10:N$49),0)</f>
        <v>0</v>
      </c>
      <c r="P83" s="354">
        <f>IF($B$7="Actuals only",SUMIF('WW Spending Actual'!$B$10:$B$49,'Summary TC'!$B83,'WW Spending Actual'!O$10:O$49),0)+IF($B$7="Actuals + Projected",SUMIF('WW Spending Total'!$B$10:$B$49,'Summary TC'!$B83,'WW Spending Total'!O$10:O$49),0)</f>
        <v>0</v>
      </c>
      <c r="Q83" s="354">
        <f>IF($B$7="Actuals only",SUMIF('WW Spending Actual'!$B$10:$B$49,'Summary TC'!$B83,'WW Spending Actual'!P$10:P$49),0)+IF($B$7="Actuals + Projected",SUMIF('WW Spending Total'!$B$10:$B$49,'Summary TC'!$B83,'WW Spending Total'!P$10:P$49),0)</f>
        <v>0</v>
      </c>
      <c r="R83" s="354">
        <f>IF($B$7="Actuals only",SUMIF('WW Spending Actual'!$B$10:$B$49,'Summary TC'!$B83,'WW Spending Actual'!Q$10:Q$49),0)+IF($B$7="Actuals + Projected",SUMIF('WW Spending Total'!$B$10:$B$49,'Summary TC'!$B83,'WW Spending Total'!Q$10:Q$49),0)</f>
        <v>0</v>
      </c>
      <c r="S83" s="354">
        <f>IF($B$7="Actuals only",SUMIF('WW Spending Actual'!$B$10:$B$49,'Summary TC'!$B83,'WW Spending Actual'!R$10:R$49),0)+IF($B$7="Actuals + Projected",SUMIF('WW Spending Total'!$B$10:$B$49,'Summary TC'!$B83,'WW Spending Total'!R$10:R$49),0)</f>
        <v>0</v>
      </c>
      <c r="T83" s="354">
        <f>IF($B$7="Actuals only",SUMIF('WW Spending Actual'!$B$10:$B$49,'Summary TC'!$B83,'WW Spending Actual'!S$10:S$49),0)+IF($B$7="Actuals + Projected",SUMIF('WW Spending Total'!$B$10:$B$49,'Summary TC'!$B83,'WW Spending Total'!S$10:S$49),0)</f>
        <v>0</v>
      </c>
      <c r="U83" s="354">
        <f>IF($B$7="Actuals only",SUMIF('WW Spending Actual'!$B$10:$B$49,'Summary TC'!$B83,'WW Spending Actual'!T$10:T$49),0)+IF($B$7="Actuals + Projected",SUMIF('WW Spending Total'!$B$10:$B$49,'Summary TC'!$B83,'WW Spending Total'!T$10:T$49),0)</f>
        <v>0</v>
      </c>
      <c r="V83" s="354">
        <f>IF($B$7="Actuals only",SUMIF('WW Spending Actual'!$B$10:$B$49,'Summary TC'!$B83,'WW Spending Actual'!U$10:U$49),0)+IF($B$7="Actuals + Projected",SUMIF('WW Spending Total'!$B$10:$B$49,'Summary TC'!$B83,'WW Spending Total'!U$10:U$49),0)</f>
        <v>0</v>
      </c>
      <c r="W83" s="354">
        <f>IF($B$7="Actuals only",SUMIF('WW Spending Actual'!$B$10:$B$49,'Summary TC'!$B83,'WW Spending Actual'!V$10:V$49),0)+IF($B$7="Actuals + Projected",SUMIF('WW Spending Total'!$B$10:$B$49,'Summary TC'!$B83,'WW Spending Total'!V$10:V$49),0)</f>
        <v>0</v>
      </c>
      <c r="X83" s="354">
        <f>IF($B$7="Actuals only",SUMIF('WW Spending Actual'!$B$10:$B$49,'Summary TC'!$B83,'WW Spending Actual'!W$10:W$49),0)+IF($B$7="Actuals + Projected",SUMIF('WW Spending Total'!$B$10:$B$49,'Summary TC'!$B83,'WW Spending Total'!W$10:W$49),0)</f>
        <v>0</v>
      </c>
      <c r="Y83" s="354">
        <f>IF($B$7="Actuals only",SUMIF('WW Spending Actual'!$B$10:$B$49,'Summary TC'!$B83,'WW Spending Actual'!X$10:X$49),0)+IF($B$7="Actuals + Projected",SUMIF('WW Spending Total'!$B$10:$B$49,'Summary TC'!$B83,'WW Spending Total'!X$10:X$49),0)</f>
        <v>0</v>
      </c>
      <c r="Z83" s="354">
        <f>IF($B$7="Actuals only",SUMIF('WW Spending Actual'!$B$10:$B$49,'Summary TC'!$B83,'WW Spending Actual'!Y$10:Y$49),0)+IF($B$7="Actuals + Projected",SUMIF('WW Spending Total'!$B$10:$B$49,'Summary TC'!$B83,'WW Spending Total'!Y$10:Y$49),0)</f>
        <v>0</v>
      </c>
      <c r="AA83" s="354">
        <f>IF($B$7="Actuals only",SUMIF('WW Spending Actual'!$B$10:$B$49,'Summary TC'!$B83,'WW Spending Actual'!Z$10:Z$49),0)+IF($B$7="Actuals + Projected",SUMIF('WW Spending Total'!$B$10:$B$49,'Summary TC'!$B83,'WW Spending Total'!Z$10:Z$49),0)</f>
        <v>0</v>
      </c>
      <c r="AB83" s="354">
        <f>IF($B$7="Actuals only",SUMIF('WW Spending Actual'!$B$10:$B$49,'Summary TC'!$B83,'WW Spending Actual'!AA$10:AA$49),0)+IF($B$7="Actuals + Projected",SUMIF('WW Spending Total'!$B$10:$B$49,'Summary TC'!$B83,'WW Spending Total'!AA$10:AA$49),0)</f>
        <v>0</v>
      </c>
      <c r="AC83" s="355">
        <f>IF($B$7="Actuals only",SUMIF('WW Spending Actual'!$B$10:$B$49,'Summary TC'!$B83,'WW Spending Actual'!AB$10:AB$49),0)+IF($B$7="Actuals + Projected",SUMIF('WW Spending Total'!$B$10:$B$49,'Summary TC'!$B83,'WW Spending Total'!AB$10:AB$49),0)</f>
        <v>0</v>
      </c>
      <c r="AD83" s="284">
        <f>SUM(E83:AC83)</f>
        <v>0</v>
      </c>
    </row>
    <row r="84" spans="2:30" x14ac:dyDescent="0.2">
      <c r="B84" s="61" t="str">
        <f>IFERROR(VLOOKUP(C84,'MEG Def'!$A$21:$B$26,2),"")</f>
        <v/>
      </c>
      <c r="C84" s="114"/>
      <c r="D84" s="357"/>
      <c r="E84" s="353">
        <f>IF($B$7="Actuals only",SUMIF('WW Spending Actual'!$B$10:$B$49,'Summary TC'!$B84,'WW Spending Actual'!D$10:D$49),0)+IF($B$7="Actuals + Projected",SUMIF('WW Spending Total'!$B$10:$B$49,'Summary TC'!$B84,'WW Spending Total'!D$10:D$49),0)</f>
        <v>0</v>
      </c>
      <c r="F84" s="354">
        <f>IF($B$7="Actuals only",SUMIF('WW Spending Actual'!$B$10:$B$49,'Summary TC'!$B84,'WW Spending Actual'!E$10:E$49),0)+IF($B$7="Actuals + Projected",SUMIF('WW Spending Total'!$B$10:$B$49,'Summary TC'!$B84,'WW Spending Total'!E$10:E$49),0)</f>
        <v>0</v>
      </c>
      <c r="G84" s="354">
        <f>IF($B$7="Actuals only",SUMIF('WW Spending Actual'!$B$10:$B$49,'Summary TC'!$B84,'WW Spending Actual'!F$10:F$49),0)+IF($B$7="Actuals + Projected",SUMIF('WW Spending Total'!$B$10:$B$49,'Summary TC'!$B84,'WW Spending Total'!F$10:F$49),0)</f>
        <v>0</v>
      </c>
      <c r="H84" s="354">
        <f>IF($B$7="Actuals only",SUMIF('WW Spending Actual'!$B$10:$B$49,'Summary TC'!$B84,'WW Spending Actual'!G$10:G$49),0)+IF($B$7="Actuals + Projected",SUMIF('WW Spending Total'!$B$10:$B$49,'Summary TC'!$B84,'WW Spending Total'!G$10:G$49),0)</f>
        <v>0</v>
      </c>
      <c r="I84" s="354">
        <f>IF($B$7="Actuals only",SUMIF('WW Spending Actual'!$B$10:$B$49,'Summary TC'!$B84,'WW Spending Actual'!H$10:H$49),0)+IF($B$7="Actuals + Projected",SUMIF('WW Spending Total'!$B$10:$B$49,'Summary TC'!$B84,'WW Spending Total'!H$10:H$49),0)</f>
        <v>0</v>
      </c>
      <c r="J84" s="354">
        <f>IF($B$7="Actuals only",SUMIF('WW Spending Actual'!$B$10:$B$49,'Summary TC'!$B84,'WW Spending Actual'!I$10:I$49),0)+IF($B$7="Actuals + Projected",SUMIF('WW Spending Total'!$B$10:$B$49,'Summary TC'!$B84,'WW Spending Total'!I$10:I$49),0)</f>
        <v>0</v>
      </c>
      <c r="K84" s="354">
        <f>IF($B$7="Actuals only",SUMIF('WW Spending Actual'!$B$10:$B$49,'Summary TC'!$B84,'WW Spending Actual'!J$10:J$49),0)+IF($B$7="Actuals + Projected",SUMIF('WW Spending Total'!$B$10:$B$49,'Summary TC'!$B84,'WW Spending Total'!J$10:J$49),0)</f>
        <v>0</v>
      </c>
      <c r="L84" s="354">
        <f>IF($B$7="Actuals only",SUMIF('WW Spending Actual'!$B$10:$B$49,'Summary TC'!$B84,'WW Spending Actual'!K$10:K$49),0)+IF($B$7="Actuals + Projected",SUMIF('WW Spending Total'!$B$10:$B$49,'Summary TC'!$B84,'WW Spending Total'!K$10:K$49),0)</f>
        <v>0</v>
      </c>
      <c r="M84" s="354">
        <f>IF($B$7="Actuals only",SUMIF('WW Spending Actual'!$B$10:$B$49,'Summary TC'!$B84,'WW Spending Actual'!L$10:L$49),0)+IF($B$7="Actuals + Projected",SUMIF('WW Spending Total'!$B$10:$B$49,'Summary TC'!$B84,'WW Spending Total'!L$10:L$49),0)</f>
        <v>0</v>
      </c>
      <c r="N84" s="354">
        <f>IF($B$7="Actuals only",SUMIF('WW Spending Actual'!$B$10:$B$49,'Summary TC'!$B84,'WW Spending Actual'!M$10:M$49),0)+IF($B$7="Actuals + Projected",SUMIF('WW Spending Total'!$B$10:$B$49,'Summary TC'!$B84,'WW Spending Total'!M$10:M$49),0)</f>
        <v>0</v>
      </c>
      <c r="O84" s="354">
        <f>IF($B$7="Actuals only",SUMIF('WW Spending Actual'!$B$10:$B$49,'Summary TC'!$B84,'WW Spending Actual'!N$10:N$49),0)+IF($B$7="Actuals + Projected",SUMIF('WW Spending Total'!$B$10:$B$49,'Summary TC'!$B84,'WW Spending Total'!N$10:N$49),0)</f>
        <v>0</v>
      </c>
      <c r="P84" s="354">
        <f>IF($B$7="Actuals only",SUMIF('WW Spending Actual'!$B$10:$B$49,'Summary TC'!$B84,'WW Spending Actual'!O$10:O$49),0)+IF($B$7="Actuals + Projected",SUMIF('WW Spending Total'!$B$10:$B$49,'Summary TC'!$B84,'WW Spending Total'!O$10:O$49),0)</f>
        <v>0</v>
      </c>
      <c r="Q84" s="354">
        <f>IF($B$7="Actuals only",SUMIF('WW Spending Actual'!$B$10:$B$49,'Summary TC'!$B84,'WW Spending Actual'!P$10:P$49),0)+IF($B$7="Actuals + Projected",SUMIF('WW Spending Total'!$B$10:$B$49,'Summary TC'!$B84,'WW Spending Total'!P$10:P$49),0)</f>
        <v>0</v>
      </c>
      <c r="R84" s="354">
        <f>IF($B$7="Actuals only",SUMIF('WW Spending Actual'!$B$10:$B$49,'Summary TC'!$B84,'WW Spending Actual'!Q$10:Q$49),0)+IF($B$7="Actuals + Projected",SUMIF('WW Spending Total'!$B$10:$B$49,'Summary TC'!$B84,'WW Spending Total'!Q$10:Q$49),0)</f>
        <v>0</v>
      </c>
      <c r="S84" s="354">
        <f>IF($B$7="Actuals only",SUMIF('WW Spending Actual'!$B$10:$B$49,'Summary TC'!$B84,'WW Spending Actual'!R$10:R$49),0)+IF($B$7="Actuals + Projected",SUMIF('WW Spending Total'!$B$10:$B$49,'Summary TC'!$B84,'WW Spending Total'!R$10:R$49),0)</f>
        <v>0</v>
      </c>
      <c r="T84" s="354">
        <f>IF($B$7="Actuals only",SUMIF('WW Spending Actual'!$B$10:$B$49,'Summary TC'!$B84,'WW Spending Actual'!S$10:S$49),0)+IF($B$7="Actuals + Projected",SUMIF('WW Spending Total'!$B$10:$B$49,'Summary TC'!$B84,'WW Spending Total'!S$10:S$49),0)</f>
        <v>0</v>
      </c>
      <c r="U84" s="354">
        <f>IF($B$7="Actuals only",SUMIF('WW Spending Actual'!$B$10:$B$49,'Summary TC'!$B84,'WW Spending Actual'!T$10:T$49),0)+IF($B$7="Actuals + Projected",SUMIF('WW Spending Total'!$B$10:$B$49,'Summary TC'!$B84,'WW Spending Total'!T$10:T$49),0)</f>
        <v>0</v>
      </c>
      <c r="V84" s="354">
        <f>IF($B$7="Actuals only",SUMIF('WW Spending Actual'!$B$10:$B$49,'Summary TC'!$B84,'WW Spending Actual'!U$10:U$49),0)+IF($B$7="Actuals + Projected",SUMIF('WW Spending Total'!$B$10:$B$49,'Summary TC'!$B84,'WW Spending Total'!U$10:U$49),0)</f>
        <v>0</v>
      </c>
      <c r="W84" s="354">
        <f>IF($B$7="Actuals only",SUMIF('WW Spending Actual'!$B$10:$B$49,'Summary TC'!$B84,'WW Spending Actual'!V$10:V$49),0)+IF($B$7="Actuals + Projected",SUMIF('WW Spending Total'!$B$10:$B$49,'Summary TC'!$B84,'WW Spending Total'!V$10:V$49),0)</f>
        <v>0</v>
      </c>
      <c r="X84" s="354">
        <f>IF($B$7="Actuals only",SUMIF('WW Spending Actual'!$B$10:$B$49,'Summary TC'!$B84,'WW Spending Actual'!W$10:W$49),0)+IF($B$7="Actuals + Projected",SUMIF('WW Spending Total'!$B$10:$B$49,'Summary TC'!$B84,'WW Spending Total'!W$10:W$49),0)</f>
        <v>0</v>
      </c>
      <c r="Y84" s="354">
        <f>IF($B$7="Actuals only",SUMIF('WW Spending Actual'!$B$10:$B$49,'Summary TC'!$B84,'WW Spending Actual'!X$10:X$49),0)+IF($B$7="Actuals + Projected",SUMIF('WW Spending Total'!$B$10:$B$49,'Summary TC'!$B84,'WW Spending Total'!X$10:X$49),0)</f>
        <v>0</v>
      </c>
      <c r="Z84" s="354">
        <f>IF($B$7="Actuals only",SUMIF('WW Spending Actual'!$B$10:$B$49,'Summary TC'!$B84,'WW Spending Actual'!Y$10:Y$49),0)+IF($B$7="Actuals + Projected",SUMIF('WW Spending Total'!$B$10:$B$49,'Summary TC'!$B84,'WW Spending Total'!Y$10:Y$49),0)</f>
        <v>0</v>
      </c>
      <c r="AA84" s="354">
        <f>IF($B$7="Actuals only",SUMIF('WW Spending Actual'!$B$10:$B$49,'Summary TC'!$B84,'WW Spending Actual'!Z$10:Z$49),0)+IF($B$7="Actuals + Projected",SUMIF('WW Spending Total'!$B$10:$B$49,'Summary TC'!$B84,'WW Spending Total'!Z$10:Z$49),0)</f>
        <v>0</v>
      </c>
      <c r="AB84" s="354">
        <f>IF($B$7="Actuals only",SUMIF('WW Spending Actual'!$B$10:$B$49,'Summary TC'!$B84,'WW Spending Actual'!AA$10:AA$49),0)+IF($B$7="Actuals + Projected",SUMIF('WW Spending Total'!$B$10:$B$49,'Summary TC'!$B84,'WW Spending Total'!AA$10:AA$49),0)</f>
        <v>0</v>
      </c>
      <c r="AC84" s="355">
        <f>IF($B$7="Actuals only",SUMIF('WW Spending Actual'!$B$10:$B$49,'Summary TC'!$B84,'WW Spending Actual'!AB$10:AB$49),0)+IF($B$7="Actuals + Projected",SUMIF('WW Spending Total'!$B$10:$B$49,'Summary TC'!$B84,'WW Spending Total'!AB$10:AB$49),0)</f>
        <v>0</v>
      </c>
      <c r="AD84" s="284">
        <f>SUM(E84:AC84)</f>
        <v>0</v>
      </c>
    </row>
    <row r="85" spans="2:30" x14ac:dyDescent="0.2">
      <c r="B85" s="61" t="str">
        <f>IFERROR(VLOOKUP(C85,'MEG Def'!$A$21:$B$26,2),"")</f>
        <v/>
      </c>
      <c r="C85" s="114"/>
      <c r="D85" s="357"/>
      <c r="E85" s="353">
        <f>IF($B$7="Actuals only",SUMIF('WW Spending Actual'!$B$10:$B$49,'Summary TC'!$B85,'WW Spending Actual'!D$10:D$49),0)+IF($B$7="Actuals + Projected",SUMIF('WW Spending Total'!$B$10:$B$49,'Summary TC'!$B85,'WW Spending Total'!D$10:D$49),0)</f>
        <v>0</v>
      </c>
      <c r="F85" s="354">
        <f>IF($B$7="Actuals only",SUMIF('WW Spending Actual'!$B$10:$B$49,'Summary TC'!$B85,'WW Spending Actual'!E$10:E$49),0)+IF($B$7="Actuals + Projected",SUMIF('WW Spending Total'!$B$10:$B$49,'Summary TC'!$B85,'WW Spending Total'!E$10:E$49),0)</f>
        <v>0</v>
      </c>
      <c r="G85" s="354">
        <f>IF($B$7="Actuals only",SUMIF('WW Spending Actual'!$B$10:$B$49,'Summary TC'!$B85,'WW Spending Actual'!F$10:F$49),0)+IF($B$7="Actuals + Projected",SUMIF('WW Spending Total'!$B$10:$B$49,'Summary TC'!$B85,'WW Spending Total'!F$10:F$49),0)</f>
        <v>0</v>
      </c>
      <c r="H85" s="354">
        <f>IF($B$7="Actuals only",SUMIF('WW Spending Actual'!$B$10:$B$49,'Summary TC'!$B85,'WW Spending Actual'!G$10:G$49),0)+IF($B$7="Actuals + Projected",SUMIF('WW Spending Total'!$B$10:$B$49,'Summary TC'!$B85,'WW Spending Total'!G$10:G$49),0)</f>
        <v>0</v>
      </c>
      <c r="I85" s="354">
        <f>IF($B$7="Actuals only",SUMIF('WW Spending Actual'!$B$10:$B$49,'Summary TC'!$B85,'WW Spending Actual'!H$10:H$49),0)+IF($B$7="Actuals + Projected",SUMIF('WW Spending Total'!$B$10:$B$49,'Summary TC'!$B85,'WW Spending Total'!H$10:H$49),0)</f>
        <v>0</v>
      </c>
      <c r="J85" s="354">
        <f>IF($B$7="Actuals only",SUMIF('WW Spending Actual'!$B$10:$B$49,'Summary TC'!$B85,'WW Spending Actual'!I$10:I$49),0)+IF($B$7="Actuals + Projected",SUMIF('WW Spending Total'!$B$10:$B$49,'Summary TC'!$B85,'WW Spending Total'!I$10:I$49),0)</f>
        <v>0</v>
      </c>
      <c r="K85" s="354">
        <f>IF($B$7="Actuals only",SUMIF('WW Spending Actual'!$B$10:$B$49,'Summary TC'!$B85,'WW Spending Actual'!J$10:J$49),0)+IF($B$7="Actuals + Projected",SUMIF('WW Spending Total'!$B$10:$B$49,'Summary TC'!$B85,'WW Spending Total'!J$10:J$49),0)</f>
        <v>0</v>
      </c>
      <c r="L85" s="354">
        <f>IF($B$7="Actuals only",SUMIF('WW Spending Actual'!$B$10:$B$49,'Summary TC'!$B85,'WW Spending Actual'!K$10:K$49),0)+IF($B$7="Actuals + Projected",SUMIF('WW Spending Total'!$B$10:$B$49,'Summary TC'!$B85,'WW Spending Total'!K$10:K$49),0)</f>
        <v>0</v>
      </c>
      <c r="M85" s="354">
        <f>IF($B$7="Actuals only",SUMIF('WW Spending Actual'!$B$10:$B$49,'Summary TC'!$B85,'WW Spending Actual'!L$10:L$49),0)+IF($B$7="Actuals + Projected",SUMIF('WW Spending Total'!$B$10:$B$49,'Summary TC'!$B85,'WW Spending Total'!L$10:L$49),0)</f>
        <v>0</v>
      </c>
      <c r="N85" s="354">
        <f>IF($B$7="Actuals only",SUMIF('WW Spending Actual'!$B$10:$B$49,'Summary TC'!$B85,'WW Spending Actual'!M$10:M$49),0)+IF($B$7="Actuals + Projected",SUMIF('WW Spending Total'!$B$10:$B$49,'Summary TC'!$B85,'WW Spending Total'!M$10:M$49),0)</f>
        <v>0</v>
      </c>
      <c r="O85" s="354">
        <f>IF($B$7="Actuals only",SUMIF('WW Spending Actual'!$B$10:$B$49,'Summary TC'!$B85,'WW Spending Actual'!N$10:N$49),0)+IF($B$7="Actuals + Projected",SUMIF('WW Spending Total'!$B$10:$B$49,'Summary TC'!$B85,'WW Spending Total'!N$10:N$49),0)</f>
        <v>0</v>
      </c>
      <c r="P85" s="354">
        <f>IF($B$7="Actuals only",SUMIF('WW Spending Actual'!$B$10:$B$49,'Summary TC'!$B85,'WW Spending Actual'!O$10:O$49),0)+IF($B$7="Actuals + Projected",SUMIF('WW Spending Total'!$B$10:$B$49,'Summary TC'!$B85,'WW Spending Total'!O$10:O$49),0)</f>
        <v>0</v>
      </c>
      <c r="Q85" s="354">
        <f>IF($B$7="Actuals only",SUMIF('WW Spending Actual'!$B$10:$B$49,'Summary TC'!$B85,'WW Spending Actual'!P$10:P$49),0)+IF($B$7="Actuals + Projected",SUMIF('WW Spending Total'!$B$10:$B$49,'Summary TC'!$B85,'WW Spending Total'!P$10:P$49),0)</f>
        <v>0</v>
      </c>
      <c r="R85" s="354">
        <f>IF($B$7="Actuals only",SUMIF('WW Spending Actual'!$B$10:$B$49,'Summary TC'!$B85,'WW Spending Actual'!Q$10:Q$49),0)+IF($B$7="Actuals + Projected",SUMIF('WW Spending Total'!$B$10:$B$49,'Summary TC'!$B85,'WW Spending Total'!Q$10:Q$49),0)</f>
        <v>0</v>
      </c>
      <c r="S85" s="354">
        <f>IF($B$7="Actuals only",SUMIF('WW Spending Actual'!$B$10:$B$49,'Summary TC'!$B85,'WW Spending Actual'!R$10:R$49),0)+IF($B$7="Actuals + Projected",SUMIF('WW Spending Total'!$B$10:$B$49,'Summary TC'!$B85,'WW Spending Total'!R$10:R$49),0)</f>
        <v>0</v>
      </c>
      <c r="T85" s="354">
        <f>IF($B$7="Actuals only",SUMIF('WW Spending Actual'!$B$10:$B$49,'Summary TC'!$B85,'WW Spending Actual'!S$10:S$49),0)+IF($B$7="Actuals + Projected",SUMIF('WW Spending Total'!$B$10:$B$49,'Summary TC'!$B85,'WW Spending Total'!S$10:S$49),0)</f>
        <v>0</v>
      </c>
      <c r="U85" s="354">
        <f>IF($B$7="Actuals only",SUMIF('WW Spending Actual'!$B$10:$B$49,'Summary TC'!$B85,'WW Spending Actual'!T$10:T$49),0)+IF($B$7="Actuals + Projected",SUMIF('WW Spending Total'!$B$10:$B$49,'Summary TC'!$B85,'WW Spending Total'!T$10:T$49),0)</f>
        <v>0</v>
      </c>
      <c r="V85" s="354">
        <f>IF($B$7="Actuals only",SUMIF('WW Spending Actual'!$B$10:$B$49,'Summary TC'!$B85,'WW Spending Actual'!U$10:U$49),0)+IF($B$7="Actuals + Projected",SUMIF('WW Spending Total'!$B$10:$B$49,'Summary TC'!$B85,'WW Spending Total'!U$10:U$49),0)</f>
        <v>0</v>
      </c>
      <c r="W85" s="354">
        <f>IF($B$7="Actuals only",SUMIF('WW Spending Actual'!$B$10:$B$49,'Summary TC'!$B85,'WW Spending Actual'!V$10:V$49),0)+IF($B$7="Actuals + Projected",SUMIF('WW Spending Total'!$B$10:$B$49,'Summary TC'!$B85,'WW Spending Total'!V$10:V$49),0)</f>
        <v>0</v>
      </c>
      <c r="X85" s="354">
        <f>IF($B$7="Actuals only",SUMIF('WW Spending Actual'!$B$10:$B$49,'Summary TC'!$B85,'WW Spending Actual'!W$10:W$49),0)+IF($B$7="Actuals + Projected",SUMIF('WW Spending Total'!$B$10:$B$49,'Summary TC'!$B85,'WW Spending Total'!W$10:W$49),0)</f>
        <v>0</v>
      </c>
      <c r="Y85" s="354">
        <f>IF($B$7="Actuals only",SUMIF('WW Spending Actual'!$B$10:$B$49,'Summary TC'!$B85,'WW Spending Actual'!X$10:X$49),0)+IF($B$7="Actuals + Projected",SUMIF('WW Spending Total'!$B$10:$B$49,'Summary TC'!$B85,'WW Spending Total'!X$10:X$49),0)</f>
        <v>0</v>
      </c>
      <c r="Z85" s="354">
        <f>IF($B$7="Actuals only",SUMIF('WW Spending Actual'!$B$10:$B$49,'Summary TC'!$B85,'WW Spending Actual'!Y$10:Y$49),0)+IF($B$7="Actuals + Projected",SUMIF('WW Spending Total'!$B$10:$B$49,'Summary TC'!$B85,'WW Spending Total'!Y$10:Y$49),0)</f>
        <v>0</v>
      </c>
      <c r="AA85" s="354">
        <f>IF($B$7="Actuals only",SUMIF('WW Spending Actual'!$B$10:$B$49,'Summary TC'!$B85,'WW Spending Actual'!Z$10:Z$49),0)+IF($B$7="Actuals + Projected",SUMIF('WW Spending Total'!$B$10:$B$49,'Summary TC'!$B85,'WW Spending Total'!Z$10:Z$49),0)</f>
        <v>0</v>
      </c>
      <c r="AB85" s="354">
        <f>IF($B$7="Actuals only",SUMIF('WW Spending Actual'!$B$10:$B$49,'Summary TC'!$B85,'WW Spending Actual'!AA$10:AA$49),0)+IF($B$7="Actuals + Projected",SUMIF('WW Spending Total'!$B$10:$B$49,'Summary TC'!$B85,'WW Spending Total'!AA$10:AA$49),0)</f>
        <v>0</v>
      </c>
      <c r="AC85" s="355">
        <f>IF($B$7="Actuals only",SUMIF('WW Spending Actual'!$B$10:$B$49,'Summary TC'!$B85,'WW Spending Actual'!AB$10:AB$49),0)+IF($B$7="Actuals + Projected",SUMIF('WW Spending Total'!$B$10:$B$49,'Summary TC'!$B85,'WW Spending Total'!AB$10:AB$49),0)</f>
        <v>0</v>
      </c>
      <c r="AD85" s="284">
        <f>SUM(E85:AC85)</f>
        <v>0</v>
      </c>
    </row>
    <row r="86" spans="2:30" x14ac:dyDescent="0.2">
      <c r="B86" s="61" t="str">
        <f>IFERROR(VLOOKUP(C86,'MEG Def'!$A$21:$B$26,2),"")</f>
        <v/>
      </c>
      <c r="C86" s="114"/>
      <c r="D86" s="357"/>
      <c r="E86" s="353">
        <f>IF($B$7="Actuals only",SUMIF('WW Spending Actual'!$B$10:$B$49,'Summary TC'!$B86,'WW Spending Actual'!D$10:D$49),0)+IF($B$7="Actuals + Projected",SUMIF('WW Spending Total'!$B$10:$B$49,'Summary TC'!$B86,'WW Spending Total'!D$10:D$49),0)</f>
        <v>0</v>
      </c>
      <c r="F86" s="354">
        <f>IF($B$7="Actuals only",SUMIF('WW Spending Actual'!$B$10:$B$49,'Summary TC'!$B86,'WW Spending Actual'!E$10:E$49),0)+IF($B$7="Actuals + Projected",SUMIF('WW Spending Total'!$B$10:$B$49,'Summary TC'!$B86,'WW Spending Total'!E$10:E$49),0)</f>
        <v>0</v>
      </c>
      <c r="G86" s="354">
        <f>IF($B$7="Actuals only",SUMIF('WW Spending Actual'!$B$10:$B$49,'Summary TC'!$B86,'WW Spending Actual'!F$10:F$49),0)+IF($B$7="Actuals + Projected",SUMIF('WW Spending Total'!$B$10:$B$49,'Summary TC'!$B86,'WW Spending Total'!F$10:F$49),0)</f>
        <v>0</v>
      </c>
      <c r="H86" s="354">
        <f>IF($B$7="Actuals only",SUMIF('WW Spending Actual'!$B$10:$B$49,'Summary TC'!$B86,'WW Spending Actual'!G$10:G$49),0)+IF($B$7="Actuals + Projected",SUMIF('WW Spending Total'!$B$10:$B$49,'Summary TC'!$B86,'WW Spending Total'!G$10:G$49),0)</f>
        <v>0</v>
      </c>
      <c r="I86" s="354">
        <f>IF($B$7="Actuals only",SUMIF('WW Spending Actual'!$B$10:$B$49,'Summary TC'!$B86,'WW Spending Actual'!H$10:H$49),0)+IF($B$7="Actuals + Projected",SUMIF('WW Spending Total'!$B$10:$B$49,'Summary TC'!$B86,'WW Spending Total'!H$10:H$49),0)</f>
        <v>0</v>
      </c>
      <c r="J86" s="354">
        <f>IF($B$7="Actuals only",SUMIF('WW Spending Actual'!$B$10:$B$49,'Summary TC'!$B86,'WW Spending Actual'!I$10:I$49),0)+IF($B$7="Actuals + Projected",SUMIF('WW Spending Total'!$B$10:$B$49,'Summary TC'!$B86,'WW Spending Total'!I$10:I$49),0)</f>
        <v>0</v>
      </c>
      <c r="K86" s="354">
        <f>IF($B$7="Actuals only",SUMIF('WW Spending Actual'!$B$10:$B$49,'Summary TC'!$B86,'WW Spending Actual'!J$10:J$49),0)+IF($B$7="Actuals + Projected",SUMIF('WW Spending Total'!$B$10:$B$49,'Summary TC'!$B86,'WW Spending Total'!J$10:J$49),0)</f>
        <v>0</v>
      </c>
      <c r="L86" s="354">
        <f>IF($B$7="Actuals only",SUMIF('WW Spending Actual'!$B$10:$B$49,'Summary TC'!$B86,'WW Spending Actual'!K$10:K$49),0)+IF($B$7="Actuals + Projected",SUMIF('WW Spending Total'!$B$10:$B$49,'Summary TC'!$B86,'WW Spending Total'!K$10:K$49),0)</f>
        <v>0</v>
      </c>
      <c r="M86" s="354">
        <f>IF($B$7="Actuals only",SUMIF('WW Spending Actual'!$B$10:$B$49,'Summary TC'!$B86,'WW Spending Actual'!L$10:L$49),0)+IF($B$7="Actuals + Projected",SUMIF('WW Spending Total'!$B$10:$B$49,'Summary TC'!$B86,'WW Spending Total'!L$10:L$49),0)</f>
        <v>0</v>
      </c>
      <c r="N86" s="354">
        <f>IF($B$7="Actuals only",SUMIF('WW Spending Actual'!$B$10:$B$49,'Summary TC'!$B86,'WW Spending Actual'!M$10:M$49),0)+IF($B$7="Actuals + Projected",SUMIF('WW Spending Total'!$B$10:$B$49,'Summary TC'!$B86,'WW Spending Total'!M$10:M$49),0)</f>
        <v>0</v>
      </c>
      <c r="O86" s="354">
        <f>IF($B$7="Actuals only",SUMIF('WW Spending Actual'!$B$10:$B$49,'Summary TC'!$B86,'WW Spending Actual'!N$10:N$49),0)+IF($B$7="Actuals + Projected",SUMIF('WW Spending Total'!$B$10:$B$49,'Summary TC'!$B86,'WW Spending Total'!N$10:N$49),0)</f>
        <v>0</v>
      </c>
      <c r="P86" s="354">
        <f>IF($B$7="Actuals only",SUMIF('WW Spending Actual'!$B$10:$B$49,'Summary TC'!$B86,'WW Spending Actual'!O$10:O$49),0)+IF($B$7="Actuals + Projected",SUMIF('WW Spending Total'!$B$10:$B$49,'Summary TC'!$B86,'WW Spending Total'!O$10:O$49),0)</f>
        <v>0</v>
      </c>
      <c r="Q86" s="354">
        <f>IF($B$7="Actuals only",SUMIF('WW Spending Actual'!$B$10:$B$49,'Summary TC'!$B86,'WW Spending Actual'!P$10:P$49),0)+IF($B$7="Actuals + Projected",SUMIF('WW Spending Total'!$B$10:$B$49,'Summary TC'!$B86,'WW Spending Total'!P$10:P$49),0)</f>
        <v>0</v>
      </c>
      <c r="R86" s="354">
        <f>IF($B$7="Actuals only",SUMIF('WW Spending Actual'!$B$10:$B$49,'Summary TC'!$B86,'WW Spending Actual'!Q$10:Q$49),0)+IF($B$7="Actuals + Projected",SUMIF('WW Spending Total'!$B$10:$B$49,'Summary TC'!$B86,'WW Spending Total'!Q$10:Q$49),0)</f>
        <v>0</v>
      </c>
      <c r="S86" s="354">
        <f>IF($B$7="Actuals only",SUMIF('WW Spending Actual'!$B$10:$B$49,'Summary TC'!$B86,'WW Spending Actual'!R$10:R$49),0)+IF($B$7="Actuals + Projected",SUMIF('WW Spending Total'!$B$10:$B$49,'Summary TC'!$B86,'WW Spending Total'!R$10:R$49),0)</f>
        <v>0</v>
      </c>
      <c r="T86" s="354">
        <f>IF($B$7="Actuals only",SUMIF('WW Spending Actual'!$B$10:$B$49,'Summary TC'!$B86,'WW Spending Actual'!S$10:S$49),0)+IF($B$7="Actuals + Projected",SUMIF('WW Spending Total'!$B$10:$B$49,'Summary TC'!$B86,'WW Spending Total'!S$10:S$49),0)</f>
        <v>0</v>
      </c>
      <c r="U86" s="354">
        <f>IF($B$7="Actuals only",SUMIF('WW Spending Actual'!$B$10:$B$49,'Summary TC'!$B86,'WW Spending Actual'!T$10:T$49),0)+IF($B$7="Actuals + Projected",SUMIF('WW Spending Total'!$B$10:$B$49,'Summary TC'!$B86,'WW Spending Total'!T$10:T$49),0)</f>
        <v>0</v>
      </c>
      <c r="V86" s="354">
        <f>IF($B$7="Actuals only",SUMIF('WW Spending Actual'!$B$10:$B$49,'Summary TC'!$B86,'WW Spending Actual'!U$10:U$49),0)+IF($B$7="Actuals + Projected",SUMIF('WW Spending Total'!$B$10:$B$49,'Summary TC'!$B86,'WW Spending Total'!U$10:U$49),0)</f>
        <v>0</v>
      </c>
      <c r="W86" s="354">
        <f>IF($B$7="Actuals only",SUMIF('WW Spending Actual'!$B$10:$B$49,'Summary TC'!$B86,'WW Spending Actual'!V$10:V$49),0)+IF($B$7="Actuals + Projected",SUMIF('WW Spending Total'!$B$10:$B$49,'Summary TC'!$B86,'WW Spending Total'!V$10:V$49),0)</f>
        <v>0</v>
      </c>
      <c r="X86" s="354">
        <f>IF($B$7="Actuals only",SUMIF('WW Spending Actual'!$B$10:$B$49,'Summary TC'!$B86,'WW Spending Actual'!W$10:W$49),0)+IF($B$7="Actuals + Projected",SUMIF('WW Spending Total'!$B$10:$B$49,'Summary TC'!$B86,'WW Spending Total'!W$10:W$49),0)</f>
        <v>0</v>
      </c>
      <c r="Y86" s="354">
        <f>IF($B$7="Actuals only",SUMIF('WW Spending Actual'!$B$10:$B$49,'Summary TC'!$B86,'WW Spending Actual'!X$10:X$49),0)+IF($B$7="Actuals + Projected",SUMIF('WW Spending Total'!$B$10:$B$49,'Summary TC'!$B86,'WW Spending Total'!X$10:X$49),0)</f>
        <v>0</v>
      </c>
      <c r="Z86" s="354">
        <f>IF($B$7="Actuals only",SUMIF('WW Spending Actual'!$B$10:$B$49,'Summary TC'!$B86,'WW Spending Actual'!Y$10:Y$49),0)+IF($B$7="Actuals + Projected",SUMIF('WW Spending Total'!$B$10:$B$49,'Summary TC'!$B86,'WW Spending Total'!Y$10:Y$49),0)</f>
        <v>0</v>
      </c>
      <c r="AA86" s="354">
        <f>IF($B$7="Actuals only",SUMIF('WW Spending Actual'!$B$10:$B$49,'Summary TC'!$B86,'WW Spending Actual'!Z$10:Z$49),0)+IF($B$7="Actuals + Projected",SUMIF('WW Spending Total'!$B$10:$B$49,'Summary TC'!$B86,'WW Spending Total'!Z$10:Z$49),0)</f>
        <v>0</v>
      </c>
      <c r="AB86" s="354">
        <f>IF($B$7="Actuals only",SUMIF('WW Spending Actual'!$B$10:$B$49,'Summary TC'!$B86,'WW Spending Actual'!AA$10:AA$49),0)+IF($B$7="Actuals + Projected",SUMIF('WW Spending Total'!$B$10:$B$49,'Summary TC'!$B86,'WW Spending Total'!AA$10:AA$49),0)</f>
        <v>0</v>
      </c>
      <c r="AC86" s="355">
        <f>IF($B$7="Actuals only",SUMIF('WW Spending Actual'!$B$10:$B$49,'Summary TC'!$B86,'WW Spending Actual'!AB$10:AB$49),0)+IF($B$7="Actuals + Projected",SUMIF('WW Spending Total'!$B$10:$B$49,'Summary TC'!$B86,'WW Spending Total'!AB$10:AB$49),0)</f>
        <v>0</v>
      </c>
      <c r="AD86" s="284">
        <f>SUM(E86:AC86)</f>
        <v>0</v>
      </c>
    </row>
    <row r="87" spans="2:30" x14ac:dyDescent="0.2">
      <c r="B87" s="61" t="str">
        <f>IFERROR(VLOOKUP(C87,'MEG Def'!$A$21:$B$26,2),"")</f>
        <v/>
      </c>
      <c r="C87" s="114"/>
      <c r="D87" s="357"/>
      <c r="E87" s="353">
        <f>IF($B$7="Actuals only",SUMIF('WW Spending Actual'!$B$10:$B$49,'Summary TC'!$B87,'WW Spending Actual'!D$10:D$49),0)+IF($B$7="Actuals + Projected",SUMIF('WW Spending Total'!$B$10:$B$49,'Summary TC'!$B87,'WW Spending Total'!D$10:D$49),0)</f>
        <v>0</v>
      </c>
      <c r="F87" s="354">
        <f>IF($B$7="Actuals only",SUMIF('WW Spending Actual'!$B$10:$B$49,'Summary TC'!$B87,'WW Spending Actual'!E$10:E$49),0)+IF($B$7="Actuals + Projected",SUMIF('WW Spending Total'!$B$10:$B$49,'Summary TC'!$B87,'WW Spending Total'!E$10:E$49),0)</f>
        <v>0</v>
      </c>
      <c r="G87" s="354">
        <f>IF($B$7="Actuals only",SUMIF('WW Spending Actual'!$B$10:$B$49,'Summary TC'!$B87,'WW Spending Actual'!F$10:F$49),0)+IF($B$7="Actuals + Projected",SUMIF('WW Spending Total'!$B$10:$B$49,'Summary TC'!$B87,'WW Spending Total'!F$10:F$49),0)</f>
        <v>0</v>
      </c>
      <c r="H87" s="354">
        <f>IF($B$7="Actuals only",SUMIF('WW Spending Actual'!$B$10:$B$49,'Summary TC'!$B87,'WW Spending Actual'!G$10:G$49),0)+IF($B$7="Actuals + Projected",SUMIF('WW Spending Total'!$B$10:$B$49,'Summary TC'!$B87,'WW Spending Total'!G$10:G$49),0)</f>
        <v>0</v>
      </c>
      <c r="I87" s="354">
        <f>IF($B$7="Actuals only",SUMIF('WW Spending Actual'!$B$10:$B$49,'Summary TC'!$B87,'WW Spending Actual'!H$10:H$49),0)+IF($B$7="Actuals + Projected",SUMIF('WW Spending Total'!$B$10:$B$49,'Summary TC'!$B87,'WW Spending Total'!H$10:H$49),0)</f>
        <v>0</v>
      </c>
      <c r="J87" s="354">
        <f>IF($B$7="Actuals only",SUMIF('WW Spending Actual'!$B$10:$B$49,'Summary TC'!$B87,'WW Spending Actual'!I$10:I$49),0)+IF($B$7="Actuals + Projected",SUMIF('WW Spending Total'!$B$10:$B$49,'Summary TC'!$B87,'WW Spending Total'!I$10:I$49),0)</f>
        <v>0</v>
      </c>
      <c r="K87" s="354">
        <f>IF($B$7="Actuals only",SUMIF('WW Spending Actual'!$B$10:$B$49,'Summary TC'!$B87,'WW Spending Actual'!J$10:J$49),0)+IF($B$7="Actuals + Projected",SUMIF('WW Spending Total'!$B$10:$B$49,'Summary TC'!$B87,'WW Spending Total'!J$10:J$49),0)</f>
        <v>0</v>
      </c>
      <c r="L87" s="354">
        <f>IF($B$7="Actuals only",SUMIF('WW Spending Actual'!$B$10:$B$49,'Summary TC'!$B87,'WW Spending Actual'!K$10:K$49),0)+IF($B$7="Actuals + Projected",SUMIF('WW Spending Total'!$B$10:$B$49,'Summary TC'!$B87,'WW Spending Total'!K$10:K$49),0)</f>
        <v>0</v>
      </c>
      <c r="M87" s="354">
        <f>IF($B$7="Actuals only",SUMIF('WW Spending Actual'!$B$10:$B$49,'Summary TC'!$B87,'WW Spending Actual'!L$10:L$49),0)+IF($B$7="Actuals + Projected",SUMIF('WW Spending Total'!$B$10:$B$49,'Summary TC'!$B87,'WW Spending Total'!L$10:L$49),0)</f>
        <v>0</v>
      </c>
      <c r="N87" s="354">
        <f>IF($B$7="Actuals only",SUMIF('WW Spending Actual'!$B$10:$B$49,'Summary TC'!$B87,'WW Spending Actual'!M$10:M$49),0)+IF($B$7="Actuals + Projected",SUMIF('WW Spending Total'!$B$10:$B$49,'Summary TC'!$B87,'WW Spending Total'!M$10:M$49),0)</f>
        <v>0</v>
      </c>
      <c r="O87" s="354">
        <f>IF($B$7="Actuals only",SUMIF('WW Spending Actual'!$B$10:$B$49,'Summary TC'!$B87,'WW Spending Actual'!N$10:N$49),0)+IF($B$7="Actuals + Projected",SUMIF('WW Spending Total'!$B$10:$B$49,'Summary TC'!$B87,'WW Spending Total'!N$10:N$49),0)</f>
        <v>0</v>
      </c>
      <c r="P87" s="354">
        <f>IF($B$7="Actuals only",SUMIF('WW Spending Actual'!$B$10:$B$49,'Summary TC'!$B87,'WW Spending Actual'!O$10:O$49),0)+IF($B$7="Actuals + Projected",SUMIF('WW Spending Total'!$B$10:$B$49,'Summary TC'!$B87,'WW Spending Total'!O$10:O$49),0)</f>
        <v>0</v>
      </c>
      <c r="Q87" s="354">
        <f>IF($B$7="Actuals only",SUMIF('WW Spending Actual'!$B$10:$B$49,'Summary TC'!$B87,'WW Spending Actual'!P$10:P$49),0)+IF($B$7="Actuals + Projected",SUMIF('WW Spending Total'!$B$10:$B$49,'Summary TC'!$B87,'WW Spending Total'!P$10:P$49),0)</f>
        <v>0</v>
      </c>
      <c r="R87" s="354">
        <f>IF($B$7="Actuals only",SUMIF('WW Spending Actual'!$B$10:$B$49,'Summary TC'!$B87,'WW Spending Actual'!Q$10:Q$49),0)+IF($B$7="Actuals + Projected",SUMIF('WW Spending Total'!$B$10:$B$49,'Summary TC'!$B87,'WW Spending Total'!Q$10:Q$49),0)</f>
        <v>0</v>
      </c>
      <c r="S87" s="354">
        <f>IF($B$7="Actuals only",SUMIF('WW Spending Actual'!$B$10:$B$49,'Summary TC'!$B87,'WW Spending Actual'!R$10:R$49),0)+IF($B$7="Actuals + Projected",SUMIF('WW Spending Total'!$B$10:$B$49,'Summary TC'!$B87,'WW Spending Total'!R$10:R$49),0)</f>
        <v>0</v>
      </c>
      <c r="T87" s="354">
        <f>IF($B$7="Actuals only",SUMIF('WW Spending Actual'!$B$10:$B$49,'Summary TC'!$B87,'WW Spending Actual'!S$10:S$49),0)+IF($B$7="Actuals + Projected",SUMIF('WW Spending Total'!$B$10:$B$49,'Summary TC'!$B87,'WW Spending Total'!S$10:S$49),0)</f>
        <v>0</v>
      </c>
      <c r="U87" s="354">
        <f>IF($B$7="Actuals only",SUMIF('WW Spending Actual'!$B$10:$B$49,'Summary TC'!$B87,'WW Spending Actual'!T$10:T$49),0)+IF($B$7="Actuals + Projected",SUMIF('WW Spending Total'!$B$10:$B$49,'Summary TC'!$B87,'WW Spending Total'!T$10:T$49),0)</f>
        <v>0</v>
      </c>
      <c r="V87" s="354">
        <f>IF($B$7="Actuals only",SUMIF('WW Spending Actual'!$B$10:$B$49,'Summary TC'!$B87,'WW Spending Actual'!U$10:U$49),0)+IF($B$7="Actuals + Projected",SUMIF('WW Spending Total'!$B$10:$B$49,'Summary TC'!$B87,'WW Spending Total'!U$10:U$49),0)</f>
        <v>0</v>
      </c>
      <c r="W87" s="354">
        <f>IF($B$7="Actuals only",SUMIF('WW Spending Actual'!$B$10:$B$49,'Summary TC'!$B87,'WW Spending Actual'!V$10:V$49),0)+IF($B$7="Actuals + Projected",SUMIF('WW Spending Total'!$B$10:$B$49,'Summary TC'!$B87,'WW Spending Total'!V$10:V$49),0)</f>
        <v>0</v>
      </c>
      <c r="X87" s="354">
        <f>IF($B$7="Actuals only",SUMIF('WW Spending Actual'!$B$10:$B$49,'Summary TC'!$B87,'WW Spending Actual'!W$10:W$49),0)+IF($B$7="Actuals + Projected",SUMIF('WW Spending Total'!$B$10:$B$49,'Summary TC'!$B87,'WW Spending Total'!W$10:W$49),0)</f>
        <v>0</v>
      </c>
      <c r="Y87" s="354">
        <f>IF($B$7="Actuals only",SUMIF('WW Spending Actual'!$B$10:$B$49,'Summary TC'!$B87,'WW Spending Actual'!X$10:X$49),0)+IF($B$7="Actuals + Projected",SUMIF('WW Spending Total'!$B$10:$B$49,'Summary TC'!$B87,'WW Spending Total'!X$10:X$49),0)</f>
        <v>0</v>
      </c>
      <c r="Z87" s="354">
        <f>IF($B$7="Actuals only",SUMIF('WW Spending Actual'!$B$10:$B$49,'Summary TC'!$B87,'WW Spending Actual'!Y$10:Y$49),0)+IF($B$7="Actuals + Projected",SUMIF('WW Spending Total'!$B$10:$B$49,'Summary TC'!$B87,'WW Spending Total'!Y$10:Y$49),0)</f>
        <v>0</v>
      </c>
      <c r="AA87" s="354">
        <f>IF($B$7="Actuals only",SUMIF('WW Spending Actual'!$B$10:$B$49,'Summary TC'!$B87,'WW Spending Actual'!Z$10:Z$49),0)+IF($B$7="Actuals + Projected",SUMIF('WW Spending Total'!$B$10:$B$49,'Summary TC'!$B87,'WW Spending Total'!Z$10:Z$49),0)</f>
        <v>0</v>
      </c>
      <c r="AB87" s="354">
        <f>IF($B$7="Actuals only",SUMIF('WW Spending Actual'!$B$10:$B$49,'Summary TC'!$B87,'WW Spending Actual'!AA$10:AA$49),0)+IF($B$7="Actuals + Projected",SUMIF('WW Spending Total'!$B$10:$B$49,'Summary TC'!$B87,'WW Spending Total'!AA$10:AA$49),0)</f>
        <v>0</v>
      </c>
      <c r="AC87" s="355">
        <f>IF($B$7="Actuals only",SUMIF('WW Spending Actual'!$B$10:$B$49,'Summary TC'!$B87,'WW Spending Actual'!AB$10:AB$49),0)+IF($B$7="Actuals + Projected",SUMIF('WW Spending Total'!$B$10:$B$49,'Summary TC'!$B87,'WW Spending Total'!AB$10:AB$49),0)</f>
        <v>0</v>
      </c>
      <c r="AD87" s="284">
        <f>SUM(E87:AC87)</f>
        <v>0</v>
      </c>
    </row>
    <row r="88" spans="2:30" x14ac:dyDescent="0.2">
      <c r="B88" s="61"/>
      <c r="C88" s="114"/>
      <c r="D88" s="357"/>
      <c r="E88" s="261">
        <f>IF($B$7="Actuals only",SUMIF('WW Spending Actual'!$B$10:$B$49,'Summary TC'!$B88,'WW Spending Actual'!D$10:D$49),0)+IF($B$7="Actuals + Projected",SUMIF('WW Spending Total'!$B$10:$B$49,'Summary TC'!$B88,'WW Spending Total'!D$10:D$49),0)</f>
        <v>0</v>
      </c>
      <c r="F88" s="261">
        <f>IF($B$7="Actuals only",SUMIF('WW Spending Actual'!$B$10:$B$49,'Summary TC'!$B88,'WW Spending Actual'!E$10:E$49),0)+IF($B$7="Actuals + Projected",SUMIF('WW Spending Total'!$B$10:$B$49,'Summary TC'!$B88,'WW Spending Total'!E$10:E$49),0)</f>
        <v>0</v>
      </c>
      <c r="G88" s="261">
        <f>IF($B$7="Actuals only",SUMIF('WW Spending Actual'!$B$10:$B$49,'Summary TC'!$B88,'WW Spending Actual'!F$10:F$49),0)+IF($B$7="Actuals + Projected",SUMIF('WW Spending Total'!$B$10:$B$49,'Summary TC'!$B88,'WW Spending Total'!F$10:F$49),0)</f>
        <v>0</v>
      </c>
      <c r="H88" s="261">
        <f>IF($B$7="Actuals only",SUMIF('WW Spending Actual'!$B$10:$B$49,'Summary TC'!$B88,'WW Spending Actual'!G$10:G$49),0)+IF($B$7="Actuals + Projected",SUMIF('WW Spending Total'!$B$10:$B$49,'Summary TC'!$B88,'WW Spending Total'!G$10:G$49),0)</f>
        <v>0</v>
      </c>
      <c r="I88" s="261">
        <f>IF($B$7="Actuals only",SUMIF('WW Spending Actual'!$B$10:$B$49,'Summary TC'!$B88,'WW Spending Actual'!H$10:H$49),0)+IF($B$7="Actuals + Projected",SUMIF('WW Spending Total'!$B$10:$B$49,'Summary TC'!$B88,'WW Spending Total'!H$10:H$49),0)</f>
        <v>0</v>
      </c>
      <c r="J88" s="261">
        <f>IF($B$7="Actuals only",SUMIF('WW Spending Actual'!$B$10:$B$49,'Summary TC'!$B88,'WW Spending Actual'!I$10:I$49),0)+IF($B$7="Actuals + Projected",SUMIF('WW Spending Total'!$B$10:$B$49,'Summary TC'!$B88,'WW Spending Total'!I$10:I$49),0)</f>
        <v>0</v>
      </c>
      <c r="K88" s="261">
        <f>IF($B$7="Actuals only",SUMIF('WW Spending Actual'!$B$10:$B$49,'Summary TC'!$B88,'WW Spending Actual'!J$10:J$49),0)+IF($B$7="Actuals + Projected",SUMIF('WW Spending Total'!$B$10:$B$49,'Summary TC'!$B88,'WW Spending Total'!J$10:J$49),0)</f>
        <v>0</v>
      </c>
      <c r="L88" s="261">
        <f>IF($B$7="Actuals only",SUMIF('WW Spending Actual'!$B$10:$B$49,'Summary TC'!$B88,'WW Spending Actual'!K$10:K$49),0)+IF($B$7="Actuals + Projected",SUMIF('WW Spending Total'!$B$10:$B$49,'Summary TC'!$B88,'WW Spending Total'!K$10:K$49),0)</f>
        <v>0</v>
      </c>
      <c r="M88" s="261">
        <f>IF($B$7="Actuals only",SUMIF('WW Spending Actual'!$B$10:$B$49,'Summary TC'!$B88,'WW Spending Actual'!L$10:L$49),0)+IF($B$7="Actuals + Projected",SUMIF('WW Spending Total'!$B$10:$B$49,'Summary TC'!$B88,'WW Spending Total'!L$10:L$49),0)</f>
        <v>0</v>
      </c>
      <c r="N88" s="261">
        <f>IF($B$7="Actuals only",SUMIF('WW Spending Actual'!$B$10:$B$49,'Summary TC'!$B88,'WW Spending Actual'!M$10:M$49),0)+IF($B$7="Actuals + Projected",SUMIF('WW Spending Total'!$B$10:$B$49,'Summary TC'!$B88,'WW Spending Total'!M$10:M$49),0)</f>
        <v>0</v>
      </c>
      <c r="O88" s="261">
        <f>IF($B$7="Actuals only",SUMIF('WW Spending Actual'!$B$10:$B$49,'Summary TC'!$B88,'WW Spending Actual'!N$10:N$49),0)+IF($B$7="Actuals + Projected",SUMIF('WW Spending Total'!$B$10:$B$49,'Summary TC'!$B88,'WW Spending Total'!N$10:N$49),0)</f>
        <v>0</v>
      </c>
      <c r="P88" s="261">
        <f>IF($B$7="Actuals only",SUMIF('WW Spending Actual'!$B$10:$B$49,'Summary TC'!$B88,'WW Spending Actual'!O$10:O$49),0)+IF($B$7="Actuals + Projected",SUMIF('WW Spending Total'!$B$10:$B$49,'Summary TC'!$B88,'WW Spending Total'!O$10:O$49),0)</f>
        <v>0</v>
      </c>
      <c r="Q88" s="261">
        <f>IF($B$7="Actuals only",SUMIF('WW Spending Actual'!$B$10:$B$49,'Summary TC'!$B88,'WW Spending Actual'!P$10:P$49),0)+IF($B$7="Actuals + Projected",SUMIF('WW Spending Total'!$B$10:$B$49,'Summary TC'!$B88,'WW Spending Total'!P$10:P$49),0)</f>
        <v>0</v>
      </c>
      <c r="R88" s="261">
        <f>IF($B$7="Actuals only",SUMIF('WW Spending Actual'!$B$10:$B$49,'Summary TC'!$B88,'WW Spending Actual'!Q$10:Q$49),0)+IF($B$7="Actuals + Projected",SUMIF('WW Spending Total'!$B$10:$B$49,'Summary TC'!$B88,'WW Spending Total'!Q$10:Q$49),0)</f>
        <v>0</v>
      </c>
      <c r="S88" s="261">
        <f>IF($B$7="Actuals only",SUMIF('WW Spending Actual'!$B$10:$B$49,'Summary TC'!$B88,'WW Spending Actual'!R$10:R$49),0)+IF($B$7="Actuals + Projected",SUMIF('WW Spending Total'!$B$10:$B$49,'Summary TC'!$B88,'WW Spending Total'!R$10:R$49),0)</f>
        <v>0</v>
      </c>
      <c r="T88" s="261">
        <f>IF($B$7="Actuals only",SUMIF('WW Spending Actual'!$B$10:$B$49,'Summary TC'!$B88,'WW Spending Actual'!S$10:S$49),0)+IF($B$7="Actuals + Projected",SUMIF('WW Spending Total'!$B$10:$B$49,'Summary TC'!$B88,'WW Spending Total'!S$10:S$49),0)</f>
        <v>0</v>
      </c>
      <c r="U88" s="261">
        <f>IF($B$7="Actuals only",SUMIF('WW Spending Actual'!$B$10:$B$49,'Summary TC'!$B88,'WW Spending Actual'!T$10:T$49),0)+IF($B$7="Actuals + Projected",SUMIF('WW Spending Total'!$B$10:$B$49,'Summary TC'!$B88,'WW Spending Total'!T$10:T$49),0)</f>
        <v>0</v>
      </c>
      <c r="V88" s="261">
        <f>IF($B$7="Actuals only",SUMIF('WW Spending Actual'!$B$10:$B$49,'Summary TC'!$B88,'WW Spending Actual'!U$10:U$49),0)+IF($B$7="Actuals + Projected",SUMIF('WW Spending Total'!$B$10:$B$49,'Summary TC'!$B88,'WW Spending Total'!U$10:U$49),0)</f>
        <v>0</v>
      </c>
      <c r="W88" s="261">
        <f>IF($B$7="Actuals only",SUMIF('WW Spending Actual'!$B$10:$B$49,'Summary TC'!$B88,'WW Spending Actual'!V$10:V$49),0)+IF($B$7="Actuals + Projected",SUMIF('WW Spending Total'!$B$10:$B$49,'Summary TC'!$B88,'WW Spending Total'!V$10:V$49),0)</f>
        <v>0</v>
      </c>
      <c r="X88" s="261">
        <f>IF($B$7="Actuals only",SUMIF('WW Spending Actual'!$B$10:$B$49,'Summary TC'!$B88,'WW Spending Actual'!W$10:W$49),0)+IF($B$7="Actuals + Projected",SUMIF('WW Spending Total'!$B$10:$B$49,'Summary TC'!$B88,'WW Spending Total'!W$10:W$49),0)</f>
        <v>0</v>
      </c>
      <c r="Y88" s="261">
        <f>IF($B$7="Actuals only",SUMIF('WW Spending Actual'!$B$10:$B$49,'Summary TC'!$B88,'WW Spending Actual'!X$10:X$49),0)+IF($B$7="Actuals + Projected",SUMIF('WW Spending Total'!$B$10:$B$49,'Summary TC'!$B88,'WW Spending Total'!X$10:X$49),0)</f>
        <v>0</v>
      </c>
      <c r="Z88" s="261">
        <f>IF($B$7="Actuals only",SUMIF('WW Spending Actual'!$B$10:$B$49,'Summary TC'!$B88,'WW Spending Actual'!Y$10:Y$49),0)+IF($B$7="Actuals + Projected",SUMIF('WW Spending Total'!$B$10:$B$49,'Summary TC'!$B88,'WW Spending Total'!Y$10:Y$49),0)</f>
        <v>0</v>
      </c>
      <c r="AA88" s="261">
        <f>IF($B$7="Actuals only",SUMIF('WW Spending Actual'!$B$10:$B$49,'Summary TC'!$B88,'WW Spending Actual'!Z$10:Z$49),0)+IF($B$7="Actuals + Projected",SUMIF('WW Spending Total'!$B$10:$B$49,'Summary TC'!$B88,'WW Spending Total'!Z$10:Z$49),0)</f>
        <v>0</v>
      </c>
      <c r="AB88" s="261">
        <f>IF($B$7="Actuals only",SUMIF('WW Spending Actual'!$B$10:$B$49,'Summary TC'!$B88,'WW Spending Actual'!AA$10:AA$49),0)+IF($B$7="Actuals + Projected",SUMIF('WW Spending Total'!$B$10:$B$49,'Summary TC'!$B88,'WW Spending Total'!AA$10:AA$49),0)</f>
        <v>0</v>
      </c>
      <c r="AC88" s="261">
        <f>IF($B$7="Actuals only",SUMIF('WW Spending Actual'!$B$10:$B$49,'Summary TC'!$B88,'WW Spending Actual'!AB$10:AB$49),0)+IF($B$7="Actuals + Projected",SUMIF('WW Spending Total'!$B$10:$B$49,'Summary TC'!$B88,'WW Spending Total'!AB$10:AB$49),0)</f>
        <v>0</v>
      </c>
      <c r="AD88" s="284"/>
    </row>
    <row r="89" spans="2:30" x14ac:dyDescent="0.2">
      <c r="B89" s="64" t="s">
        <v>43</v>
      </c>
      <c r="C89" s="114"/>
      <c r="D89" s="357"/>
      <c r="E89" s="261">
        <f>IF($B$7="Actuals only",SUMIF('WW Spending Actual'!$B$10:$B$49,'Summary TC'!$B89,'WW Spending Actual'!D$10:D$49),0)+IF($B$7="Actuals + Projected",SUMIF('WW Spending Total'!$B$10:$B$49,'Summary TC'!$B89,'WW Spending Total'!D$10:D$49),0)</f>
        <v>0</v>
      </c>
      <c r="F89" s="261">
        <f>IF($B$7="Actuals only",SUMIF('WW Spending Actual'!$B$10:$B$49,'Summary TC'!$B89,'WW Spending Actual'!E$10:E$49),0)+IF($B$7="Actuals + Projected",SUMIF('WW Spending Total'!$B$10:$B$49,'Summary TC'!$B89,'WW Spending Total'!E$10:E$49),0)</f>
        <v>0</v>
      </c>
      <c r="G89" s="261">
        <f>IF($B$7="Actuals only",SUMIF('WW Spending Actual'!$B$10:$B$49,'Summary TC'!$B89,'WW Spending Actual'!F$10:F$49),0)+IF($B$7="Actuals + Projected",SUMIF('WW Spending Total'!$B$10:$B$49,'Summary TC'!$B89,'WW Spending Total'!F$10:F$49),0)</f>
        <v>0</v>
      </c>
      <c r="H89" s="261">
        <f>IF($B$7="Actuals only",SUMIF('WW Spending Actual'!$B$10:$B$49,'Summary TC'!$B89,'WW Spending Actual'!G$10:G$49),0)+IF($B$7="Actuals + Projected",SUMIF('WW Spending Total'!$B$10:$B$49,'Summary TC'!$B89,'WW Spending Total'!G$10:G$49),0)</f>
        <v>0</v>
      </c>
      <c r="I89" s="261">
        <f>IF($B$7="Actuals only",SUMIF('WW Spending Actual'!$B$10:$B$49,'Summary TC'!$B89,'WW Spending Actual'!H$10:H$49),0)+IF($B$7="Actuals + Projected",SUMIF('WW Spending Total'!$B$10:$B$49,'Summary TC'!$B89,'WW Spending Total'!H$10:H$49),0)</f>
        <v>0</v>
      </c>
      <c r="J89" s="261">
        <f>IF($B$7="Actuals only",SUMIF('WW Spending Actual'!$B$10:$B$49,'Summary TC'!$B89,'WW Spending Actual'!I$10:I$49),0)+IF($B$7="Actuals + Projected",SUMIF('WW Spending Total'!$B$10:$B$49,'Summary TC'!$B89,'WW Spending Total'!I$10:I$49),0)</f>
        <v>0</v>
      </c>
      <c r="K89" s="261">
        <f>IF($B$7="Actuals only",SUMIF('WW Spending Actual'!$B$10:$B$49,'Summary TC'!$B89,'WW Spending Actual'!J$10:J$49),0)+IF($B$7="Actuals + Projected",SUMIF('WW Spending Total'!$B$10:$B$49,'Summary TC'!$B89,'WW Spending Total'!J$10:J$49),0)</f>
        <v>0</v>
      </c>
      <c r="L89" s="261">
        <f>IF($B$7="Actuals only",SUMIF('WW Spending Actual'!$B$10:$B$49,'Summary TC'!$B89,'WW Spending Actual'!K$10:K$49),0)+IF($B$7="Actuals + Projected",SUMIF('WW Spending Total'!$B$10:$B$49,'Summary TC'!$B89,'WW Spending Total'!K$10:K$49),0)</f>
        <v>0</v>
      </c>
      <c r="M89" s="261">
        <f>IF($B$7="Actuals only",SUMIF('WW Spending Actual'!$B$10:$B$49,'Summary TC'!$B89,'WW Spending Actual'!L$10:L$49),0)+IF($B$7="Actuals + Projected",SUMIF('WW Spending Total'!$B$10:$B$49,'Summary TC'!$B89,'WW Spending Total'!L$10:L$49),0)</f>
        <v>0</v>
      </c>
      <c r="N89" s="261">
        <f>IF($B$7="Actuals only",SUMIF('WW Spending Actual'!$B$10:$B$49,'Summary TC'!$B89,'WW Spending Actual'!M$10:M$49),0)+IF($B$7="Actuals + Projected",SUMIF('WW Spending Total'!$B$10:$B$49,'Summary TC'!$B89,'WW Spending Total'!M$10:M$49),0)</f>
        <v>0</v>
      </c>
      <c r="O89" s="261">
        <f>IF($B$7="Actuals only",SUMIF('WW Spending Actual'!$B$10:$B$49,'Summary TC'!$B89,'WW Spending Actual'!N$10:N$49),0)+IF($B$7="Actuals + Projected",SUMIF('WW Spending Total'!$B$10:$B$49,'Summary TC'!$B89,'WW Spending Total'!N$10:N$49),0)</f>
        <v>0</v>
      </c>
      <c r="P89" s="261">
        <f>IF($B$7="Actuals only",SUMIF('WW Spending Actual'!$B$10:$B$49,'Summary TC'!$B89,'WW Spending Actual'!O$10:O$49),0)+IF($B$7="Actuals + Projected",SUMIF('WW Spending Total'!$B$10:$B$49,'Summary TC'!$B89,'WW Spending Total'!O$10:O$49),0)</f>
        <v>0</v>
      </c>
      <c r="Q89" s="261">
        <f>IF($B$7="Actuals only",SUMIF('WW Spending Actual'!$B$10:$B$49,'Summary TC'!$B89,'WW Spending Actual'!P$10:P$49),0)+IF($B$7="Actuals + Projected",SUMIF('WW Spending Total'!$B$10:$B$49,'Summary TC'!$B89,'WW Spending Total'!P$10:P$49),0)</f>
        <v>0</v>
      </c>
      <c r="R89" s="261">
        <f>IF($B$7="Actuals only",SUMIF('WW Spending Actual'!$B$10:$B$49,'Summary TC'!$B89,'WW Spending Actual'!Q$10:Q$49),0)+IF($B$7="Actuals + Projected",SUMIF('WW Spending Total'!$B$10:$B$49,'Summary TC'!$B89,'WW Spending Total'!Q$10:Q$49),0)</f>
        <v>0</v>
      </c>
      <c r="S89" s="261">
        <f>IF($B$7="Actuals only",SUMIF('WW Spending Actual'!$B$10:$B$49,'Summary TC'!$B89,'WW Spending Actual'!R$10:R$49),0)+IF($B$7="Actuals + Projected",SUMIF('WW Spending Total'!$B$10:$B$49,'Summary TC'!$B89,'WW Spending Total'!R$10:R$49),0)</f>
        <v>0</v>
      </c>
      <c r="T89" s="261">
        <f>IF($B$7="Actuals only",SUMIF('WW Spending Actual'!$B$10:$B$49,'Summary TC'!$B89,'WW Spending Actual'!S$10:S$49),0)+IF($B$7="Actuals + Projected",SUMIF('WW Spending Total'!$B$10:$B$49,'Summary TC'!$B89,'WW Spending Total'!S$10:S$49),0)</f>
        <v>0</v>
      </c>
      <c r="U89" s="261">
        <f>IF($B$7="Actuals only",SUMIF('WW Spending Actual'!$B$10:$B$49,'Summary TC'!$B89,'WW Spending Actual'!T$10:T$49),0)+IF($B$7="Actuals + Projected",SUMIF('WW Spending Total'!$B$10:$B$49,'Summary TC'!$B89,'WW Spending Total'!T$10:T$49),0)</f>
        <v>0</v>
      </c>
      <c r="V89" s="261">
        <f>IF($B$7="Actuals only",SUMIF('WW Spending Actual'!$B$10:$B$49,'Summary TC'!$B89,'WW Spending Actual'!U$10:U$49),0)+IF($B$7="Actuals + Projected",SUMIF('WW Spending Total'!$B$10:$B$49,'Summary TC'!$B89,'WW Spending Total'!U$10:U$49),0)</f>
        <v>0</v>
      </c>
      <c r="W89" s="261">
        <f>IF($B$7="Actuals only",SUMIF('WW Spending Actual'!$B$10:$B$49,'Summary TC'!$B89,'WW Spending Actual'!V$10:V$49),0)+IF($B$7="Actuals + Projected",SUMIF('WW Spending Total'!$B$10:$B$49,'Summary TC'!$B89,'WW Spending Total'!V$10:V$49),0)</f>
        <v>0</v>
      </c>
      <c r="X89" s="261">
        <f>IF($B$7="Actuals only",SUMIF('WW Spending Actual'!$B$10:$B$49,'Summary TC'!$B89,'WW Spending Actual'!W$10:W$49),0)+IF($B$7="Actuals + Projected",SUMIF('WW Spending Total'!$B$10:$B$49,'Summary TC'!$B89,'WW Spending Total'!W$10:W$49),0)</f>
        <v>0</v>
      </c>
      <c r="Y89" s="261">
        <f>IF($B$7="Actuals only",SUMIF('WW Spending Actual'!$B$10:$B$49,'Summary TC'!$B89,'WW Spending Actual'!X$10:X$49),0)+IF($B$7="Actuals + Projected",SUMIF('WW Spending Total'!$B$10:$B$49,'Summary TC'!$B89,'WW Spending Total'!X$10:X$49),0)</f>
        <v>0</v>
      </c>
      <c r="Z89" s="261">
        <f>IF($B$7="Actuals only",SUMIF('WW Spending Actual'!$B$10:$B$49,'Summary TC'!$B89,'WW Spending Actual'!Y$10:Y$49),0)+IF($B$7="Actuals + Projected",SUMIF('WW Spending Total'!$B$10:$B$49,'Summary TC'!$B89,'WW Spending Total'!Y$10:Y$49),0)</f>
        <v>0</v>
      </c>
      <c r="AA89" s="261">
        <f>IF($B$7="Actuals only",SUMIF('WW Spending Actual'!$B$10:$B$49,'Summary TC'!$B89,'WW Spending Actual'!Z$10:Z$49),0)+IF($B$7="Actuals + Projected",SUMIF('WW Spending Total'!$B$10:$B$49,'Summary TC'!$B89,'WW Spending Total'!Z$10:Z$49),0)</f>
        <v>0</v>
      </c>
      <c r="AB89" s="261">
        <f>IF($B$7="Actuals only",SUMIF('WW Spending Actual'!$B$10:$B$49,'Summary TC'!$B89,'WW Spending Actual'!AA$10:AA$49),0)+IF($B$7="Actuals + Projected",SUMIF('WW Spending Total'!$B$10:$B$49,'Summary TC'!$B89,'WW Spending Total'!AA$10:AA$49),0)</f>
        <v>0</v>
      </c>
      <c r="AC89" s="261">
        <f>IF($B$7="Actuals only",SUMIF('WW Spending Actual'!$B$10:$B$49,'Summary TC'!$B89,'WW Spending Actual'!AB$10:AB$49),0)+IF($B$7="Actuals + Projected",SUMIF('WW Spending Total'!$B$10:$B$49,'Summary TC'!$B89,'WW Spending Total'!AB$10:AB$49),0)</f>
        <v>0</v>
      </c>
      <c r="AD89" s="284">
        <f ca="1">IF($B$7="Actuals only",SUMIF('WW Spending Actual'!$B$8:$B$49,'Summary TC'!$B89,'WW Spending Actual'!I$8:I$49),0)+IF($B$7="Actuals + Projected",SUMIF('WW Spending Total'!$B$17:$B$517,'Summary TC'!$B89,'WW Spending Total'!I$17:I$22),0)</f>
        <v>0</v>
      </c>
    </row>
    <row r="90" spans="2:30" x14ac:dyDescent="0.2">
      <c r="B90" s="61" t="str">
        <f>IFERROR(VLOOKUP(C90,'MEG Def'!$A$35:$B$40,2),"")</f>
        <v/>
      </c>
      <c r="C90" s="115"/>
      <c r="D90" s="357"/>
      <c r="E90" s="353">
        <f>IF($B$7="Actuals only",SUMIF('WW Spending Actual'!$B$10:$B$49,'Summary TC'!$B90,'WW Spending Actual'!D$10:D$49),0)+IF($B$7="Actuals + Projected",SUMIF('WW Spending Total'!$B$10:$B$49,'Summary TC'!$B90,'WW Spending Total'!D$10:D$49),0)</f>
        <v>0</v>
      </c>
      <c r="F90" s="354">
        <f>IF($B$7="Actuals only",SUMIF('WW Spending Actual'!$B$10:$B$49,'Summary TC'!$B90,'WW Spending Actual'!E$10:E$49),0)+IF($B$7="Actuals + Projected",SUMIF('WW Spending Total'!$B$10:$B$49,'Summary TC'!$B90,'WW Spending Total'!E$10:E$49),0)</f>
        <v>0</v>
      </c>
      <c r="G90" s="354">
        <f>IF($B$7="Actuals only",SUMIF('WW Spending Actual'!$B$10:$B$49,'Summary TC'!$B90,'WW Spending Actual'!F$10:F$49),0)+IF($B$7="Actuals + Projected",SUMIF('WW Spending Total'!$B$10:$B$49,'Summary TC'!$B90,'WW Spending Total'!F$10:F$49),0)</f>
        <v>0</v>
      </c>
      <c r="H90" s="354">
        <f>IF($B$7="Actuals only",SUMIF('WW Spending Actual'!$B$10:$B$49,'Summary TC'!$B90,'WW Spending Actual'!G$10:G$49),0)+IF($B$7="Actuals + Projected",SUMIF('WW Spending Total'!$B$10:$B$49,'Summary TC'!$B90,'WW Spending Total'!G$10:G$49),0)</f>
        <v>0</v>
      </c>
      <c r="I90" s="354">
        <f>IF($B$7="Actuals only",SUMIF('WW Spending Actual'!$B$10:$B$49,'Summary TC'!$B90,'WW Spending Actual'!H$10:H$49),0)+IF($B$7="Actuals + Projected",SUMIF('WW Spending Total'!$B$10:$B$49,'Summary TC'!$B90,'WW Spending Total'!H$10:H$49),0)</f>
        <v>0</v>
      </c>
      <c r="J90" s="354">
        <f>IF($B$7="Actuals only",SUMIF('WW Spending Actual'!$B$10:$B$49,'Summary TC'!$B90,'WW Spending Actual'!I$10:I$49),0)+IF($B$7="Actuals + Projected",SUMIF('WW Spending Total'!$B$10:$B$49,'Summary TC'!$B90,'WW Spending Total'!I$10:I$49),0)</f>
        <v>0</v>
      </c>
      <c r="K90" s="354">
        <f>IF($B$7="Actuals only",SUMIF('WW Spending Actual'!$B$10:$B$49,'Summary TC'!$B90,'WW Spending Actual'!J$10:J$49),0)+IF($B$7="Actuals + Projected",SUMIF('WW Spending Total'!$B$10:$B$49,'Summary TC'!$B90,'WW Spending Total'!J$10:J$49),0)</f>
        <v>0</v>
      </c>
      <c r="L90" s="354">
        <f>IF($B$7="Actuals only",SUMIF('WW Spending Actual'!$B$10:$B$49,'Summary TC'!$B90,'WW Spending Actual'!K$10:K$49),0)+IF($B$7="Actuals + Projected",SUMIF('WW Spending Total'!$B$10:$B$49,'Summary TC'!$B90,'WW Spending Total'!K$10:K$49),0)</f>
        <v>0</v>
      </c>
      <c r="M90" s="354">
        <f>IF($B$7="Actuals only",SUMIF('WW Spending Actual'!$B$10:$B$49,'Summary TC'!$B90,'WW Spending Actual'!L$10:L$49),0)+IF($B$7="Actuals + Projected",SUMIF('WW Spending Total'!$B$10:$B$49,'Summary TC'!$B90,'WW Spending Total'!L$10:L$49),0)</f>
        <v>0</v>
      </c>
      <c r="N90" s="354">
        <f>IF($B$7="Actuals only",SUMIF('WW Spending Actual'!$B$10:$B$49,'Summary TC'!$B90,'WW Spending Actual'!M$10:M$49),0)+IF($B$7="Actuals + Projected",SUMIF('WW Spending Total'!$B$10:$B$49,'Summary TC'!$B90,'WW Spending Total'!M$10:M$49),0)</f>
        <v>0</v>
      </c>
      <c r="O90" s="354">
        <f>IF($B$7="Actuals only",SUMIF('WW Spending Actual'!$B$10:$B$49,'Summary TC'!$B90,'WW Spending Actual'!N$10:N$49),0)+IF($B$7="Actuals + Projected",SUMIF('WW Spending Total'!$B$10:$B$49,'Summary TC'!$B90,'WW Spending Total'!N$10:N$49),0)</f>
        <v>0</v>
      </c>
      <c r="P90" s="354">
        <f>IF($B$7="Actuals only",SUMIF('WW Spending Actual'!$B$10:$B$49,'Summary TC'!$B90,'WW Spending Actual'!O$10:O$49),0)+IF($B$7="Actuals + Projected",SUMIF('WW Spending Total'!$B$10:$B$49,'Summary TC'!$B90,'WW Spending Total'!O$10:O$49),0)</f>
        <v>0</v>
      </c>
      <c r="Q90" s="354">
        <f>IF($B$7="Actuals only",SUMIF('WW Spending Actual'!$B$10:$B$49,'Summary TC'!$B90,'WW Spending Actual'!P$10:P$49),0)+IF($B$7="Actuals + Projected",SUMIF('WW Spending Total'!$B$10:$B$49,'Summary TC'!$B90,'WW Spending Total'!P$10:P$49),0)</f>
        <v>0</v>
      </c>
      <c r="R90" s="354">
        <f>IF($B$7="Actuals only",SUMIF('WW Spending Actual'!$B$10:$B$49,'Summary TC'!$B90,'WW Spending Actual'!Q$10:Q$49),0)+IF($B$7="Actuals + Projected",SUMIF('WW Spending Total'!$B$10:$B$49,'Summary TC'!$B90,'WW Spending Total'!Q$10:Q$49),0)</f>
        <v>0</v>
      </c>
      <c r="S90" s="354">
        <f>IF($B$7="Actuals only",SUMIF('WW Spending Actual'!$B$10:$B$49,'Summary TC'!$B90,'WW Spending Actual'!R$10:R$49),0)+IF($B$7="Actuals + Projected",SUMIF('WW Spending Total'!$B$10:$B$49,'Summary TC'!$B90,'WW Spending Total'!R$10:R$49),0)</f>
        <v>0</v>
      </c>
      <c r="T90" s="354">
        <f>IF($B$7="Actuals only",SUMIF('WW Spending Actual'!$B$10:$B$49,'Summary TC'!$B90,'WW Spending Actual'!S$10:S$49),0)+IF($B$7="Actuals + Projected",SUMIF('WW Spending Total'!$B$10:$B$49,'Summary TC'!$B90,'WW Spending Total'!S$10:S$49),0)</f>
        <v>0</v>
      </c>
      <c r="U90" s="354">
        <f>IF($B$7="Actuals only",SUMIF('WW Spending Actual'!$B$10:$B$49,'Summary TC'!$B90,'WW Spending Actual'!T$10:T$49),0)+IF($B$7="Actuals + Projected",SUMIF('WW Spending Total'!$B$10:$B$49,'Summary TC'!$B90,'WW Spending Total'!T$10:T$49),0)</f>
        <v>0</v>
      </c>
      <c r="V90" s="354">
        <f>IF($B$7="Actuals only",SUMIF('WW Spending Actual'!$B$10:$B$49,'Summary TC'!$B90,'WW Spending Actual'!U$10:U$49),0)+IF($B$7="Actuals + Projected",SUMIF('WW Spending Total'!$B$10:$B$49,'Summary TC'!$B90,'WW Spending Total'!U$10:U$49),0)</f>
        <v>0</v>
      </c>
      <c r="W90" s="354">
        <f>IF($B$7="Actuals only",SUMIF('WW Spending Actual'!$B$10:$B$49,'Summary TC'!$B90,'WW Spending Actual'!V$10:V$49),0)+IF($B$7="Actuals + Projected",SUMIF('WW Spending Total'!$B$10:$B$49,'Summary TC'!$B90,'WW Spending Total'!V$10:V$49),0)</f>
        <v>0</v>
      </c>
      <c r="X90" s="354">
        <f>IF($B$7="Actuals only",SUMIF('WW Spending Actual'!$B$10:$B$49,'Summary TC'!$B90,'WW Spending Actual'!W$10:W$49),0)+IF($B$7="Actuals + Projected",SUMIF('WW Spending Total'!$B$10:$B$49,'Summary TC'!$B90,'WW Spending Total'!W$10:W$49),0)</f>
        <v>0</v>
      </c>
      <c r="Y90" s="354">
        <f>IF($B$7="Actuals only",SUMIF('WW Spending Actual'!$B$10:$B$49,'Summary TC'!$B90,'WW Spending Actual'!X$10:X$49),0)+IF($B$7="Actuals + Projected",SUMIF('WW Spending Total'!$B$10:$B$49,'Summary TC'!$B90,'WW Spending Total'!X$10:X$49),0)</f>
        <v>0</v>
      </c>
      <c r="Z90" s="354">
        <f>IF($B$7="Actuals only",SUMIF('WW Spending Actual'!$B$10:$B$49,'Summary TC'!$B90,'WW Spending Actual'!Y$10:Y$49),0)+IF($B$7="Actuals + Projected",SUMIF('WW Spending Total'!$B$10:$B$49,'Summary TC'!$B90,'WW Spending Total'!Y$10:Y$49),0)</f>
        <v>0</v>
      </c>
      <c r="AA90" s="354">
        <f>IF($B$7="Actuals only",SUMIF('WW Spending Actual'!$B$10:$B$49,'Summary TC'!$B90,'WW Spending Actual'!Z$10:Z$49),0)+IF($B$7="Actuals + Projected",SUMIF('WW Spending Total'!$B$10:$B$49,'Summary TC'!$B90,'WW Spending Total'!Z$10:Z$49),0)</f>
        <v>0</v>
      </c>
      <c r="AB90" s="354">
        <f>IF($B$7="Actuals only",SUMIF('WW Spending Actual'!$B$10:$B$49,'Summary TC'!$B90,'WW Spending Actual'!AA$10:AA$49),0)+IF($B$7="Actuals + Projected",SUMIF('WW Spending Total'!$B$10:$B$49,'Summary TC'!$B90,'WW Spending Total'!AA$10:AA$49),0)</f>
        <v>0</v>
      </c>
      <c r="AC90" s="355">
        <f>IF($B$7="Actuals only",SUMIF('WW Spending Actual'!$B$10:$B$49,'Summary TC'!$B90,'WW Spending Actual'!AB$10:AB$49),0)+IF($B$7="Actuals + Projected",SUMIF('WW Spending Total'!$B$10:$B$49,'Summary TC'!$B90,'WW Spending Total'!AB$10:AB$49),0)</f>
        <v>0</v>
      </c>
      <c r="AD90" s="284">
        <f>SUM(E90:AC90)</f>
        <v>0</v>
      </c>
    </row>
    <row r="91" spans="2:30" x14ac:dyDescent="0.2">
      <c r="B91" s="61" t="str">
        <f>IFERROR(VLOOKUP(C91,'MEG Def'!$A$35:$B$40,2),"")</f>
        <v/>
      </c>
      <c r="C91" s="115"/>
      <c r="D91" s="357"/>
      <c r="E91" s="353">
        <f>IF($B$7="Actuals only",SUMIF('WW Spending Actual'!$B$10:$B$49,'Summary TC'!$B91,'WW Spending Actual'!D$10:D$49),0)+IF($B$7="Actuals + Projected",SUMIF('WW Spending Total'!$B$10:$B$49,'Summary TC'!$B91,'WW Spending Total'!D$10:D$49),0)</f>
        <v>0</v>
      </c>
      <c r="F91" s="354">
        <f>IF($B$7="Actuals only",SUMIF('WW Spending Actual'!$B$10:$B$49,'Summary TC'!$B91,'WW Spending Actual'!E$10:E$49),0)+IF($B$7="Actuals + Projected",SUMIF('WW Spending Total'!$B$10:$B$49,'Summary TC'!$B91,'WW Spending Total'!E$10:E$49),0)</f>
        <v>0</v>
      </c>
      <c r="G91" s="354">
        <f>IF($B$7="Actuals only",SUMIF('WW Spending Actual'!$B$10:$B$49,'Summary TC'!$B91,'WW Spending Actual'!F$10:F$49),0)+IF($B$7="Actuals + Projected",SUMIF('WW Spending Total'!$B$10:$B$49,'Summary TC'!$B91,'WW Spending Total'!F$10:F$49),0)</f>
        <v>0</v>
      </c>
      <c r="H91" s="354">
        <f>IF($B$7="Actuals only",SUMIF('WW Spending Actual'!$B$10:$B$49,'Summary TC'!$B91,'WW Spending Actual'!G$10:G$49),0)+IF($B$7="Actuals + Projected",SUMIF('WW Spending Total'!$B$10:$B$49,'Summary TC'!$B91,'WW Spending Total'!G$10:G$49),0)</f>
        <v>0</v>
      </c>
      <c r="I91" s="354">
        <f>IF($B$7="Actuals only",SUMIF('WW Spending Actual'!$B$10:$B$49,'Summary TC'!$B91,'WW Spending Actual'!H$10:H$49),0)+IF($B$7="Actuals + Projected",SUMIF('WW Spending Total'!$B$10:$B$49,'Summary TC'!$B91,'WW Spending Total'!H$10:H$49),0)</f>
        <v>0</v>
      </c>
      <c r="J91" s="354">
        <f>IF($B$7="Actuals only",SUMIF('WW Spending Actual'!$B$10:$B$49,'Summary TC'!$B91,'WW Spending Actual'!I$10:I$49),0)+IF($B$7="Actuals + Projected",SUMIF('WW Spending Total'!$B$10:$B$49,'Summary TC'!$B91,'WW Spending Total'!I$10:I$49),0)</f>
        <v>0</v>
      </c>
      <c r="K91" s="354">
        <f>IF($B$7="Actuals only",SUMIF('WW Spending Actual'!$B$10:$B$49,'Summary TC'!$B91,'WW Spending Actual'!J$10:J$49),0)+IF($B$7="Actuals + Projected",SUMIF('WW Spending Total'!$B$10:$B$49,'Summary TC'!$B91,'WW Spending Total'!J$10:J$49),0)</f>
        <v>0</v>
      </c>
      <c r="L91" s="354">
        <f>IF($B$7="Actuals only",SUMIF('WW Spending Actual'!$B$10:$B$49,'Summary TC'!$B91,'WW Spending Actual'!K$10:K$49),0)+IF($B$7="Actuals + Projected",SUMIF('WW Spending Total'!$B$10:$B$49,'Summary TC'!$B91,'WW Spending Total'!K$10:K$49),0)</f>
        <v>0</v>
      </c>
      <c r="M91" s="354">
        <f>IF($B$7="Actuals only",SUMIF('WW Spending Actual'!$B$10:$B$49,'Summary TC'!$B91,'WW Spending Actual'!L$10:L$49),0)+IF($B$7="Actuals + Projected",SUMIF('WW Spending Total'!$B$10:$B$49,'Summary TC'!$B91,'WW Spending Total'!L$10:L$49),0)</f>
        <v>0</v>
      </c>
      <c r="N91" s="354">
        <f>IF($B$7="Actuals only",SUMIF('WW Spending Actual'!$B$10:$B$49,'Summary TC'!$B91,'WW Spending Actual'!M$10:M$49),0)+IF($B$7="Actuals + Projected",SUMIF('WW Spending Total'!$B$10:$B$49,'Summary TC'!$B91,'WW Spending Total'!M$10:M$49),0)</f>
        <v>0</v>
      </c>
      <c r="O91" s="354">
        <f>IF($B$7="Actuals only",SUMIF('WW Spending Actual'!$B$10:$B$49,'Summary TC'!$B91,'WW Spending Actual'!N$10:N$49),0)+IF($B$7="Actuals + Projected",SUMIF('WW Spending Total'!$B$10:$B$49,'Summary TC'!$B91,'WW Spending Total'!N$10:N$49),0)</f>
        <v>0</v>
      </c>
      <c r="P91" s="354">
        <f>IF($B$7="Actuals only",SUMIF('WW Spending Actual'!$B$10:$B$49,'Summary TC'!$B91,'WW Spending Actual'!O$10:O$49),0)+IF($B$7="Actuals + Projected",SUMIF('WW Spending Total'!$B$10:$B$49,'Summary TC'!$B91,'WW Spending Total'!O$10:O$49),0)</f>
        <v>0</v>
      </c>
      <c r="Q91" s="354">
        <f>IF($B$7="Actuals only",SUMIF('WW Spending Actual'!$B$10:$B$49,'Summary TC'!$B91,'WW Spending Actual'!P$10:P$49),0)+IF($B$7="Actuals + Projected",SUMIF('WW Spending Total'!$B$10:$B$49,'Summary TC'!$B91,'WW Spending Total'!P$10:P$49),0)</f>
        <v>0</v>
      </c>
      <c r="R91" s="354">
        <f>IF($B$7="Actuals only",SUMIF('WW Spending Actual'!$B$10:$B$49,'Summary TC'!$B91,'WW Spending Actual'!Q$10:Q$49),0)+IF($B$7="Actuals + Projected",SUMIF('WW Spending Total'!$B$10:$B$49,'Summary TC'!$B91,'WW Spending Total'!Q$10:Q$49),0)</f>
        <v>0</v>
      </c>
      <c r="S91" s="354">
        <f>IF($B$7="Actuals only",SUMIF('WW Spending Actual'!$B$10:$B$49,'Summary TC'!$B91,'WW Spending Actual'!R$10:R$49),0)+IF($B$7="Actuals + Projected",SUMIF('WW Spending Total'!$B$10:$B$49,'Summary TC'!$B91,'WW Spending Total'!R$10:R$49),0)</f>
        <v>0</v>
      </c>
      <c r="T91" s="354">
        <f>IF($B$7="Actuals only",SUMIF('WW Spending Actual'!$B$10:$B$49,'Summary TC'!$B91,'WW Spending Actual'!S$10:S$49),0)+IF($B$7="Actuals + Projected",SUMIF('WW Spending Total'!$B$10:$B$49,'Summary TC'!$B91,'WW Spending Total'!S$10:S$49),0)</f>
        <v>0</v>
      </c>
      <c r="U91" s="354">
        <f>IF($B$7="Actuals only",SUMIF('WW Spending Actual'!$B$10:$B$49,'Summary TC'!$B91,'WW Spending Actual'!T$10:T$49),0)+IF($B$7="Actuals + Projected",SUMIF('WW Spending Total'!$B$10:$B$49,'Summary TC'!$B91,'WW Spending Total'!T$10:T$49),0)</f>
        <v>0</v>
      </c>
      <c r="V91" s="354">
        <f>IF($B$7="Actuals only",SUMIF('WW Spending Actual'!$B$10:$B$49,'Summary TC'!$B91,'WW Spending Actual'!U$10:U$49),0)+IF($B$7="Actuals + Projected",SUMIF('WW Spending Total'!$B$10:$B$49,'Summary TC'!$B91,'WW Spending Total'!U$10:U$49),0)</f>
        <v>0</v>
      </c>
      <c r="W91" s="354">
        <f>IF($B$7="Actuals only",SUMIF('WW Spending Actual'!$B$10:$B$49,'Summary TC'!$B91,'WW Spending Actual'!V$10:V$49),0)+IF($B$7="Actuals + Projected",SUMIF('WW Spending Total'!$B$10:$B$49,'Summary TC'!$B91,'WW Spending Total'!V$10:V$49),0)</f>
        <v>0</v>
      </c>
      <c r="X91" s="354">
        <f>IF($B$7="Actuals only",SUMIF('WW Spending Actual'!$B$10:$B$49,'Summary TC'!$B91,'WW Spending Actual'!W$10:W$49),0)+IF($B$7="Actuals + Projected",SUMIF('WW Spending Total'!$B$10:$B$49,'Summary TC'!$B91,'WW Spending Total'!W$10:W$49),0)</f>
        <v>0</v>
      </c>
      <c r="Y91" s="354">
        <f>IF($B$7="Actuals only",SUMIF('WW Spending Actual'!$B$10:$B$49,'Summary TC'!$B91,'WW Spending Actual'!X$10:X$49),0)+IF($B$7="Actuals + Projected",SUMIF('WW Spending Total'!$B$10:$B$49,'Summary TC'!$B91,'WW Spending Total'!X$10:X$49),0)</f>
        <v>0</v>
      </c>
      <c r="Z91" s="354">
        <f>IF($B$7="Actuals only",SUMIF('WW Spending Actual'!$B$10:$B$49,'Summary TC'!$B91,'WW Spending Actual'!Y$10:Y$49),0)+IF($B$7="Actuals + Projected",SUMIF('WW Spending Total'!$B$10:$B$49,'Summary TC'!$B91,'WW Spending Total'!Y$10:Y$49),0)</f>
        <v>0</v>
      </c>
      <c r="AA91" s="354">
        <f>IF($B$7="Actuals only",SUMIF('WW Spending Actual'!$B$10:$B$49,'Summary TC'!$B91,'WW Spending Actual'!Z$10:Z$49),0)+IF($B$7="Actuals + Projected",SUMIF('WW Spending Total'!$B$10:$B$49,'Summary TC'!$B91,'WW Spending Total'!Z$10:Z$49),0)</f>
        <v>0</v>
      </c>
      <c r="AB91" s="354">
        <f>IF($B$7="Actuals only",SUMIF('WW Spending Actual'!$B$10:$B$49,'Summary TC'!$B91,'WW Spending Actual'!AA$10:AA$49),0)+IF($B$7="Actuals + Projected",SUMIF('WW Spending Total'!$B$10:$B$49,'Summary TC'!$B91,'WW Spending Total'!AA$10:AA$49),0)</f>
        <v>0</v>
      </c>
      <c r="AC91" s="355">
        <f>IF($B$7="Actuals only",SUMIF('WW Spending Actual'!$B$10:$B$49,'Summary TC'!$B91,'WW Spending Actual'!AB$10:AB$49),0)+IF($B$7="Actuals + Projected",SUMIF('WW Spending Total'!$B$10:$B$49,'Summary TC'!$B91,'WW Spending Total'!AB$10:AB$49),0)</f>
        <v>0</v>
      </c>
      <c r="AD91" s="284">
        <f>SUM(E91:AC91)</f>
        <v>0</v>
      </c>
    </row>
    <row r="92" spans="2:30" x14ac:dyDescent="0.2">
      <c r="B92" s="61" t="str">
        <f>IFERROR(VLOOKUP(C92,'MEG Def'!$A$35:$B$40,2),"")</f>
        <v/>
      </c>
      <c r="C92" s="115"/>
      <c r="D92" s="357"/>
      <c r="E92" s="353">
        <f>IF($B$7="Actuals only",SUMIF('WW Spending Actual'!$B$10:$B$49,'Summary TC'!$B92,'WW Spending Actual'!D$10:D$49),0)+IF($B$7="Actuals + Projected",SUMIF('WW Spending Total'!$B$10:$B$49,'Summary TC'!$B92,'WW Spending Total'!D$10:D$49),0)</f>
        <v>0</v>
      </c>
      <c r="F92" s="354">
        <f>IF($B$7="Actuals only",SUMIF('WW Spending Actual'!$B$10:$B$49,'Summary TC'!$B92,'WW Spending Actual'!E$10:E$49),0)+IF($B$7="Actuals + Projected",SUMIF('WW Spending Total'!$B$10:$B$49,'Summary TC'!$B92,'WW Spending Total'!E$10:E$49),0)</f>
        <v>0</v>
      </c>
      <c r="G92" s="354">
        <f>IF($B$7="Actuals only",SUMIF('WW Spending Actual'!$B$10:$B$49,'Summary TC'!$B92,'WW Spending Actual'!F$10:F$49),0)+IF($B$7="Actuals + Projected",SUMIF('WW Spending Total'!$B$10:$B$49,'Summary TC'!$B92,'WW Spending Total'!F$10:F$49),0)</f>
        <v>0</v>
      </c>
      <c r="H92" s="354">
        <f>IF($B$7="Actuals only",SUMIF('WW Spending Actual'!$B$10:$B$49,'Summary TC'!$B92,'WW Spending Actual'!G$10:G$49),0)+IF($B$7="Actuals + Projected",SUMIF('WW Spending Total'!$B$10:$B$49,'Summary TC'!$B92,'WW Spending Total'!G$10:G$49),0)</f>
        <v>0</v>
      </c>
      <c r="I92" s="354">
        <f>IF($B$7="Actuals only",SUMIF('WW Spending Actual'!$B$10:$B$49,'Summary TC'!$B92,'WW Spending Actual'!H$10:H$49),0)+IF($B$7="Actuals + Projected",SUMIF('WW Spending Total'!$B$10:$B$49,'Summary TC'!$B92,'WW Spending Total'!H$10:H$49),0)</f>
        <v>0</v>
      </c>
      <c r="J92" s="354">
        <f>IF($B$7="Actuals only",SUMIF('WW Spending Actual'!$B$10:$B$49,'Summary TC'!$B92,'WW Spending Actual'!I$10:I$49),0)+IF($B$7="Actuals + Projected",SUMIF('WW Spending Total'!$B$10:$B$49,'Summary TC'!$B92,'WW Spending Total'!I$10:I$49),0)</f>
        <v>0</v>
      </c>
      <c r="K92" s="354">
        <f>IF($B$7="Actuals only",SUMIF('WW Spending Actual'!$B$10:$B$49,'Summary TC'!$B92,'WW Spending Actual'!J$10:J$49),0)+IF($B$7="Actuals + Projected",SUMIF('WW Spending Total'!$B$10:$B$49,'Summary TC'!$B92,'WW Spending Total'!J$10:J$49),0)</f>
        <v>0</v>
      </c>
      <c r="L92" s="354">
        <f>IF($B$7="Actuals only",SUMIF('WW Spending Actual'!$B$10:$B$49,'Summary TC'!$B92,'WW Spending Actual'!K$10:K$49),0)+IF($B$7="Actuals + Projected",SUMIF('WW Spending Total'!$B$10:$B$49,'Summary TC'!$B92,'WW Spending Total'!K$10:K$49),0)</f>
        <v>0</v>
      </c>
      <c r="M92" s="354">
        <f>IF($B$7="Actuals only",SUMIF('WW Spending Actual'!$B$10:$B$49,'Summary TC'!$B92,'WW Spending Actual'!L$10:L$49),0)+IF($B$7="Actuals + Projected",SUMIF('WW Spending Total'!$B$10:$B$49,'Summary TC'!$B92,'WW Spending Total'!L$10:L$49),0)</f>
        <v>0</v>
      </c>
      <c r="N92" s="354">
        <f>IF($B$7="Actuals only",SUMIF('WW Spending Actual'!$B$10:$B$49,'Summary TC'!$B92,'WW Spending Actual'!M$10:M$49),0)+IF($B$7="Actuals + Projected",SUMIF('WW Spending Total'!$B$10:$B$49,'Summary TC'!$B92,'WW Spending Total'!M$10:M$49),0)</f>
        <v>0</v>
      </c>
      <c r="O92" s="354">
        <f>IF($B$7="Actuals only",SUMIF('WW Spending Actual'!$B$10:$B$49,'Summary TC'!$B92,'WW Spending Actual'!N$10:N$49),0)+IF($B$7="Actuals + Projected",SUMIF('WW Spending Total'!$B$10:$B$49,'Summary TC'!$B92,'WW Spending Total'!N$10:N$49),0)</f>
        <v>0</v>
      </c>
      <c r="P92" s="354">
        <f>IF($B$7="Actuals only",SUMIF('WW Spending Actual'!$B$10:$B$49,'Summary TC'!$B92,'WW Spending Actual'!O$10:O$49),0)+IF($B$7="Actuals + Projected",SUMIF('WW Spending Total'!$B$10:$B$49,'Summary TC'!$B92,'WW Spending Total'!O$10:O$49),0)</f>
        <v>0</v>
      </c>
      <c r="Q92" s="354">
        <f>IF($B$7="Actuals only",SUMIF('WW Spending Actual'!$B$10:$B$49,'Summary TC'!$B92,'WW Spending Actual'!P$10:P$49),0)+IF($B$7="Actuals + Projected",SUMIF('WW Spending Total'!$B$10:$B$49,'Summary TC'!$B92,'WW Spending Total'!P$10:P$49),0)</f>
        <v>0</v>
      </c>
      <c r="R92" s="354">
        <f>IF($B$7="Actuals only",SUMIF('WW Spending Actual'!$B$10:$B$49,'Summary TC'!$B92,'WW Spending Actual'!Q$10:Q$49),0)+IF($B$7="Actuals + Projected",SUMIF('WW Spending Total'!$B$10:$B$49,'Summary TC'!$B92,'WW Spending Total'!Q$10:Q$49),0)</f>
        <v>0</v>
      </c>
      <c r="S92" s="354">
        <f>IF($B$7="Actuals only",SUMIF('WW Spending Actual'!$B$10:$B$49,'Summary TC'!$B92,'WW Spending Actual'!R$10:R$49),0)+IF($B$7="Actuals + Projected",SUMIF('WW Spending Total'!$B$10:$B$49,'Summary TC'!$B92,'WW Spending Total'!R$10:R$49),0)</f>
        <v>0</v>
      </c>
      <c r="T92" s="354">
        <f>IF($B$7="Actuals only",SUMIF('WW Spending Actual'!$B$10:$B$49,'Summary TC'!$B92,'WW Spending Actual'!S$10:S$49),0)+IF($B$7="Actuals + Projected",SUMIF('WW Spending Total'!$B$10:$B$49,'Summary TC'!$B92,'WW Spending Total'!S$10:S$49),0)</f>
        <v>0</v>
      </c>
      <c r="U92" s="354">
        <f>IF($B$7="Actuals only",SUMIF('WW Spending Actual'!$B$10:$B$49,'Summary TC'!$B92,'WW Spending Actual'!T$10:T$49),0)+IF($B$7="Actuals + Projected",SUMIF('WW Spending Total'!$B$10:$B$49,'Summary TC'!$B92,'WW Spending Total'!T$10:T$49),0)</f>
        <v>0</v>
      </c>
      <c r="V92" s="354">
        <f>IF($B$7="Actuals only",SUMIF('WW Spending Actual'!$B$10:$B$49,'Summary TC'!$B92,'WW Spending Actual'!U$10:U$49),0)+IF($B$7="Actuals + Projected",SUMIF('WW Spending Total'!$B$10:$B$49,'Summary TC'!$B92,'WW Spending Total'!U$10:U$49),0)</f>
        <v>0</v>
      </c>
      <c r="W92" s="354">
        <f>IF($B$7="Actuals only",SUMIF('WW Spending Actual'!$B$10:$B$49,'Summary TC'!$B92,'WW Spending Actual'!V$10:V$49),0)+IF($B$7="Actuals + Projected",SUMIF('WW Spending Total'!$B$10:$B$49,'Summary TC'!$B92,'WW Spending Total'!V$10:V$49),0)</f>
        <v>0</v>
      </c>
      <c r="X92" s="354">
        <f>IF($B$7="Actuals only",SUMIF('WW Spending Actual'!$B$10:$B$49,'Summary TC'!$B92,'WW Spending Actual'!W$10:W$49),0)+IF($B$7="Actuals + Projected",SUMIF('WW Spending Total'!$B$10:$B$49,'Summary TC'!$B92,'WW Spending Total'!W$10:W$49),0)</f>
        <v>0</v>
      </c>
      <c r="Y92" s="354">
        <f>IF($B$7="Actuals only",SUMIF('WW Spending Actual'!$B$10:$B$49,'Summary TC'!$B92,'WW Spending Actual'!X$10:X$49),0)+IF($B$7="Actuals + Projected",SUMIF('WW Spending Total'!$B$10:$B$49,'Summary TC'!$B92,'WW Spending Total'!X$10:X$49),0)</f>
        <v>0</v>
      </c>
      <c r="Z92" s="354">
        <f>IF($B$7="Actuals only",SUMIF('WW Spending Actual'!$B$10:$B$49,'Summary TC'!$B92,'WW Spending Actual'!Y$10:Y$49),0)+IF($B$7="Actuals + Projected",SUMIF('WW Spending Total'!$B$10:$B$49,'Summary TC'!$B92,'WW Spending Total'!Y$10:Y$49),0)</f>
        <v>0</v>
      </c>
      <c r="AA92" s="354">
        <f>IF($B$7="Actuals only",SUMIF('WW Spending Actual'!$B$10:$B$49,'Summary TC'!$B92,'WW Spending Actual'!Z$10:Z$49),0)+IF($B$7="Actuals + Projected",SUMIF('WW Spending Total'!$B$10:$B$49,'Summary TC'!$B92,'WW Spending Total'!Z$10:Z$49),0)</f>
        <v>0</v>
      </c>
      <c r="AB92" s="354">
        <f>IF($B$7="Actuals only",SUMIF('WW Spending Actual'!$B$10:$B$49,'Summary TC'!$B92,'WW Spending Actual'!AA$10:AA$49),0)+IF($B$7="Actuals + Projected",SUMIF('WW Spending Total'!$B$10:$B$49,'Summary TC'!$B92,'WW Spending Total'!AA$10:AA$49),0)</f>
        <v>0</v>
      </c>
      <c r="AC92" s="355">
        <f>IF($B$7="Actuals only",SUMIF('WW Spending Actual'!$B$10:$B$49,'Summary TC'!$B92,'WW Spending Actual'!AB$10:AB$49),0)+IF($B$7="Actuals + Projected",SUMIF('WW Spending Total'!$B$10:$B$49,'Summary TC'!$B92,'WW Spending Total'!AB$10:AB$49),0)</f>
        <v>0</v>
      </c>
      <c r="AD92" s="284">
        <f>SUM(E92:AC92)</f>
        <v>0</v>
      </c>
    </row>
    <row r="93" spans="2:30" x14ac:dyDescent="0.2">
      <c r="B93" s="61" t="str">
        <f>IFERROR(VLOOKUP(C93,'MEG Def'!$A$35:$B$40,2),"")</f>
        <v/>
      </c>
      <c r="C93" s="115"/>
      <c r="D93" s="357"/>
      <c r="E93" s="353">
        <f>IF($B$7="Actuals only",SUMIF('WW Spending Actual'!$B$10:$B$49,'Summary TC'!$B93,'WW Spending Actual'!D$10:D$49),0)+IF($B$7="Actuals + Projected",SUMIF('WW Spending Total'!$B$10:$B$49,'Summary TC'!$B93,'WW Spending Total'!D$10:D$49),0)</f>
        <v>0</v>
      </c>
      <c r="F93" s="354">
        <f>IF($B$7="Actuals only",SUMIF('WW Spending Actual'!$B$10:$B$49,'Summary TC'!$B93,'WW Spending Actual'!E$10:E$49),0)+IF($B$7="Actuals + Projected",SUMIF('WW Spending Total'!$B$10:$B$49,'Summary TC'!$B93,'WW Spending Total'!E$10:E$49),0)</f>
        <v>0</v>
      </c>
      <c r="G93" s="354">
        <f>IF($B$7="Actuals only",SUMIF('WW Spending Actual'!$B$10:$B$49,'Summary TC'!$B93,'WW Spending Actual'!F$10:F$49),0)+IF($B$7="Actuals + Projected",SUMIF('WW Spending Total'!$B$10:$B$49,'Summary TC'!$B93,'WW Spending Total'!F$10:F$49),0)</f>
        <v>0</v>
      </c>
      <c r="H93" s="354">
        <f>IF($B$7="Actuals only",SUMIF('WW Spending Actual'!$B$10:$B$49,'Summary TC'!$B93,'WW Spending Actual'!G$10:G$49),0)+IF($B$7="Actuals + Projected",SUMIF('WW Spending Total'!$B$10:$B$49,'Summary TC'!$B93,'WW Spending Total'!G$10:G$49),0)</f>
        <v>0</v>
      </c>
      <c r="I93" s="354">
        <f>IF($B$7="Actuals only",SUMIF('WW Spending Actual'!$B$10:$B$49,'Summary TC'!$B93,'WW Spending Actual'!H$10:H$49),0)+IF($B$7="Actuals + Projected",SUMIF('WW Spending Total'!$B$10:$B$49,'Summary TC'!$B93,'WW Spending Total'!H$10:H$49),0)</f>
        <v>0</v>
      </c>
      <c r="J93" s="354">
        <f>IF($B$7="Actuals only",SUMIF('WW Spending Actual'!$B$10:$B$49,'Summary TC'!$B93,'WW Spending Actual'!I$10:I$49),0)+IF($B$7="Actuals + Projected",SUMIF('WW Spending Total'!$B$10:$B$49,'Summary TC'!$B93,'WW Spending Total'!I$10:I$49),0)</f>
        <v>0</v>
      </c>
      <c r="K93" s="354">
        <f>IF($B$7="Actuals only",SUMIF('WW Spending Actual'!$B$10:$B$49,'Summary TC'!$B93,'WW Spending Actual'!J$10:J$49),0)+IF($B$7="Actuals + Projected",SUMIF('WW Spending Total'!$B$10:$B$49,'Summary TC'!$B93,'WW Spending Total'!J$10:J$49),0)</f>
        <v>0</v>
      </c>
      <c r="L93" s="354">
        <f>IF($B$7="Actuals only",SUMIF('WW Spending Actual'!$B$10:$B$49,'Summary TC'!$B93,'WW Spending Actual'!K$10:K$49),0)+IF($B$7="Actuals + Projected",SUMIF('WW Spending Total'!$B$10:$B$49,'Summary TC'!$B93,'WW Spending Total'!K$10:K$49),0)</f>
        <v>0</v>
      </c>
      <c r="M93" s="354">
        <f>IF($B$7="Actuals only",SUMIF('WW Spending Actual'!$B$10:$B$49,'Summary TC'!$B93,'WW Spending Actual'!L$10:L$49),0)+IF($B$7="Actuals + Projected",SUMIF('WW Spending Total'!$B$10:$B$49,'Summary TC'!$B93,'WW Spending Total'!L$10:L$49),0)</f>
        <v>0</v>
      </c>
      <c r="N93" s="354">
        <f>IF($B$7="Actuals only",SUMIF('WW Spending Actual'!$B$10:$B$49,'Summary TC'!$B93,'WW Spending Actual'!M$10:M$49),0)+IF($B$7="Actuals + Projected",SUMIF('WW Spending Total'!$B$10:$B$49,'Summary TC'!$B93,'WW Spending Total'!M$10:M$49),0)</f>
        <v>0</v>
      </c>
      <c r="O93" s="354">
        <f>IF($B$7="Actuals only",SUMIF('WW Spending Actual'!$B$10:$B$49,'Summary TC'!$B93,'WW Spending Actual'!N$10:N$49),0)+IF($B$7="Actuals + Projected",SUMIF('WW Spending Total'!$B$10:$B$49,'Summary TC'!$B93,'WW Spending Total'!N$10:N$49),0)</f>
        <v>0</v>
      </c>
      <c r="P93" s="354">
        <f>IF($B$7="Actuals only",SUMIF('WW Spending Actual'!$B$10:$B$49,'Summary TC'!$B93,'WW Spending Actual'!O$10:O$49),0)+IF($B$7="Actuals + Projected",SUMIF('WW Spending Total'!$B$10:$B$49,'Summary TC'!$B93,'WW Spending Total'!O$10:O$49),0)</f>
        <v>0</v>
      </c>
      <c r="Q93" s="354">
        <f>IF($B$7="Actuals only",SUMIF('WW Spending Actual'!$B$10:$B$49,'Summary TC'!$B93,'WW Spending Actual'!P$10:P$49),0)+IF($B$7="Actuals + Projected",SUMIF('WW Spending Total'!$B$10:$B$49,'Summary TC'!$B93,'WW Spending Total'!P$10:P$49),0)</f>
        <v>0</v>
      </c>
      <c r="R93" s="354">
        <f>IF($B$7="Actuals only",SUMIF('WW Spending Actual'!$B$10:$B$49,'Summary TC'!$B93,'WW Spending Actual'!Q$10:Q$49),0)+IF($B$7="Actuals + Projected",SUMIF('WW Spending Total'!$B$10:$B$49,'Summary TC'!$B93,'WW Spending Total'!Q$10:Q$49),0)</f>
        <v>0</v>
      </c>
      <c r="S93" s="354">
        <f>IF($B$7="Actuals only",SUMIF('WW Spending Actual'!$B$10:$B$49,'Summary TC'!$B93,'WW Spending Actual'!R$10:R$49),0)+IF($B$7="Actuals + Projected",SUMIF('WW Spending Total'!$B$10:$B$49,'Summary TC'!$B93,'WW Spending Total'!R$10:R$49),0)</f>
        <v>0</v>
      </c>
      <c r="T93" s="354">
        <f>IF($B$7="Actuals only",SUMIF('WW Spending Actual'!$B$10:$B$49,'Summary TC'!$B93,'WW Spending Actual'!S$10:S$49),0)+IF($B$7="Actuals + Projected",SUMIF('WW Spending Total'!$B$10:$B$49,'Summary TC'!$B93,'WW Spending Total'!S$10:S$49),0)</f>
        <v>0</v>
      </c>
      <c r="U93" s="354">
        <f>IF($B$7="Actuals only",SUMIF('WW Spending Actual'!$B$10:$B$49,'Summary TC'!$B93,'WW Spending Actual'!T$10:T$49),0)+IF($B$7="Actuals + Projected",SUMIF('WW Spending Total'!$B$10:$B$49,'Summary TC'!$B93,'WW Spending Total'!T$10:T$49),0)</f>
        <v>0</v>
      </c>
      <c r="V93" s="354">
        <f>IF($B$7="Actuals only",SUMIF('WW Spending Actual'!$B$10:$B$49,'Summary TC'!$B93,'WW Spending Actual'!U$10:U$49),0)+IF($B$7="Actuals + Projected",SUMIF('WW Spending Total'!$B$10:$B$49,'Summary TC'!$B93,'WW Spending Total'!U$10:U$49),0)</f>
        <v>0</v>
      </c>
      <c r="W93" s="354">
        <f>IF($B$7="Actuals only",SUMIF('WW Spending Actual'!$B$10:$B$49,'Summary TC'!$B93,'WW Spending Actual'!V$10:V$49),0)+IF($B$7="Actuals + Projected",SUMIF('WW Spending Total'!$B$10:$B$49,'Summary TC'!$B93,'WW Spending Total'!V$10:V$49),0)</f>
        <v>0</v>
      </c>
      <c r="X93" s="354">
        <f>IF($B$7="Actuals only",SUMIF('WW Spending Actual'!$B$10:$B$49,'Summary TC'!$B93,'WW Spending Actual'!W$10:W$49),0)+IF($B$7="Actuals + Projected",SUMIF('WW Spending Total'!$B$10:$B$49,'Summary TC'!$B93,'WW Spending Total'!W$10:W$49),0)</f>
        <v>0</v>
      </c>
      <c r="Y93" s="354">
        <f>IF($B$7="Actuals only",SUMIF('WW Spending Actual'!$B$10:$B$49,'Summary TC'!$B93,'WW Spending Actual'!X$10:X$49),0)+IF($B$7="Actuals + Projected",SUMIF('WW Spending Total'!$B$10:$B$49,'Summary TC'!$B93,'WW Spending Total'!X$10:X$49),0)</f>
        <v>0</v>
      </c>
      <c r="Z93" s="354">
        <f>IF($B$7="Actuals only",SUMIF('WW Spending Actual'!$B$10:$B$49,'Summary TC'!$B93,'WW Spending Actual'!Y$10:Y$49),0)+IF($B$7="Actuals + Projected",SUMIF('WW Spending Total'!$B$10:$B$49,'Summary TC'!$B93,'WW Spending Total'!Y$10:Y$49),0)</f>
        <v>0</v>
      </c>
      <c r="AA93" s="354">
        <f>IF($B$7="Actuals only",SUMIF('WW Spending Actual'!$B$10:$B$49,'Summary TC'!$B93,'WW Spending Actual'!Z$10:Z$49),0)+IF($B$7="Actuals + Projected",SUMIF('WW Spending Total'!$B$10:$B$49,'Summary TC'!$B93,'WW Spending Total'!Z$10:Z$49),0)</f>
        <v>0</v>
      </c>
      <c r="AB93" s="354">
        <f>IF($B$7="Actuals only",SUMIF('WW Spending Actual'!$B$10:$B$49,'Summary TC'!$B93,'WW Spending Actual'!AA$10:AA$49),0)+IF($B$7="Actuals + Projected",SUMIF('WW Spending Total'!$B$10:$B$49,'Summary TC'!$B93,'WW Spending Total'!AA$10:AA$49),0)</f>
        <v>0</v>
      </c>
      <c r="AC93" s="355">
        <f>IF($B$7="Actuals only",SUMIF('WW Spending Actual'!$B$10:$B$49,'Summary TC'!$B93,'WW Spending Actual'!AB$10:AB$49),0)+IF($B$7="Actuals + Projected",SUMIF('WW Spending Total'!$B$10:$B$49,'Summary TC'!$B93,'WW Spending Total'!AB$10:AB$49),0)</f>
        <v>0</v>
      </c>
      <c r="AD93" s="284">
        <f>SUM(E93:AC93)</f>
        <v>0</v>
      </c>
    </row>
    <row r="94" spans="2:30" x14ac:dyDescent="0.2">
      <c r="B94" s="61" t="str">
        <f>IFERROR(VLOOKUP(C94,'MEG Def'!$A$35:$B$39,2),"")</f>
        <v/>
      </c>
      <c r="C94" s="115"/>
      <c r="D94" s="357"/>
      <c r="E94" s="353">
        <f>IF($B$7="Actuals only",SUMIF('WW Spending Actual'!$B$10:$B$49,'Summary TC'!$B94,'WW Spending Actual'!D$10:D$49),0)+IF($B$7="Actuals + Projected",SUMIF('WW Spending Total'!$B$10:$B$49,'Summary TC'!$B94,'WW Spending Total'!D$10:D$49),0)</f>
        <v>0</v>
      </c>
      <c r="F94" s="354">
        <f>IF($B$7="Actuals only",SUMIF('WW Spending Actual'!$B$10:$B$49,'Summary TC'!$B94,'WW Spending Actual'!E$10:E$49),0)+IF($B$7="Actuals + Projected",SUMIF('WW Spending Total'!$B$10:$B$49,'Summary TC'!$B94,'WW Spending Total'!E$10:E$49),0)</f>
        <v>0</v>
      </c>
      <c r="G94" s="354">
        <f>IF($B$7="Actuals only",SUMIF('WW Spending Actual'!$B$10:$B$49,'Summary TC'!$B94,'WW Spending Actual'!F$10:F$49),0)+IF($B$7="Actuals + Projected",SUMIF('WW Spending Total'!$B$10:$B$49,'Summary TC'!$B94,'WW Spending Total'!F$10:F$49),0)</f>
        <v>0</v>
      </c>
      <c r="H94" s="354">
        <f>IF($B$7="Actuals only",SUMIF('WW Spending Actual'!$B$10:$B$49,'Summary TC'!$B94,'WW Spending Actual'!G$10:G$49),0)+IF($B$7="Actuals + Projected",SUMIF('WW Spending Total'!$B$10:$B$49,'Summary TC'!$B94,'WW Spending Total'!G$10:G$49),0)</f>
        <v>0</v>
      </c>
      <c r="I94" s="354">
        <f>IF($B$7="Actuals only",SUMIF('WW Spending Actual'!$B$10:$B$49,'Summary TC'!$B94,'WW Spending Actual'!H$10:H$49),0)+IF($B$7="Actuals + Projected",SUMIF('WW Spending Total'!$B$10:$B$49,'Summary TC'!$B94,'WW Spending Total'!H$10:H$49),0)</f>
        <v>0</v>
      </c>
      <c r="J94" s="354">
        <f>IF($B$7="Actuals only",SUMIF('WW Spending Actual'!$B$10:$B$49,'Summary TC'!$B94,'WW Spending Actual'!I$10:I$49),0)+IF($B$7="Actuals + Projected",SUMIF('WW Spending Total'!$B$10:$B$49,'Summary TC'!$B94,'WW Spending Total'!I$10:I$49),0)</f>
        <v>0</v>
      </c>
      <c r="K94" s="354">
        <f>IF($B$7="Actuals only",SUMIF('WW Spending Actual'!$B$10:$B$49,'Summary TC'!$B94,'WW Spending Actual'!J$10:J$49),0)+IF($B$7="Actuals + Projected",SUMIF('WW Spending Total'!$B$10:$B$49,'Summary TC'!$B94,'WW Spending Total'!J$10:J$49),0)</f>
        <v>0</v>
      </c>
      <c r="L94" s="354">
        <f>IF($B$7="Actuals only",SUMIF('WW Spending Actual'!$B$10:$B$49,'Summary TC'!$B94,'WW Spending Actual'!K$10:K$49),0)+IF($B$7="Actuals + Projected",SUMIF('WW Spending Total'!$B$10:$B$49,'Summary TC'!$B94,'WW Spending Total'!K$10:K$49),0)</f>
        <v>0</v>
      </c>
      <c r="M94" s="354">
        <f>IF($B$7="Actuals only",SUMIF('WW Spending Actual'!$B$10:$B$49,'Summary TC'!$B94,'WW Spending Actual'!L$10:L$49),0)+IF($B$7="Actuals + Projected",SUMIF('WW Spending Total'!$B$10:$B$49,'Summary TC'!$B94,'WW Spending Total'!L$10:L$49),0)</f>
        <v>0</v>
      </c>
      <c r="N94" s="354">
        <f>IF($B$7="Actuals only",SUMIF('WW Spending Actual'!$B$10:$B$49,'Summary TC'!$B94,'WW Spending Actual'!M$10:M$49),0)+IF($B$7="Actuals + Projected",SUMIF('WW Spending Total'!$B$10:$B$49,'Summary TC'!$B94,'WW Spending Total'!M$10:M$49),0)</f>
        <v>0</v>
      </c>
      <c r="O94" s="354">
        <f>IF($B$7="Actuals only",SUMIF('WW Spending Actual'!$B$10:$B$49,'Summary TC'!$B94,'WW Spending Actual'!N$10:N$49),0)+IF($B$7="Actuals + Projected",SUMIF('WW Spending Total'!$B$10:$B$49,'Summary TC'!$B94,'WW Spending Total'!N$10:N$49),0)</f>
        <v>0</v>
      </c>
      <c r="P94" s="354">
        <f>IF($B$7="Actuals only",SUMIF('WW Spending Actual'!$B$10:$B$49,'Summary TC'!$B94,'WW Spending Actual'!O$10:O$49),0)+IF($B$7="Actuals + Projected",SUMIF('WW Spending Total'!$B$10:$B$49,'Summary TC'!$B94,'WW Spending Total'!O$10:O$49),0)</f>
        <v>0</v>
      </c>
      <c r="Q94" s="354">
        <f>IF($B$7="Actuals only",SUMIF('WW Spending Actual'!$B$10:$B$49,'Summary TC'!$B94,'WW Spending Actual'!P$10:P$49),0)+IF($B$7="Actuals + Projected",SUMIF('WW Spending Total'!$B$10:$B$49,'Summary TC'!$B94,'WW Spending Total'!P$10:P$49),0)</f>
        <v>0</v>
      </c>
      <c r="R94" s="354">
        <f>IF($B$7="Actuals only",SUMIF('WW Spending Actual'!$B$10:$B$49,'Summary TC'!$B94,'WW Spending Actual'!Q$10:Q$49),0)+IF($B$7="Actuals + Projected",SUMIF('WW Spending Total'!$B$10:$B$49,'Summary TC'!$B94,'WW Spending Total'!Q$10:Q$49),0)</f>
        <v>0</v>
      </c>
      <c r="S94" s="354">
        <f>IF($B$7="Actuals only",SUMIF('WW Spending Actual'!$B$10:$B$49,'Summary TC'!$B94,'WW Spending Actual'!R$10:R$49),0)+IF($B$7="Actuals + Projected",SUMIF('WW Spending Total'!$B$10:$B$49,'Summary TC'!$B94,'WW Spending Total'!R$10:R$49),0)</f>
        <v>0</v>
      </c>
      <c r="T94" s="354">
        <f>IF($B$7="Actuals only",SUMIF('WW Spending Actual'!$B$10:$B$49,'Summary TC'!$B94,'WW Spending Actual'!S$10:S$49),0)+IF($B$7="Actuals + Projected",SUMIF('WW Spending Total'!$B$10:$B$49,'Summary TC'!$B94,'WW Spending Total'!S$10:S$49),0)</f>
        <v>0</v>
      </c>
      <c r="U94" s="354">
        <f>IF($B$7="Actuals only",SUMIF('WW Spending Actual'!$B$10:$B$49,'Summary TC'!$B94,'WW Spending Actual'!T$10:T$49),0)+IF($B$7="Actuals + Projected",SUMIF('WW Spending Total'!$B$10:$B$49,'Summary TC'!$B94,'WW Spending Total'!T$10:T$49),0)</f>
        <v>0</v>
      </c>
      <c r="V94" s="354">
        <f>IF($B$7="Actuals only",SUMIF('WW Spending Actual'!$B$10:$B$49,'Summary TC'!$B94,'WW Spending Actual'!U$10:U$49),0)+IF($B$7="Actuals + Projected",SUMIF('WW Spending Total'!$B$10:$B$49,'Summary TC'!$B94,'WW Spending Total'!U$10:U$49),0)</f>
        <v>0</v>
      </c>
      <c r="W94" s="354">
        <f>IF($B$7="Actuals only",SUMIF('WW Spending Actual'!$B$10:$B$49,'Summary TC'!$B94,'WW Spending Actual'!V$10:V$49),0)+IF($B$7="Actuals + Projected",SUMIF('WW Spending Total'!$B$10:$B$49,'Summary TC'!$B94,'WW Spending Total'!V$10:V$49),0)</f>
        <v>0</v>
      </c>
      <c r="X94" s="354">
        <f>IF($B$7="Actuals only",SUMIF('WW Spending Actual'!$B$10:$B$49,'Summary TC'!$B94,'WW Spending Actual'!W$10:W$49),0)+IF($B$7="Actuals + Projected",SUMIF('WW Spending Total'!$B$10:$B$49,'Summary TC'!$B94,'WW Spending Total'!W$10:W$49),0)</f>
        <v>0</v>
      </c>
      <c r="Y94" s="354">
        <f>IF($B$7="Actuals only",SUMIF('WW Spending Actual'!$B$10:$B$49,'Summary TC'!$B94,'WW Spending Actual'!X$10:X$49),0)+IF($B$7="Actuals + Projected",SUMIF('WW Spending Total'!$B$10:$B$49,'Summary TC'!$B94,'WW Spending Total'!X$10:X$49),0)</f>
        <v>0</v>
      </c>
      <c r="Z94" s="354">
        <f>IF($B$7="Actuals only",SUMIF('WW Spending Actual'!$B$10:$B$49,'Summary TC'!$B94,'WW Spending Actual'!Y$10:Y$49),0)+IF($B$7="Actuals + Projected",SUMIF('WW Spending Total'!$B$10:$B$49,'Summary TC'!$B94,'WW Spending Total'!Y$10:Y$49),0)</f>
        <v>0</v>
      </c>
      <c r="AA94" s="354">
        <f>IF($B$7="Actuals only",SUMIF('WW Spending Actual'!$B$10:$B$49,'Summary TC'!$B94,'WW Spending Actual'!Z$10:Z$49),0)+IF($B$7="Actuals + Projected",SUMIF('WW Spending Total'!$B$10:$B$49,'Summary TC'!$B94,'WW Spending Total'!Z$10:Z$49),0)</f>
        <v>0</v>
      </c>
      <c r="AB94" s="354">
        <f>IF($B$7="Actuals only",SUMIF('WW Spending Actual'!$B$10:$B$49,'Summary TC'!$B94,'WW Spending Actual'!AA$10:AA$49),0)+IF($B$7="Actuals + Projected",SUMIF('WW Spending Total'!$B$10:$B$49,'Summary TC'!$B94,'WW Spending Total'!AA$10:AA$49),0)</f>
        <v>0</v>
      </c>
      <c r="AC94" s="355">
        <f>IF($B$7="Actuals only",SUMIF('WW Spending Actual'!$B$10:$B$49,'Summary TC'!$B94,'WW Spending Actual'!AB$10:AB$49),0)+IF($B$7="Actuals + Projected",SUMIF('WW Spending Total'!$B$10:$B$49,'Summary TC'!$B94,'WW Spending Total'!AB$10:AB$49),0)</f>
        <v>0</v>
      </c>
      <c r="AD94" s="284">
        <f>SUM(E94:AC94)</f>
        <v>0</v>
      </c>
    </row>
    <row r="95" spans="2:30" ht="13.5" thickBot="1" x14ac:dyDescent="0.25">
      <c r="B95" s="61"/>
      <c r="C95" s="115"/>
      <c r="D95" s="357"/>
      <c r="E95" s="261">
        <f>IF($B$7="Actuals only",SUMIF('WW Spending Actual'!$B$10:$B$49,'Summary TC'!$B95,'WW Spending Actual'!D$10:D$49),0)+IF($B$7="Actuals + Projected",SUMIF('WW Spending Total'!$B$10:$B$49,'Summary TC'!$B95,'WW Spending Total'!D$10:D$49),0)</f>
        <v>0</v>
      </c>
      <c r="F95" s="261">
        <f>IF($B$7="Actuals only",SUMIF('WW Spending Actual'!$B$10:$B$49,'Summary TC'!$B95,'WW Spending Actual'!E$10:E$49),0)+IF($B$7="Actuals + Projected",SUMIF('WW Spending Total'!$B$10:$B$49,'Summary TC'!$B95,'WW Spending Total'!E$10:E$49),0)</f>
        <v>0</v>
      </c>
      <c r="G95" s="261">
        <f>IF($B$7="Actuals only",SUMIF('WW Spending Actual'!$B$10:$B$49,'Summary TC'!$B95,'WW Spending Actual'!F$10:F$49),0)+IF($B$7="Actuals + Projected",SUMIF('WW Spending Total'!$B$10:$B$49,'Summary TC'!$B95,'WW Spending Total'!F$10:F$49),0)</f>
        <v>0</v>
      </c>
      <c r="H95" s="261">
        <f>IF($B$7="Actuals only",SUMIF('WW Spending Actual'!$B$10:$B$49,'Summary TC'!$B95,'WW Spending Actual'!G$10:G$49),0)+IF($B$7="Actuals + Projected",SUMIF('WW Spending Total'!$B$10:$B$49,'Summary TC'!$B95,'WW Spending Total'!G$10:G$49),0)</f>
        <v>0</v>
      </c>
      <c r="I95" s="261">
        <f>IF($B$7="Actuals only",SUMIF('WW Spending Actual'!$B$10:$B$49,'Summary TC'!$B95,'WW Spending Actual'!H$10:H$49),0)+IF($B$7="Actuals + Projected",SUMIF('WW Spending Total'!$B$10:$B$49,'Summary TC'!$B95,'WW Spending Total'!H$10:H$49),0)</f>
        <v>0</v>
      </c>
      <c r="J95" s="261">
        <f>IF($B$7="Actuals only",SUMIF('WW Spending Actual'!$B$10:$B$49,'Summary TC'!$B95,'WW Spending Actual'!I$10:I$49),0)+IF($B$7="Actuals + Projected",SUMIF('WW Spending Total'!$B$10:$B$49,'Summary TC'!$B95,'WW Spending Total'!I$10:I$49),0)</f>
        <v>0</v>
      </c>
      <c r="K95" s="261">
        <f>IF($B$7="Actuals only",SUMIF('WW Spending Actual'!$B$10:$B$49,'Summary TC'!$B95,'WW Spending Actual'!J$10:J$49),0)+IF($B$7="Actuals + Projected",SUMIF('WW Spending Total'!$B$10:$B$49,'Summary TC'!$B95,'WW Spending Total'!J$10:J$49),0)</f>
        <v>0</v>
      </c>
      <c r="L95" s="261">
        <f>IF($B$7="Actuals only",SUMIF('WW Spending Actual'!$B$10:$B$49,'Summary TC'!$B95,'WW Spending Actual'!K$10:K$49),0)+IF($B$7="Actuals + Projected",SUMIF('WW Spending Total'!$B$10:$B$49,'Summary TC'!$B95,'WW Spending Total'!K$10:K$49),0)</f>
        <v>0</v>
      </c>
      <c r="M95" s="261">
        <f>IF($B$7="Actuals only",SUMIF('WW Spending Actual'!$B$10:$B$49,'Summary TC'!$B95,'WW Spending Actual'!L$10:L$49),0)+IF($B$7="Actuals + Projected",SUMIF('WW Spending Total'!$B$10:$B$49,'Summary TC'!$B95,'WW Spending Total'!L$10:L$49),0)</f>
        <v>0</v>
      </c>
      <c r="N95" s="261">
        <f>IF($B$7="Actuals only",SUMIF('WW Spending Actual'!$B$10:$B$49,'Summary TC'!$B95,'WW Spending Actual'!M$10:M$49),0)+IF($B$7="Actuals + Projected",SUMIF('WW Spending Total'!$B$10:$B$49,'Summary TC'!$B95,'WW Spending Total'!M$10:M$49),0)</f>
        <v>0</v>
      </c>
      <c r="O95" s="261">
        <f>IF($B$7="Actuals only",SUMIF('WW Spending Actual'!$B$10:$B$49,'Summary TC'!$B95,'WW Spending Actual'!N$10:N$49),0)+IF($B$7="Actuals + Projected",SUMIF('WW Spending Total'!$B$10:$B$49,'Summary TC'!$B95,'WW Spending Total'!N$10:N$49),0)</f>
        <v>0</v>
      </c>
      <c r="P95" s="261">
        <f>IF($B$7="Actuals only",SUMIF('WW Spending Actual'!$B$10:$B$49,'Summary TC'!$B95,'WW Spending Actual'!O$10:O$49),0)+IF($B$7="Actuals + Projected",SUMIF('WW Spending Total'!$B$10:$B$49,'Summary TC'!$B95,'WW Spending Total'!O$10:O$49),0)</f>
        <v>0</v>
      </c>
      <c r="Q95" s="261">
        <f>IF($B$7="Actuals only",SUMIF('WW Spending Actual'!$B$10:$B$49,'Summary TC'!$B95,'WW Spending Actual'!P$10:P$49),0)+IF($B$7="Actuals + Projected",SUMIF('WW Spending Total'!$B$10:$B$49,'Summary TC'!$B95,'WW Spending Total'!P$10:P$49),0)</f>
        <v>0</v>
      </c>
      <c r="R95" s="261">
        <f>IF($B$7="Actuals only",SUMIF('WW Spending Actual'!$B$10:$B$49,'Summary TC'!$B95,'WW Spending Actual'!Q$10:Q$49),0)+IF($B$7="Actuals + Projected",SUMIF('WW Spending Total'!$B$10:$B$49,'Summary TC'!$B95,'WW Spending Total'!Q$10:Q$49),0)</f>
        <v>0</v>
      </c>
      <c r="S95" s="261">
        <f>IF($B$7="Actuals only",SUMIF('WW Spending Actual'!$B$10:$B$49,'Summary TC'!$B95,'WW Spending Actual'!R$10:R$49),0)+IF($B$7="Actuals + Projected",SUMIF('WW Spending Total'!$B$10:$B$49,'Summary TC'!$B95,'WW Spending Total'!R$10:R$49),0)</f>
        <v>0</v>
      </c>
      <c r="T95" s="261">
        <f>IF($B$7="Actuals only",SUMIF('WW Spending Actual'!$B$10:$B$49,'Summary TC'!$B95,'WW Spending Actual'!S$10:S$49),0)+IF($B$7="Actuals + Projected",SUMIF('WW Spending Total'!$B$10:$B$49,'Summary TC'!$B95,'WW Spending Total'!S$10:S$49),0)</f>
        <v>0</v>
      </c>
      <c r="U95" s="261">
        <f>IF($B$7="Actuals only",SUMIF('WW Spending Actual'!$B$10:$B$49,'Summary TC'!$B95,'WW Spending Actual'!T$10:T$49),0)+IF($B$7="Actuals + Projected",SUMIF('WW Spending Total'!$B$10:$B$49,'Summary TC'!$B95,'WW Spending Total'!T$10:T$49),0)</f>
        <v>0</v>
      </c>
      <c r="V95" s="261">
        <f>IF($B$7="Actuals only",SUMIF('WW Spending Actual'!$B$10:$B$49,'Summary TC'!$B95,'WW Spending Actual'!U$10:U$49),0)+IF($B$7="Actuals + Projected",SUMIF('WW Spending Total'!$B$10:$B$49,'Summary TC'!$B95,'WW Spending Total'!U$10:U$49),0)</f>
        <v>0</v>
      </c>
      <c r="W95" s="261">
        <f>IF($B$7="Actuals only",SUMIF('WW Spending Actual'!$B$10:$B$49,'Summary TC'!$B95,'WW Spending Actual'!V$10:V$49),0)+IF($B$7="Actuals + Projected",SUMIF('WW Spending Total'!$B$10:$B$49,'Summary TC'!$B95,'WW Spending Total'!V$10:V$49),0)</f>
        <v>0</v>
      </c>
      <c r="X95" s="261">
        <f>IF($B$7="Actuals only",SUMIF('WW Spending Actual'!$B$10:$B$49,'Summary TC'!$B95,'WW Spending Actual'!W$10:W$49),0)+IF($B$7="Actuals + Projected",SUMIF('WW Spending Total'!$B$10:$B$49,'Summary TC'!$B95,'WW Spending Total'!W$10:W$49),0)</f>
        <v>0</v>
      </c>
      <c r="Y95" s="261">
        <f>IF($B$7="Actuals only",SUMIF('WW Spending Actual'!$B$10:$B$49,'Summary TC'!$B95,'WW Spending Actual'!X$10:X$49),0)+IF($B$7="Actuals + Projected",SUMIF('WW Spending Total'!$B$10:$B$49,'Summary TC'!$B95,'WW Spending Total'!X$10:X$49),0)</f>
        <v>0</v>
      </c>
      <c r="Z95" s="261">
        <f>IF($B$7="Actuals only",SUMIF('WW Spending Actual'!$B$10:$B$49,'Summary TC'!$B95,'WW Spending Actual'!Y$10:Y$49),0)+IF($B$7="Actuals + Projected",SUMIF('WW Spending Total'!$B$10:$B$49,'Summary TC'!$B95,'WW Spending Total'!Y$10:Y$49),0)</f>
        <v>0</v>
      </c>
      <c r="AA95" s="261">
        <f>IF($B$7="Actuals only",SUMIF('WW Spending Actual'!$B$10:$B$49,'Summary TC'!$B95,'WW Spending Actual'!Z$10:Z$49),0)+IF($B$7="Actuals + Projected",SUMIF('WW Spending Total'!$B$10:$B$49,'Summary TC'!$B95,'WW Spending Total'!Z$10:Z$49),0)</f>
        <v>0</v>
      </c>
      <c r="AB95" s="261">
        <f>IF($B$7="Actuals only",SUMIF('WW Spending Actual'!$B$10:$B$49,'Summary TC'!$B95,'WW Spending Actual'!AA$10:AA$49),0)+IF($B$7="Actuals + Projected",SUMIF('WW Spending Total'!$B$10:$B$49,'Summary TC'!$B95,'WW Spending Total'!AA$10:AA$49),0)</f>
        <v>0</v>
      </c>
      <c r="AC95" s="261">
        <f>IF($B$7="Actuals only",SUMIF('WW Spending Actual'!$B$10:$B$49,'Summary TC'!$B95,'WW Spending Actual'!AB$10:AB$49),0)+IF($B$7="Actuals + Projected",SUMIF('WW Spending Total'!$B$10:$B$49,'Summary TC'!$B95,'WW Spending Total'!AB$10:AB$49),0)</f>
        <v>0</v>
      </c>
      <c r="AD95" s="284"/>
    </row>
    <row r="96" spans="2:30" ht="13.5" thickBot="1" x14ac:dyDescent="0.25">
      <c r="B96" s="219" t="s">
        <v>4</v>
      </c>
      <c r="C96" s="220"/>
      <c r="D96" s="398"/>
      <c r="E96" s="358">
        <f>IF(AND(E$11&gt;='Summary TC'!$C$4, E$11&lt;='Summary TC'!$C$5), SUM(E75:E95),0)</f>
        <v>0</v>
      </c>
      <c r="F96" s="358">
        <f>IF(AND(F$11&gt;='Summary TC'!$C$4, F$11&lt;='Summary TC'!$C$5), SUM(F75:F95),0)</f>
        <v>0</v>
      </c>
      <c r="G96" s="358">
        <f>IF(AND(G$11&gt;='Summary TC'!$C$4, G$11&lt;='Summary TC'!$C$5), SUM(G75:G95),0)</f>
        <v>0</v>
      </c>
      <c r="H96" s="358">
        <f>IF(AND(H$11&gt;='Summary TC'!$C$4, H$11&lt;='Summary TC'!$C$5), SUM(H75:H95),0)</f>
        <v>0</v>
      </c>
      <c r="I96" s="358">
        <f>IF(AND(I$11&gt;='Summary TC'!$C$4, I$11&lt;='Summary TC'!$C$5), SUM(I75:I95),0)</f>
        <v>0</v>
      </c>
      <c r="J96" s="358">
        <f>IF(AND(J$11&gt;='Summary TC'!$C$4, J$11&lt;='Summary TC'!$C$5), SUM(J75:J95),0)</f>
        <v>0</v>
      </c>
      <c r="K96" s="358">
        <f>IF(AND(K$11&gt;='Summary TC'!$C$4, K$11&lt;='Summary TC'!$C$5), SUM(K75:K95),0)</f>
        <v>0</v>
      </c>
      <c r="L96" s="358">
        <f>IF(AND(L$11&gt;='Summary TC'!$C$4, L$11&lt;='Summary TC'!$C$5), SUM(L75:L95),0)</f>
        <v>0</v>
      </c>
      <c r="M96" s="358">
        <f>IF(AND(M$11&gt;='Summary TC'!$C$4, M$11&lt;='Summary TC'!$C$5), SUM(M75:M95),0)</f>
        <v>0</v>
      </c>
      <c r="N96" s="358">
        <f>IF(AND(N$11&gt;='Summary TC'!$C$4, N$11&lt;='Summary TC'!$C$5), SUM(N75:N95),0)</f>
        <v>0</v>
      </c>
      <c r="O96" s="358">
        <f>IF(AND(O$11&gt;='Summary TC'!$C$4, O$11&lt;='Summary TC'!$C$5), SUM(O75:O95),0)</f>
        <v>0</v>
      </c>
      <c r="P96" s="358">
        <f>IF(AND(P$11&gt;='Summary TC'!$C$4, P$11&lt;='Summary TC'!$C$5), SUM(P75:P95),0)</f>
        <v>0</v>
      </c>
      <c r="Q96" s="358">
        <f>IF(AND(Q$11&gt;='Summary TC'!$C$4, Q$11&lt;='Summary TC'!$C$5), SUM(Q75:Q95),0)</f>
        <v>0</v>
      </c>
      <c r="R96" s="358">
        <f>IF(AND(R$11&gt;='Summary TC'!$C$4, R$11&lt;='Summary TC'!$C$5), SUM(R75:R95),0)</f>
        <v>0</v>
      </c>
      <c r="S96" s="358">
        <f>IF(AND(S$11&gt;='Summary TC'!$C$4, S$11&lt;='Summary TC'!$C$5), SUM(S75:S95),0)</f>
        <v>0</v>
      </c>
      <c r="T96" s="358">
        <f>IF(AND(T$11&gt;='Summary TC'!$C$4, T$11&lt;='Summary TC'!$C$5), SUM(T75:T95),0)</f>
        <v>0</v>
      </c>
      <c r="U96" s="358">
        <f>IF(AND(U$11&gt;='Summary TC'!$C$4, U$11&lt;='Summary TC'!$C$5), SUM(U75:U95),0)</f>
        <v>0</v>
      </c>
      <c r="V96" s="358">
        <f>IF(AND(V$11&gt;='Summary TC'!$C$4, V$11&lt;='Summary TC'!$C$5), SUM(V75:V95),0)</f>
        <v>0</v>
      </c>
      <c r="W96" s="358">
        <f>IF(AND(W$11&gt;='Summary TC'!$C$4, W$11&lt;='Summary TC'!$C$5), SUM(W75:W95),0)</f>
        <v>0</v>
      </c>
      <c r="X96" s="358">
        <f>IF(AND(X$11&gt;='Summary TC'!$C$4, X$11&lt;='Summary TC'!$C$5), SUM(X75:X95),0)</f>
        <v>0</v>
      </c>
      <c r="Y96" s="358">
        <f>IF(AND(Y$11&gt;='Summary TC'!$C$4, Y$11&lt;='Summary TC'!$C$5), SUM(Y75:Y95),0)</f>
        <v>0</v>
      </c>
      <c r="Z96" s="358">
        <f>IF(AND(Z$11&gt;='Summary TC'!$C$4, Z$11&lt;='Summary TC'!$C$5), SUM(Z75:Z95),0)</f>
        <v>0</v>
      </c>
      <c r="AA96" s="358">
        <f>IF(AND(AA$11&gt;='Summary TC'!$C$4, AA$11&lt;='Summary TC'!$C$5), SUM(AA75:AA95),0)</f>
        <v>0</v>
      </c>
      <c r="AB96" s="358">
        <f>IF(AND(AB$11&gt;='Summary TC'!$C$4, AB$11&lt;='Summary TC'!$C$5), SUM(AB75:AB95),0)</f>
        <v>0</v>
      </c>
      <c r="AC96" s="358">
        <f>IF(AND(AC$11&gt;='Summary TC'!$C$4, AC$11&lt;='Summary TC'!$C$5), SUM(AC75:AC95),0)</f>
        <v>0</v>
      </c>
      <c r="AD96" s="361">
        <f>SUM(E96:AC96)</f>
        <v>0</v>
      </c>
    </row>
    <row r="97" spans="2:30" x14ac:dyDescent="0.2">
      <c r="B97" s="54"/>
    </row>
    <row r="98" spans="2:30" ht="13.5" thickBot="1" x14ac:dyDescent="0.25">
      <c r="B98" s="53" t="s">
        <v>8</v>
      </c>
      <c r="C98" s="57"/>
      <c r="D98" s="53"/>
    </row>
    <row r="99" spans="2:30" x14ac:dyDescent="0.2">
      <c r="B99" s="384"/>
      <c r="C99" s="583"/>
      <c r="D99" s="70"/>
      <c r="E99" s="67" t="s">
        <v>0</v>
      </c>
      <c r="F99" s="68"/>
      <c r="G99" s="72"/>
      <c r="H99" s="68"/>
      <c r="I99" s="68"/>
      <c r="J99" s="68"/>
      <c r="K99" s="68"/>
      <c r="L99" s="68"/>
      <c r="M99" s="68"/>
      <c r="N99" s="68"/>
      <c r="O99" s="68"/>
      <c r="P99" s="68"/>
      <c r="Q99" s="68"/>
      <c r="R99" s="68"/>
      <c r="S99" s="68"/>
      <c r="T99" s="68"/>
      <c r="U99" s="68"/>
      <c r="V99" s="68"/>
      <c r="W99" s="68"/>
      <c r="X99" s="68"/>
      <c r="Y99" s="68"/>
      <c r="Z99" s="68"/>
      <c r="AA99" s="68"/>
      <c r="AB99" s="68"/>
      <c r="AC99" s="69"/>
      <c r="AD99" s="296" t="s">
        <v>1</v>
      </c>
    </row>
    <row r="100" spans="2:30" ht="15.75" thickBot="1" x14ac:dyDescent="0.3">
      <c r="B100" s="385" t="s">
        <v>83</v>
      </c>
      <c r="C100" s="584"/>
      <c r="D100" s="148"/>
      <c r="E100" s="281">
        <f>'DY Def'!B$5</f>
        <v>1</v>
      </c>
      <c r="F100" s="248">
        <f>'DY Def'!C$5</f>
        <v>2</v>
      </c>
      <c r="G100" s="248">
        <f>'DY Def'!D$5</f>
        <v>3</v>
      </c>
      <c r="H100" s="248">
        <f>'DY Def'!E$5</f>
        <v>4</v>
      </c>
      <c r="I100" s="248">
        <f>'DY Def'!F$5</f>
        <v>5</v>
      </c>
      <c r="J100" s="248">
        <f>'DY Def'!G$5</f>
        <v>6</v>
      </c>
      <c r="K100" s="248">
        <f>'DY Def'!H$5</f>
        <v>7</v>
      </c>
      <c r="L100" s="248">
        <f>'DY Def'!I$5</f>
        <v>8</v>
      </c>
      <c r="M100" s="248">
        <f>'DY Def'!J$5</f>
        <v>9</v>
      </c>
      <c r="N100" s="248">
        <f>'DY Def'!K$5</f>
        <v>10</v>
      </c>
      <c r="O100" s="248">
        <f>'DY Def'!L$5</f>
        <v>11</v>
      </c>
      <c r="P100" s="248">
        <f>'DY Def'!M$5</f>
        <v>12</v>
      </c>
      <c r="Q100" s="248">
        <f>'DY Def'!N$5</f>
        <v>13</v>
      </c>
      <c r="R100" s="248">
        <f>'DY Def'!O$5</f>
        <v>14</v>
      </c>
      <c r="S100" s="248">
        <f>'DY Def'!P$5</f>
        <v>15</v>
      </c>
      <c r="T100" s="248">
        <f>'DY Def'!Q$5</f>
        <v>16</v>
      </c>
      <c r="U100" s="248">
        <f>'DY Def'!R$5</f>
        <v>17</v>
      </c>
      <c r="V100" s="248">
        <f>'DY Def'!S$5</f>
        <v>18</v>
      </c>
      <c r="W100" s="248">
        <f>'DY Def'!T$5</f>
        <v>19</v>
      </c>
      <c r="X100" s="248">
        <f>'DY Def'!U$5</f>
        <v>20</v>
      </c>
      <c r="Y100" s="248">
        <f>'DY Def'!V$5</f>
        <v>21</v>
      </c>
      <c r="Z100" s="248">
        <f>'DY Def'!W$5</f>
        <v>22</v>
      </c>
      <c r="AA100" s="248">
        <f>'DY Def'!X$5</f>
        <v>23</v>
      </c>
      <c r="AB100" s="248">
        <f>'DY Def'!Y$5</f>
        <v>24</v>
      </c>
      <c r="AC100" s="249">
        <f>'DY Def'!Z$5</f>
        <v>25</v>
      </c>
      <c r="AD100" s="285"/>
    </row>
    <row r="101" spans="2:30" x14ac:dyDescent="0.2">
      <c r="B101" s="292"/>
      <c r="C101" s="584"/>
      <c r="D101" s="290">
        <f>'MEG Def'!$H7</f>
        <v>0</v>
      </c>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286"/>
    </row>
    <row r="102" spans="2:30" s="587" customFormat="1" x14ac:dyDescent="0.2">
      <c r="B102" s="352" t="str">
        <f>IFERROR(VLOOKUP(C102,'MEG Def'!$A$7:$B$12,2),"")</f>
        <v/>
      </c>
      <c r="C102" s="585"/>
      <c r="D102" s="586" t="s">
        <v>53</v>
      </c>
      <c r="E102" s="404" t="str">
        <f>IF($D101="Savings Phase-Down",E14," ")</f>
        <v xml:space="preserve"> </v>
      </c>
      <c r="F102" s="354" t="str">
        <f t="shared" ref="F102:AC102" si="11">IF($D101="Savings Phase-Down",F14," ")</f>
        <v xml:space="preserve"> </v>
      </c>
      <c r="G102" s="354" t="str">
        <f t="shared" si="11"/>
        <v xml:space="preserve"> </v>
      </c>
      <c r="H102" s="354" t="str">
        <f t="shared" si="11"/>
        <v xml:space="preserve"> </v>
      </c>
      <c r="I102" s="354" t="str">
        <f t="shared" si="11"/>
        <v xml:space="preserve"> </v>
      </c>
      <c r="J102" s="354" t="str">
        <f t="shared" si="11"/>
        <v xml:space="preserve"> </v>
      </c>
      <c r="K102" s="354" t="str">
        <f t="shared" si="11"/>
        <v xml:space="preserve"> </v>
      </c>
      <c r="L102" s="354" t="str">
        <f t="shared" si="11"/>
        <v xml:space="preserve"> </v>
      </c>
      <c r="M102" s="354" t="str">
        <f t="shared" si="11"/>
        <v xml:space="preserve"> </v>
      </c>
      <c r="N102" s="354" t="str">
        <f t="shared" si="11"/>
        <v xml:space="preserve"> </v>
      </c>
      <c r="O102" s="354" t="str">
        <f t="shared" si="11"/>
        <v xml:space="preserve"> </v>
      </c>
      <c r="P102" s="354" t="str">
        <f t="shared" si="11"/>
        <v xml:space="preserve"> </v>
      </c>
      <c r="Q102" s="354" t="str">
        <f t="shared" si="11"/>
        <v xml:space="preserve"> </v>
      </c>
      <c r="R102" s="354" t="str">
        <f t="shared" si="11"/>
        <v xml:space="preserve"> </v>
      </c>
      <c r="S102" s="354" t="str">
        <f t="shared" si="11"/>
        <v xml:space="preserve"> </v>
      </c>
      <c r="T102" s="354" t="str">
        <f t="shared" si="11"/>
        <v xml:space="preserve"> </v>
      </c>
      <c r="U102" s="354" t="str">
        <f t="shared" si="11"/>
        <v xml:space="preserve"> </v>
      </c>
      <c r="V102" s="354" t="str">
        <f t="shared" si="11"/>
        <v xml:space="preserve"> </v>
      </c>
      <c r="W102" s="354" t="str">
        <f t="shared" si="11"/>
        <v xml:space="preserve"> </v>
      </c>
      <c r="X102" s="354" t="str">
        <f t="shared" si="11"/>
        <v xml:space="preserve"> </v>
      </c>
      <c r="Y102" s="354" t="str">
        <f t="shared" si="11"/>
        <v xml:space="preserve"> </v>
      </c>
      <c r="Z102" s="354" t="str">
        <f t="shared" si="11"/>
        <v xml:space="preserve"> </v>
      </c>
      <c r="AA102" s="354" t="str">
        <f t="shared" si="11"/>
        <v xml:space="preserve"> </v>
      </c>
      <c r="AB102" s="354" t="str">
        <f t="shared" si="11"/>
        <v xml:space="preserve"> </v>
      </c>
      <c r="AC102" s="355" t="str">
        <f t="shared" si="11"/>
        <v xml:space="preserve"> </v>
      </c>
      <c r="AD102" s="284"/>
    </row>
    <row r="103" spans="2:30" s="587" customFormat="1" x14ac:dyDescent="0.2">
      <c r="B103" s="61"/>
      <c r="C103" s="585"/>
      <c r="D103" s="586" t="s">
        <v>54</v>
      </c>
      <c r="E103" s="404" t="str">
        <f>IF($D101="Savings Phase-Down",E76," ")</f>
        <v xml:space="preserve"> </v>
      </c>
      <c r="F103" s="354" t="str">
        <f t="shared" ref="F103:AC103" si="12">IF($D101="Savings Phase-Down",F76," ")</f>
        <v xml:space="preserve"> </v>
      </c>
      <c r="G103" s="354" t="str">
        <f t="shared" si="12"/>
        <v xml:space="preserve"> </v>
      </c>
      <c r="H103" s="354" t="str">
        <f t="shared" si="12"/>
        <v xml:space="preserve"> </v>
      </c>
      <c r="I103" s="354" t="str">
        <f t="shared" si="12"/>
        <v xml:space="preserve"> </v>
      </c>
      <c r="J103" s="354" t="str">
        <f t="shared" si="12"/>
        <v xml:space="preserve"> </v>
      </c>
      <c r="K103" s="354" t="str">
        <f t="shared" si="12"/>
        <v xml:space="preserve"> </v>
      </c>
      <c r="L103" s="354" t="str">
        <f t="shared" si="12"/>
        <v xml:space="preserve"> </v>
      </c>
      <c r="M103" s="354" t="str">
        <f t="shared" si="12"/>
        <v xml:space="preserve"> </v>
      </c>
      <c r="N103" s="354" t="str">
        <f t="shared" si="12"/>
        <v xml:space="preserve"> </v>
      </c>
      <c r="O103" s="354" t="str">
        <f t="shared" si="12"/>
        <v xml:space="preserve"> </v>
      </c>
      <c r="P103" s="354" t="str">
        <f t="shared" si="12"/>
        <v xml:space="preserve"> </v>
      </c>
      <c r="Q103" s="354" t="str">
        <f t="shared" si="12"/>
        <v xml:space="preserve"> </v>
      </c>
      <c r="R103" s="354" t="str">
        <f t="shared" si="12"/>
        <v xml:space="preserve"> </v>
      </c>
      <c r="S103" s="354" t="str">
        <f t="shared" si="12"/>
        <v xml:space="preserve"> </v>
      </c>
      <c r="T103" s="354" t="str">
        <f t="shared" si="12"/>
        <v xml:space="preserve"> </v>
      </c>
      <c r="U103" s="354" t="str">
        <f t="shared" si="12"/>
        <v xml:space="preserve"> </v>
      </c>
      <c r="V103" s="354" t="str">
        <f t="shared" si="12"/>
        <v xml:space="preserve"> </v>
      </c>
      <c r="W103" s="354" t="str">
        <f t="shared" si="12"/>
        <v xml:space="preserve"> </v>
      </c>
      <c r="X103" s="354" t="str">
        <f t="shared" si="12"/>
        <v xml:space="preserve"> </v>
      </c>
      <c r="Y103" s="354" t="str">
        <f t="shared" si="12"/>
        <v xml:space="preserve"> </v>
      </c>
      <c r="Z103" s="354" t="str">
        <f t="shared" si="12"/>
        <v xml:space="preserve"> </v>
      </c>
      <c r="AA103" s="354" t="str">
        <f t="shared" si="12"/>
        <v xml:space="preserve"> </v>
      </c>
      <c r="AB103" s="354" t="str">
        <f t="shared" si="12"/>
        <v xml:space="preserve"> </v>
      </c>
      <c r="AC103" s="354" t="str">
        <f t="shared" si="12"/>
        <v xml:space="preserve"> </v>
      </c>
      <c r="AD103" s="284"/>
    </row>
    <row r="104" spans="2:30" s="587" customFormat="1" x14ac:dyDescent="0.2">
      <c r="B104" s="386" t="s">
        <v>156</v>
      </c>
      <c r="C104" s="585"/>
      <c r="D104" s="586"/>
      <c r="E104" s="404">
        <f>IFERROR(E102-E103,0)</f>
        <v>0</v>
      </c>
      <c r="F104" s="404">
        <f t="shared" ref="F104:AC104" si="13">IFERROR(F102-F103,0)</f>
        <v>0</v>
      </c>
      <c r="G104" s="404">
        <f t="shared" si="13"/>
        <v>0</v>
      </c>
      <c r="H104" s="404">
        <f t="shared" si="13"/>
        <v>0</v>
      </c>
      <c r="I104" s="404">
        <f t="shared" si="13"/>
        <v>0</v>
      </c>
      <c r="J104" s="404">
        <f t="shared" si="13"/>
        <v>0</v>
      </c>
      <c r="K104" s="404">
        <f t="shared" si="13"/>
        <v>0</v>
      </c>
      <c r="L104" s="404">
        <f t="shared" si="13"/>
        <v>0</v>
      </c>
      <c r="M104" s="404">
        <f t="shared" si="13"/>
        <v>0</v>
      </c>
      <c r="N104" s="404">
        <f t="shared" si="13"/>
        <v>0</v>
      </c>
      <c r="O104" s="404">
        <f t="shared" si="13"/>
        <v>0</v>
      </c>
      <c r="P104" s="404">
        <f t="shared" si="13"/>
        <v>0</v>
      </c>
      <c r="Q104" s="404">
        <f t="shared" si="13"/>
        <v>0</v>
      </c>
      <c r="R104" s="404">
        <f t="shared" si="13"/>
        <v>0</v>
      </c>
      <c r="S104" s="404">
        <f t="shared" si="13"/>
        <v>0</v>
      </c>
      <c r="T104" s="404">
        <f t="shared" si="13"/>
        <v>0</v>
      </c>
      <c r="U104" s="404">
        <f t="shared" si="13"/>
        <v>0</v>
      </c>
      <c r="V104" s="404">
        <f t="shared" si="13"/>
        <v>0</v>
      </c>
      <c r="W104" s="404">
        <f t="shared" si="13"/>
        <v>0</v>
      </c>
      <c r="X104" s="404">
        <f t="shared" si="13"/>
        <v>0</v>
      </c>
      <c r="Y104" s="404">
        <f t="shared" si="13"/>
        <v>0</v>
      </c>
      <c r="Z104" s="404">
        <f t="shared" si="13"/>
        <v>0</v>
      </c>
      <c r="AA104" s="404">
        <f t="shared" si="13"/>
        <v>0</v>
      </c>
      <c r="AB104" s="404">
        <f t="shared" si="13"/>
        <v>0</v>
      </c>
      <c r="AC104" s="404">
        <f t="shared" si="13"/>
        <v>0</v>
      </c>
      <c r="AD104" s="284"/>
    </row>
    <row r="105" spans="2:30" x14ac:dyDescent="0.2">
      <c r="B105" s="387" t="s">
        <v>157</v>
      </c>
      <c r="C105" s="584"/>
      <c r="D105" s="60"/>
      <c r="E105" s="610"/>
      <c r="F105" s="610"/>
      <c r="G105" s="610"/>
      <c r="H105" s="610"/>
      <c r="I105" s="610"/>
      <c r="J105" s="611"/>
      <c r="K105" s="611"/>
      <c r="L105" s="611"/>
      <c r="M105" s="611"/>
      <c r="N105" s="611"/>
      <c r="O105" s="611"/>
      <c r="P105" s="611"/>
      <c r="Q105" s="611"/>
      <c r="R105" s="611"/>
      <c r="S105" s="611"/>
      <c r="T105" s="611"/>
      <c r="U105" s="611"/>
      <c r="V105" s="611"/>
      <c r="W105" s="611"/>
      <c r="X105" s="611"/>
      <c r="Y105" s="611"/>
      <c r="Z105" s="611"/>
      <c r="AA105" s="611"/>
      <c r="AB105" s="611"/>
      <c r="AC105" s="611"/>
      <c r="AD105" s="287"/>
    </row>
    <row r="106" spans="2:30" s="574" customFormat="1" x14ac:dyDescent="0.2">
      <c r="B106" s="388" t="s">
        <v>10</v>
      </c>
      <c r="C106" s="584"/>
      <c r="D106" s="388"/>
      <c r="E106" s="404">
        <f t="shared" ref="E106:AC106" si="14">IF((E104&gt;0),(1-E105)*E104,0)</f>
        <v>0</v>
      </c>
      <c r="F106" s="404">
        <f t="shared" si="14"/>
        <v>0</v>
      </c>
      <c r="G106" s="404">
        <f t="shared" si="14"/>
        <v>0</v>
      </c>
      <c r="H106" s="404">
        <f t="shared" si="14"/>
        <v>0</v>
      </c>
      <c r="I106" s="404">
        <f t="shared" si="14"/>
        <v>0</v>
      </c>
      <c r="J106" s="404">
        <f t="shared" si="14"/>
        <v>0</v>
      </c>
      <c r="K106" s="404">
        <f t="shared" si="14"/>
        <v>0</v>
      </c>
      <c r="L106" s="404">
        <f t="shared" si="14"/>
        <v>0</v>
      </c>
      <c r="M106" s="404">
        <f t="shared" si="14"/>
        <v>0</v>
      </c>
      <c r="N106" s="404">
        <f t="shared" si="14"/>
        <v>0</v>
      </c>
      <c r="O106" s="404">
        <f t="shared" si="14"/>
        <v>0</v>
      </c>
      <c r="P106" s="404">
        <f t="shared" si="14"/>
        <v>0</v>
      </c>
      <c r="Q106" s="404">
        <f t="shared" si="14"/>
        <v>0</v>
      </c>
      <c r="R106" s="404">
        <f t="shared" si="14"/>
        <v>0</v>
      </c>
      <c r="S106" s="404">
        <f t="shared" si="14"/>
        <v>0</v>
      </c>
      <c r="T106" s="404">
        <f t="shared" si="14"/>
        <v>0</v>
      </c>
      <c r="U106" s="404">
        <f t="shared" si="14"/>
        <v>0</v>
      </c>
      <c r="V106" s="404">
        <f t="shared" si="14"/>
        <v>0</v>
      </c>
      <c r="W106" s="404">
        <f t="shared" si="14"/>
        <v>0</v>
      </c>
      <c r="X106" s="404">
        <f t="shared" si="14"/>
        <v>0</v>
      </c>
      <c r="Y106" s="404">
        <f t="shared" si="14"/>
        <v>0</v>
      </c>
      <c r="Z106" s="404">
        <f t="shared" si="14"/>
        <v>0</v>
      </c>
      <c r="AA106" s="404">
        <f t="shared" si="14"/>
        <v>0</v>
      </c>
      <c r="AB106" s="404">
        <f t="shared" si="14"/>
        <v>0</v>
      </c>
      <c r="AC106" s="404">
        <f t="shared" si="14"/>
        <v>0</v>
      </c>
      <c r="AD106" s="288"/>
    </row>
    <row r="107" spans="2:30" x14ac:dyDescent="0.2">
      <c r="B107" s="61"/>
      <c r="C107" s="585"/>
      <c r="D107" s="290">
        <f>'MEG Def'!$H8</f>
        <v>0</v>
      </c>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286"/>
    </row>
    <row r="108" spans="2:30" x14ac:dyDescent="0.2">
      <c r="B108" s="61" t="str">
        <f>IFERROR(VLOOKUP(C108,'MEG Def'!$A$7:$B$12,2),"")</f>
        <v/>
      </c>
      <c r="C108" s="585"/>
      <c r="D108" s="392" t="s">
        <v>53</v>
      </c>
      <c r="E108" s="354" t="str">
        <f>IF($D107="Savings Phase-Down",E18," ")</f>
        <v xml:space="preserve"> </v>
      </c>
      <c r="F108" s="354" t="str">
        <f t="shared" ref="F108:AC108" si="15">IF($D107="Savings Phase-Down",F18," ")</f>
        <v xml:space="preserve"> </v>
      </c>
      <c r="G108" s="354" t="str">
        <f t="shared" si="15"/>
        <v xml:space="preserve"> </v>
      </c>
      <c r="H108" s="354" t="str">
        <f t="shared" si="15"/>
        <v xml:space="preserve"> </v>
      </c>
      <c r="I108" s="354" t="str">
        <f t="shared" si="15"/>
        <v xml:space="preserve"> </v>
      </c>
      <c r="J108" s="354" t="str">
        <f t="shared" si="15"/>
        <v xml:space="preserve"> </v>
      </c>
      <c r="K108" s="354" t="str">
        <f t="shared" si="15"/>
        <v xml:space="preserve"> </v>
      </c>
      <c r="L108" s="354" t="str">
        <f t="shared" si="15"/>
        <v xml:space="preserve"> </v>
      </c>
      <c r="M108" s="354" t="str">
        <f t="shared" si="15"/>
        <v xml:space="preserve"> </v>
      </c>
      <c r="N108" s="354" t="str">
        <f t="shared" si="15"/>
        <v xml:space="preserve"> </v>
      </c>
      <c r="O108" s="354" t="str">
        <f t="shared" si="15"/>
        <v xml:space="preserve"> </v>
      </c>
      <c r="P108" s="354" t="str">
        <f t="shared" si="15"/>
        <v xml:space="preserve"> </v>
      </c>
      <c r="Q108" s="354" t="str">
        <f t="shared" si="15"/>
        <v xml:space="preserve"> </v>
      </c>
      <c r="R108" s="354" t="str">
        <f t="shared" si="15"/>
        <v xml:space="preserve"> </v>
      </c>
      <c r="S108" s="354" t="str">
        <f t="shared" si="15"/>
        <v xml:space="preserve"> </v>
      </c>
      <c r="T108" s="354" t="str">
        <f t="shared" si="15"/>
        <v xml:space="preserve"> </v>
      </c>
      <c r="U108" s="354" t="str">
        <f t="shared" si="15"/>
        <v xml:space="preserve"> </v>
      </c>
      <c r="V108" s="354" t="str">
        <f t="shared" si="15"/>
        <v xml:space="preserve"> </v>
      </c>
      <c r="W108" s="354" t="str">
        <f t="shared" si="15"/>
        <v xml:space="preserve"> </v>
      </c>
      <c r="X108" s="354" t="str">
        <f t="shared" si="15"/>
        <v xml:space="preserve"> </v>
      </c>
      <c r="Y108" s="354" t="str">
        <f t="shared" si="15"/>
        <v xml:space="preserve"> </v>
      </c>
      <c r="Z108" s="354" t="str">
        <f t="shared" si="15"/>
        <v xml:space="preserve"> </v>
      </c>
      <c r="AA108" s="354" t="str">
        <f t="shared" si="15"/>
        <v xml:space="preserve"> </v>
      </c>
      <c r="AB108" s="354" t="str">
        <f t="shared" si="15"/>
        <v xml:space="preserve"> </v>
      </c>
      <c r="AC108" s="354" t="str">
        <f t="shared" si="15"/>
        <v xml:space="preserve"> </v>
      </c>
      <c r="AD108" s="289"/>
    </row>
    <row r="109" spans="2:30" x14ac:dyDescent="0.2">
      <c r="B109" s="61"/>
      <c r="C109" s="585"/>
      <c r="D109" s="392" t="s">
        <v>54</v>
      </c>
      <c r="E109" s="354" t="str">
        <f>IF($D107="Savings Phase-Down",E77," ")</f>
        <v xml:space="preserve"> </v>
      </c>
      <c r="F109" s="354" t="str">
        <f t="shared" ref="F109:AC109" si="16">IF($D107="Savings Phase-Down",F77," ")</f>
        <v xml:space="preserve"> </v>
      </c>
      <c r="G109" s="354" t="str">
        <f t="shared" si="16"/>
        <v xml:space="preserve"> </v>
      </c>
      <c r="H109" s="354" t="str">
        <f t="shared" si="16"/>
        <v xml:space="preserve"> </v>
      </c>
      <c r="I109" s="354" t="str">
        <f t="shared" si="16"/>
        <v xml:space="preserve"> </v>
      </c>
      <c r="J109" s="354" t="str">
        <f t="shared" si="16"/>
        <v xml:space="preserve"> </v>
      </c>
      <c r="K109" s="354" t="str">
        <f t="shared" si="16"/>
        <v xml:space="preserve"> </v>
      </c>
      <c r="L109" s="354" t="str">
        <f t="shared" si="16"/>
        <v xml:space="preserve"> </v>
      </c>
      <c r="M109" s="354" t="str">
        <f t="shared" si="16"/>
        <v xml:space="preserve"> </v>
      </c>
      <c r="N109" s="354" t="str">
        <f t="shared" si="16"/>
        <v xml:space="preserve"> </v>
      </c>
      <c r="O109" s="354" t="str">
        <f t="shared" si="16"/>
        <v xml:space="preserve"> </v>
      </c>
      <c r="P109" s="354" t="str">
        <f t="shared" si="16"/>
        <v xml:space="preserve"> </v>
      </c>
      <c r="Q109" s="354" t="str">
        <f t="shared" si="16"/>
        <v xml:space="preserve"> </v>
      </c>
      <c r="R109" s="354" t="str">
        <f t="shared" si="16"/>
        <v xml:space="preserve"> </v>
      </c>
      <c r="S109" s="354" t="str">
        <f t="shared" si="16"/>
        <v xml:space="preserve"> </v>
      </c>
      <c r="T109" s="354" t="str">
        <f t="shared" si="16"/>
        <v xml:space="preserve"> </v>
      </c>
      <c r="U109" s="354" t="str">
        <f t="shared" si="16"/>
        <v xml:space="preserve"> </v>
      </c>
      <c r="V109" s="354" t="str">
        <f t="shared" si="16"/>
        <v xml:space="preserve"> </v>
      </c>
      <c r="W109" s="354" t="str">
        <f t="shared" si="16"/>
        <v xml:space="preserve"> </v>
      </c>
      <c r="X109" s="354" t="str">
        <f t="shared" si="16"/>
        <v xml:space="preserve"> </v>
      </c>
      <c r="Y109" s="354" t="str">
        <f t="shared" si="16"/>
        <v xml:space="preserve"> </v>
      </c>
      <c r="Z109" s="354" t="str">
        <f t="shared" si="16"/>
        <v xml:space="preserve"> </v>
      </c>
      <c r="AA109" s="354" t="str">
        <f t="shared" si="16"/>
        <v xml:space="preserve"> </v>
      </c>
      <c r="AB109" s="354" t="str">
        <f t="shared" si="16"/>
        <v xml:space="preserve"> </v>
      </c>
      <c r="AC109" s="354" t="str">
        <f t="shared" si="16"/>
        <v xml:space="preserve"> </v>
      </c>
      <c r="AD109" s="289"/>
    </row>
    <row r="110" spans="2:30" x14ac:dyDescent="0.2">
      <c r="B110" s="386" t="s">
        <v>156</v>
      </c>
      <c r="C110" s="585"/>
      <c r="D110" s="60"/>
      <c r="E110" s="404">
        <f>IFERROR(E108-E109,0)</f>
        <v>0</v>
      </c>
      <c r="F110" s="404">
        <f t="shared" ref="F110:AC110" si="17">IFERROR(F108-F109,0)</f>
        <v>0</v>
      </c>
      <c r="G110" s="404">
        <f t="shared" si="17"/>
        <v>0</v>
      </c>
      <c r="H110" s="404">
        <f t="shared" si="17"/>
        <v>0</v>
      </c>
      <c r="I110" s="404">
        <f t="shared" si="17"/>
        <v>0</v>
      </c>
      <c r="J110" s="404">
        <f t="shared" si="17"/>
        <v>0</v>
      </c>
      <c r="K110" s="404">
        <f t="shared" si="17"/>
        <v>0</v>
      </c>
      <c r="L110" s="404">
        <f t="shared" si="17"/>
        <v>0</v>
      </c>
      <c r="M110" s="404">
        <f t="shared" si="17"/>
        <v>0</v>
      </c>
      <c r="N110" s="404">
        <f t="shared" si="17"/>
        <v>0</v>
      </c>
      <c r="O110" s="404">
        <f t="shared" si="17"/>
        <v>0</v>
      </c>
      <c r="P110" s="404">
        <f t="shared" si="17"/>
        <v>0</v>
      </c>
      <c r="Q110" s="404">
        <f t="shared" si="17"/>
        <v>0</v>
      </c>
      <c r="R110" s="404">
        <f t="shared" si="17"/>
        <v>0</v>
      </c>
      <c r="S110" s="404">
        <f t="shared" si="17"/>
        <v>0</v>
      </c>
      <c r="T110" s="404">
        <f t="shared" si="17"/>
        <v>0</v>
      </c>
      <c r="U110" s="404">
        <f t="shared" si="17"/>
        <v>0</v>
      </c>
      <c r="V110" s="404">
        <f t="shared" si="17"/>
        <v>0</v>
      </c>
      <c r="W110" s="404">
        <f t="shared" si="17"/>
        <v>0</v>
      </c>
      <c r="X110" s="404">
        <f t="shared" si="17"/>
        <v>0</v>
      </c>
      <c r="Y110" s="404">
        <f t="shared" si="17"/>
        <v>0</v>
      </c>
      <c r="Z110" s="404">
        <f t="shared" si="17"/>
        <v>0</v>
      </c>
      <c r="AA110" s="404">
        <f t="shared" si="17"/>
        <v>0</v>
      </c>
      <c r="AB110" s="404">
        <f t="shared" si="17"/>
        <v>0</v>
      </c>
      <c r="AC110" s="404">
        <f t="shared" si="17"/>
        <v>0</v>
      </c>
      <c r="AD110" s="289"/>
    </row>
    <row r="111" spans="2:30" x14ac:dyDescent="0.2">
      <c r="B111" s="387" t="s">
        <v>157</v>
      </c>
      <c r="C111" s="585"/>
      <c r="D111" s="60"/>
      <c r="E111" s="610"/>
      <c r="F111" s="610"/>
      <c r="G111" s="610"/>
      <c r="H111" s="610"/>
      <c r="I111" s="610"/>
      <c r="J111" s="611"/>
      <c r="K111" s="611"/>
      <c r="L111" s="611"/>
      <c r="M111" s="611"/>
      <c r="N111" s="611"/>
      <c r="O111" s="611"/>
      <c r="P111" s="611"/>
      <c r="Q111" s="611"/>
      <c r="R111" s="611"/>
      <c r="S111" s="611"/>
      <c r="T111" s="611"/>
      <c r="U111" s="611"/>
      <c r="V111" s="611"/>
      <c r="W111" s="611"/>
      <c r="X111" s="611"/>
      <c r="Y111" s="611"/>
      <c r="Z111" s="611"/>
      <c r="AA111" s="611"/>
      <c r="AB111" s="611"/>
      <c r="AC111" s="611"/>
      <c r="AD111" s="289"/>
    </row>
    <row r="112" spans="2:30" s="574" customFormat="1" x14ac:dyDescent="0.2">
      <c r="B112" s="388" t="s">
        <v>10</v>
      </c>
      <c r="C112" s="584"/>
      <c r="D112" s="388"/>
      <c r="E112" s="404">
        <f t="shared" ref="E112:AC112" si="18">IF((E110&gt;0),(1-E111)*E110,0)</f>
        <v>0</v>
      </c>
      <c r="F112" s="404">
        <f t="shared" si="18"/>
        <v>0</v>
      </c>
      <c r="G112" s="404">
        <f t="shared" si="18"/>
        <v>0</v>
      </c>
      <c r="H112" s="404">
        <f t="shared" si="18"/>
        <v>0</v>
      </c>
      <c r="I112" s="404">
        <f t="shared" si="18"/>
        <v>0</v>
      </c>
      <c r="J112" s="404">
        <f t="shared" si="18"/>
        <v>0</v>
      </c>
      <c r="K112" s="404">
        <f t="shared" si="18"/>
        <v>0</v>
      </c>
      <c r="L112" s="404">
        <f t="shared" si="18"/>
        <v>0</v>
      </c>
      <c r="M112" s="404">
        <f t="shared" si="18"/>
        <v>0</v>
      </c>
      <c r="N112" s="404">
        <f t="shared" si="18"/>
        <v>0</v>
      </c>
      <c r="O112" s="404">
        <f t="shared" si="18"/>
        <v>0</v>
      </c>
      <c r="P112" s="404">
        <f t="shared" si="18"/>
        <v>0</v>
      </c>
      <c r="Q112" s="404">
        <f t="shared" si="18"/>
        <v>0</v>
      </c>
      <c r="R112" s="404">
        <f t="shared" si="18"/>
        <v>0</v>
      </c>
      <c r="S112" s="404">
        <f t="shared" si="18"/>
        <v>0</v>
      </c>
      <c r="T112" s="404">
        <f t="shared" si="18"/>
        <v>0</v>
      </c>
      <c r="U112" s="404">
        <f t="shared" si="18"/>
        <v>0</v>
      </c>
      <c r="V112" s="404">
        <f t="shared" si="18"/>
        <v>0</v>
      </c>
      <c r="W112" s="404">
        <f t="shared" si="18"/>
        <v>0</v>
      </c>
      <c r="X112" s="404">
        <f t="shared" si="18"/>
        <v>0</v>
      </c>
      <c r="Y112" s="404">
        <f t="shared" si="18"/>
        <v>0</v>
      </c>
      <c r="Z112" s="404">
        <f t="shared" si="18"/>
        <v>0</v>
      </c>
      <c r="AA112" s="404">
        <f t="shared" si="18"/>
        <v>0</v>
      </c>
      <c r="AB112" s="404">
        <f t="shared" si="18"/>
        <v>0</v>
      </c>
      <c r="AC112" s="404">
        <f t="shared" si="18"/>
        <v>0</v>
      </c>
      <c r="AD112" s="288"/>
    </row>
    <row r="113" spans="2:30" x14ac:dyDescent="0.2">
      <c r="B113" s="61"/>
      <c r="C113" s="585"/>
      <c r="D113" s="290">
        <f>'MEG Def'!$H9</f>
        <v>0</v>
      </c>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289"/>
    </row>
    <row r="114" spans="2:30" x14ac:dyDescent="0.2">
      <c r="B114" s="61" t="str">
        <f>IFERROR(VLOOKUP(C114,'MEG Def'!$A$7:$B$12,2),"")</f>
        <v/>
      </c>
      <c r="C114" s="585"/>
      <c r="D114" s="392" t="s">
        <v>53</v>
      </c>
      <c r="E114" s="354" t="str">
        <f>IF($D113="Savings Phase-Down",E22," ")</f>
        <v xml:space="preserve"> </v>
      </c>
      <c r="F114" s="354" t="str">
        <f t="shared" ref="F114:AC114" si="19">IF($D113="Savings Phase-Down",F22," ")</f>
        <v xml:space="preserve"> </v>
      </c>
      <c r="G114" s="354" t="str">
        <f t="shared" si="19"/>
        <v xml:space="preserve"> </v>
      </c>
      <c r="H114" s="354" t="str">
        <f t="shared" si="19"/>
        <v xml:space="preserve"> </v>
      </c>
      <c r="I114" s="354" t="str">
        <f t="shared" si="19"/>
        <v xml:space="preserve"> </v>
      </c>
      <c r="J114" s="354" t="str">
        <f t="shared" si="19"/>
        <v xml:space="preserve"> </v>
      </c>
      <c r="K114" s="354" t="str">
        <f t="shared" si="19"/>
        <v xml:space="preserve"> </v>
      </c>
      <c r="L114" s="354" t="str">
        <f t="shared" si="19"/>
        <v xml:space="preserve"> </v>
      </c>
      <c r="M114" s="354" t="str">
        <f t="shared" si="19"/>
        <v xml:space="preserve"> </v>
      </c>
      <c r="N114" s="354" t="str">
        <f t="shared" si="19"/>
        <v xml:space="preserve"> </v>
      </c>
      <c r="O114" s="354" t="str">
        <f t="shared" si="19"/>
        <v xml:space="preserve"> </v>
      </c>
      <c r="P114" s="354" t="str">
        <f t="shared" si="19"/>
        <v xml:space="preserve"> </v>
      </c>
      <c r="Q114" s="354" t="str">
        <f t="shared" si="19"/>
        <v xml:space="preserve"> </v>
      </c>
      <c r="R114" s="354" t="str">
        <f t="shared" si="19"/>
        <v xml:space="preserve"> </v>
      </c>
      <c r="S114" s="354" t="str">
        <f t="shared" si="19"/>
        <v xml:space="preserve"> </v>
      </c>
      <c r="T114" s="354" t="str">
        <f t="shared" si="19"/>
        <v xml:space="preserve"> </v>
      </c>
      <c r="U114" s="354" t="str">
        <f t="shared" si="19"/>
        <v xml:space="preserve"> </v>
      </c>
      <c r="V114" s="354" t="str">
        <f t="shared" si="19"/>
        <v xml:space="preserve"> </v>
      </c>
      <c r="W114" s="354" t="str">
        <f t="shared" si="19"/>
        <v xml:space="preserve"> </v>
      </c>
      <c r="X114" s="354" t="str">
        <f t="shared" si="19"/>
        <v xml:space="preserve"> </v>
      </c>
      <c r="Y114" s="354" t="str">
        <f t="shared" si="19"/>
        <v xml:space="preserve"> </v>
      </c>
      <c r="Z114" s="354" t="str">
        <f t="shared" si="19"/>
        <v xml:space="preserve"> </v>
      </c>
      <c r="AA114" s="354" t="str">
        <f t="shared" si="19"/>
        <v xml:space="preserve"> </v>
      </c>
      <c r="AB114" s="354" t="str">
        <f t="shared" si="19"/>
        <v xml:space="preserve"> </v>
      </c>
      <c r="AC114" s="354" t="str">
        <f t="shared" si="19"/>
        <v xml:space="preserve"> </v>
      </c>
      <c r="AD114" s="289"/>
    </row>
    <row r="115" spans="2:30" x14ac:dyDescent="0.2">
      <c r="B115" s="61"/>
      <c r="C115" s="585"/>
      <c r="D115" s="392" t="s">
        <v>54</v>
      </c>
      <c r="E115" s="354" t="str">
        <f>IF($D113="Savings Phase-Down",E78," ")</f>
        <v xml:space="preserve"> </v>
      </c>
      <c r="F115" s="354" t="str">
        <f t="shared" ref="F115:AC115" si="20">IF($D113="Savings Phase-Down",F78," ")</f>
        <v xml:space="preserve"> </v>
      </c>
      <c r="G115" s="354" t="str">
        <f t="shared" si="20"/>
        <v xml:space="preserve"> </v>
      </c>
      <c r="H115" s="354" t="str">
        <f t="shared" si="20"/>
        <v xml:space="preserve"> </v>
      </c>
      <c r="I115" s="354" t="str">
        <f t="shared" si="20"/>
        <v xml:space="preserve"> </v>
      </c>
      <c r="J115" s="354" t="str">
        <f t="shared" si="20"/>
        <v xml:space="preserve"> </v>
      </c>
      <c r="K115" s="354" t="str">
        <f t="shared" si="20"/>
        <v xml:space="preserve"> </v>
      </c>
      <c r="L115" s="354" t="str">
        <f t="shared" si="20"/>
        <v xml:space="preserve"> </v>
      </c>
      <c r="M115" s="354" t="str">
        <f t="shared" si="20"/>
        <v xml:space="preserve"> </v>
      </c>
      <c r="N115" s="354" t="str">
        <f t="shared" si="20"/>
        <v xml:space="preserve"> </v>
      </c>
      <c r="O115" s="354" t="str">
        <f t="shared" si="20"/>
        <v xml:space="preserve"> </v>
      </c>
      <c r="P115" s="354" t="str">
        <f t="shared" si="20"/>
        <v xml:space="preserve"> </v>
      </c>
      <c r="Q115" s="354" t="str">
        <f t="shared" si="20"/>
        <v xml:space="preserve"> </v>
      </c>
      <c r="R115" s="354" t="str">
        <f t="shared" si="20"/>
        <v xml:space="preserve"> </v>
      </c>
      <c r="S115" s="354" t="str">
        <f t="shared" si="20"/>
        <v xml:space="preserve"> </v>
      </c>
      <c r="T115" s="354" t="str">
        <f t="shared" si="20"/>
        <v xml:space="preserve"> </v>
      </c>
      <c r="U115" s="354" t="str">
        <f t="shared" si="20"/>
        <v xml:space="preserve"> </v>
      </c>
      <c r="V115" s="354" t="str">
        <f t="shared" si="20"/>
        <v xml:space="preserve"> </v>
      </c>
      <c r="W115" s="354" t="str">
        <f t="shared" si="20"/>
        <v xml:space="preserve"> </v>
      </c>
      <c r="X115" s="354" t="str">
        <f t="shared" si="20"/>
        <v xml:space="preserve"> </v>
      </c>
      <c r="Y115" s="354" t="str">
        <f t="shared" si="20"/>
        <v xml:space="preserve"> </v>
      </c>
      <c r="Z115" s="354" t="str">
        <f t="shared" si="20"/>
        <v xml:space="preserve"> </v>
      </c>
      <c r="AA115" s="354" t="str">
        <f t="shared" si="20"/>
        <v xml:space="preserve"> </v>
      </c>
      <c r="AB115" s="354" t="str">
        <f t="shared" si="20"/>
        <v xml:space="preserve"> </v>
      </c>
      <c r="AC115" s="354" t="str">
        <f t="shared" si="20"/>
        <v xml:space="preserve"> </v>
      </c>
      <c r="AD115" s="289"/>
    </row>
    <row r="116" spans="2:30" x14ac:dyDescent="0.2">
      <c r="B116" s="386" t="s">
        <v>156</v>
      </c>
      <c r="C116" s="585"/>
      <c r="D116" s="60"/>
      <c r="E116" s="404">
        <f t="shared" ref="E116:AC116" si="21">IFERROR(E114-E115,0)</f>
        <v>0</v>
      </c>
      <c r="F116" s="404">
        <f t="shared" si="21"/>
        <v>0</v>
      </c>
      <c r="G116" s="404">
        <f t="shared" si="21"/>
        <v>0</v>
      </c>
      <c r="H116" s="404">
        <f t="shared" si="21"/>
        <v>0</v>
      </c>
      <c r="I116" s="404">
        <f t="shared" si="21"/>
        <v>0</v>
      </c>
      <c r="J116" s="404">
        <f t="shared" si="21"/>
        <v>0</v>
      </c>
      <c r="K116" s="404">
        <f t="shared" si="21"/>
        <v>0</v>
      </c>
      <c r="L116" s="404">
        <f t="shared" si="21"/>
        <v>0</v>
      </c>
      <c r="M116" s="404">
        <f t="shared" si="21"/>
        <v>0</v>
      </c>
      <c r="N116" s="404">
        <f t="shared" si="21"/>
        <v>0</v>
      </c>
      <c r="O116" s="404">
        <f t="shared" si="21"/>
        <v>0</v>
      </c>
      <c r="P116" s="404">
        <f t="shared" si="21"/>
        <v>0</v>
      </c>
      <c r="Q116" s="404">
        <f t="shared" si="21"/>
        <v>0</v>
      </c>
      <c r="R116" s="404">
        <f t="shared" si="21"/>
        <v>0</v>
      </c>
      <c r="S116" s="404">
        <f t="shared" si="21"/>
        <v>0</v>
      </c>
      <c r="T116" s="404">
        <f t="shared" si="21"/>
        <v>0</v>
      </c>
      <c r="U116" s="404">
        <f t="shared" si="21"/>
        <v>0</v>
      </c>
      <c r="V116" s="404">
        <f t="shared" si="21"/>
        <v>0</v>
      </c>
      <c r="W116" s="404">
        <f t="shared" si="21"/>
        <v>0</v>
      </c>
      <c r="X116" s="404">
        <f t="shared" si="21"/>
        <v>0</v>
      </c>
      <c r="Y116" s="404">
        <f t="shared" si="21"/>
        <v>0</v>
      </c>
      <c r="Z116" s="404">
        <f t="shared" si="21"/>
        <v>0</v>
      </c>
      <c r="AA116" s="404">
        <f t="shared" si="21"/>
        <v>0</v>
      </c>
      <c r="AB116" s="404">
        <f t="shared" si="21"/>
        <v>0</v>
      </c>
      <c r="AC116" s="404">
        <f t="shared" si="21"/>
        <v>0</v>
      </c>
      <c r="AD116" s="289"/>
    </row>
    <row r="117" spans="2:30" x14ac:dyDescent="0.2">
      <c r="B117" s="387" t="s">
        <v>157</v>
      </c>
      <c r="C117" s="585"/>
      <c r="D117" s="60"/>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1"/>
      <c r="AD117" s="289"/>
    </row>
    <row r="118" spans="2:30" x14ac:dyDescent="0.2">
      <c r="B118" s="388" t="s">
        <v>10</v>
      </c>
      <c r="C118" s="584"/>
      <c r="D118" s="388"/>
      <c r="E118" s="404">
        <f t="shared" ref="E118:AC118" si="22">IF((E116&gt;0),(1-E117)*E116,0)</f>
        <v>0</v>
      </c>
      <c r="F118" s="404">
        <f t="shared" si="22"/>
        <v>0</v>
      </c>
      <c r="G118" s="404">
        <f t="shared" si="22"/>
        <v>0</v>
      </c>
      <c r="H118" s="404">
        <f t="shared" si="22"/>
        <v>0</v>
      </c>
      <c r="I118" s="404">
        <f t="shared" si="22"/>
        <v>0</v>
      </c>
      <c r="J118" s="404">
        <f t="shared" si="22"/>
        <v>0</v>
      </c>
      <c r="K118" s="404">
        <f t="shared" si="22"/>
        <v>0</v>
      </c>
      <c r="L118" s="404">
        <f t="shared" si="22"/>
        <v>0</v>
      </c>
      <c r="M118" s="404">
        <f t="shared" si="22"/>
        <v>0</v>
      </c>
      <c r="N118" s="404">
        <f t="shared" si="22"/>
        <v>0</v>
      </c>
      <c r="O118" s="404">
        <f t="shared" si="22"/>
        <v>0</v>
      </c>
      <c r="P118" s="404">
        <f t="shared" si="22"/>
        <v>0</v>
      </c>
      <c r="Q118" s="404">
        <f t="shared" si="22"/>
        <v>0</v>
      </c>
      <c r="R118" s="404">
        <f t="shared" si="22"/>
        <v>0</v>
      </c>
      <c r="S118" s="404">
        <f t="shared" si="22"/>
        <v>0</v>
      </c>
      <c r="T118" s="404">
        <f t="shared" si="22"/>
        <v>0</v>
      </c>
      <c r="U118" s="404">
        <f t="shared" si="22"/>
        <v>0</v>
      </c>
      <c r="V118" s="404">
        <f t="shared" si="22"/>
        <v>0</v>
      </c>
      <c r="W118" s="404">
        <f t="shared" si="22"/>
        <v>0</v>
      </c>
      <c r="X118" s="404">
        <f t="shared" si="22"/>
        <v>0</v>
      </c>
      <c r="Y118" s="404">
        <f t="shared" si="22"/>
        <v>0</v>
      </c>
      <c r="Z118" s="404">
        <f t="shared" si="22"/>
        <v>0</v>
      </c>
      <c r="AA118" s="404">
        <f t="shared" si="22"/>
        <v>0</v>
      </c>
      <c r="AB118" s="404">
        <f t="shared" si="22"/>
        <v>0</v>
      </c>
      <c r="AC118" s="404">
        <f t="shared" si="22"/>
        <v>0</v>
      </c>
      <c r="AD118" s="289"/>
    </row>
    <row r="119" spans="2:30" x14ac:dyDescent="0.2">
      <c r="B119" s="61"/>
      <c r="C119" s="585"/>
      <c r="D119" s="290">
        <f>'MEG Def'!$H10</f>
        <v>0</v>
      </c>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289"/>
    </row>
    <row r="120" spans="2:30" x14ac:dyDescent="0.2">
      <c r="B120" s="61" t="str">
        <f>IFERROR(VLOOKUP(C120,'MEG Def'!$A$7:$B$12,2),"")</f>
        <v/>
      </c>
      <c r="C120" s="585"/>
      <c r="D120" s="392" t="s">
        <v>53</v>
      </c>
      <c r="E120" s="354" t="str">
        <f>IF($D119="Savings Phase-Down",E26," ")</f>
        <v xml:space="preserve"> </v>
      </c>
      <c r="F120" s="354" t="str">
        <f t="shared" ref="F120:AC120" si="23">IF($D119="Savings Phase-Down",F26," ")</f>
        <v xml:space="preserve"> </v>
      </c>
      <c r="G120" s="354" t="str">
        <f t="shared" si="23"/>
        <v xml:space="preserve"> </v>
      </c>
      <c r="H120" s="354" t="str">
        <f t="shared" si="23"/>
        <v xml:space="preserve"> </v>
      </c>
      <c r="I120" s="354" t="str">
        <f t="shared" si="23"/>
        <v xml:space="preserve"> </v>
      </c>
      <c r="J120" s="354" t="str">
        <f t="shared" si="23"/>
        <v xml:space="preserve"> </v>
      </c>
      <c r="K120" s="354" t="str">
        <f t="shared" si="23"/>
        <v xml:space="preserve"> </v>
      </c>
      <c r="L120" s="354" t="str">
        <f t="shared" si="23"/>
        <v xml:space="preserve"> </v>
      </c>
      <c r="M120" s="354" t="str">
        <f t="shared" si="23"/>
        <v xml:space="preserve"> </v>
      </c>
      <c r="N120" s="354" t="str">
        <f t="shared" si="23"/>
        <v xml:space="preserve"> </v>
      </c>
      <c r="O120" s="354" t="str">
        <f t="shared" si="23"/>
        <v xml:space="preserve"> </v>
      </c>
      <c r="P120" s="354" t="str">
        <f t="shared" si="23"/>
        <v xml:space="preserve"> </v>
      </c>
      <c r="Q120" s="354" t="str">
        <f t="shared" si="23"/>
        <v xml:space="preserve"> </v>
      </c>
      <c r="R120" s="354" t="str">
        <f t="shared" si="23"/>
        <v xml:space="preserve"> </v>
      </c>
      <c r="S120" s="354" t="str">
        <f t="shared" si="23"/>
        <v xml:space="preserve"> </v>
      </c>
      <c r="T120" s="354" t="str">
        <f t="shared" si="23"/>
        <v xml:space="preserve"> </v>
      </c>
      <c r="U120" s="354" t="str">
        <f t="shared" si="23"/>
        <v xml:space="preserve"> </v>
      </c>
      <c r="V120" s="354" t="str">
        <f t="shared" si="23"/>
        <v xml:space="preserve"> </v>
      </c>
      <c r="W120" s="354" t="str">
        <f t="shared" si="23"/>
        <v xml:space="preserve"> </v>
      </c>
      <c r="X120" s="354" t="str">
        <f t="shared" si="23"/>
        <v xml:space="preserve"> </v>
      </c>
      <c r="Y120" s="354" t="str">
        <f t="shared" si="23"/>
        <v xml:space="preserve"> </v>
      </c>
      <c r="Z120" s="354" t="str">
        <f t="shared" si="23"/>
        <v xml:space="preserve"> </v>
      </c>
      <c r="AA120" s="354" t="str">
        <f t="shared" si="23"/>
        <v xml:space="preserve"> </v>
      </c>
      <c r="AB120" s="354" t="str">
        <f t="shared" si="23"/>
        <v xml:space="preserve"> </v>
      </c>
      <c r="AC120" s="354" t="str">
        <f t="shared" si="23"/>
        <v xml:space="preserve"> </v>
      </c>
      <c r="AD120" s="289"/>
    </row>
    <row r="121" spans="2:30" x14ac:dyDescent="0.2">
      <c r="B121" s="61"/>
      <c r="C121" s="585"/>
      <c r="D121" s="392" t="s">
        <v>54</v>
      </c>
      <c r="E121" s="354" t="str">
        <f>IF($D119="Savings Phase-Down",E79," ")</f>
        <v xml:space="preserve"> </v>
      </c>
      <c r="F121" s="354" t="str">
        <f t="shared" ref="F121:AC121" si="24">IF($D119="Savings Phase-Down",F79," ")</f>
        <v xml:space="preserve"> </v>
      </c>
      <c r="G121" s="354" t="str">
        <f t="shared" si="24"/>
        <v xml:space="preserve"> </v>
      </c>
      <c r="H121" s="354" t="str">
        <f t="shared" si="24"/>
        <v xml:space="preserve"> </v>
      </c>
      <c r="I121" s="354" t="str">
        <f t="shared" si="24"/>
        <v xml:space="preserve"> </v>
      </c>
      <c r="J121" s="354" t="str">
        <f t="shared" si="24"/>
        <v xml:space="preserve"> </v>
      </c>
      <c r="K121" s="354" t="str">
        <f t="shared" si="24"/>
        <v xml:space="preserve"> </v>
      </c>
      <c r="L121" s="354" t="str">
        <f t="shared" si="24"/>
        <v xml:space="preserve"> </v>
      </c>
      <c r="M121" s="354" t="str">
        <f t="shared" si="24"/>
        <v xml:space="preserve"> </v>
      </c>
      <c r="N121" s="354" t="str">
        <f t="shared" si="24"/>
        <v xml:space="preserve"> </v>
      </c>
      <c r="O121" s="354" t="str">
        <f t="shared" si="24"/>
        <v xml:space="preserve"> </v>
      </c>
      <c r="P121" s="354" t="str">
        <f t="shared" si="24"/>
        <v xml:space="preserve"> </v>
      </c>
      <c r="Q121" s="354" t="str">
        <f t="shared" si="24"/>
        <v xml:space="preserve"> </v>
      </c>
      <c r="R121" s="354" t="str">
        <f t="shared" si="24"/>
        <v xml:space="preserve"> </v>
      </c>
      <c r="S121" s="354" t="str">
        <f t="shared" si="24"/>
        <v xml:space="preserve"> </v>
      </c>
      <c r="T121" s="354" t="str">
        <f t="shared" si="24"/>
        <v xml:space="preserve"> </v>
      </c>
      <c r="U121" s="354" t="str">
        <f t="shared" si="24"/>
        <v xml:space="preserve"> </v>
      </c>
      <c r="V121" s="354" t="str">
        <f t="shared" si="24"/>
        <v xml:space="preserve"> </v>
      </c>
      <c r="W121" s="354" t="str">
        <f t="shared" si="24"/>
        <v xml:space="preserve"> </v>
      </c>
      <c r="X121" s="354" t="str">
        <f t="shared" si="24"/>
        <v xml:space="preserve"> </v>
      </c>
      <c r="Y121" s="354" t="str">
        <f t="shared" si="24"/>
        <v xml:space="preserve"> </v>
      </c>
      <c r="Z121" s="354" t="str">
        <f t="shared" si="24"/>
        <v xml:space="preserve"> </v>
      </c>
      <c r="AA121" s="354" t="str">
        <f t="shared" si="24"/>
        <v xml:space="preserve"> </v>
      </c>
      <c r="AB121" s="354" t="str">
        <f t="shared" si="24"/>
        <v xml:space="preserve"> </v>
      </c>
      <c r="AC121" s="354" t="str">
        <f t="shared" si="24"/>
        <v xml:space="preserve"> </v>
      </c>
      <c r="AD121" s="289"/>
    </row>
    <row r="122" spans="2:30" x14ac:dyDescent="0.2">
      <c r="B122" s="386" t="s">
        <v>156</v>
      </c>
      <c r="C122" s="585"/>
      <c r="D122" s="60"/>
      <c r="E122" s="404">
        <f t="shared" ref="E122:AC122" si="25">IFERROR(E120-E121,0)</f>
        <v>0</v>
      </c>
      <c r="F122" s="404">
        <f t="shared" si="25"/>
        <v>0</v>
      </c>
      <c r="G122" s="404">
        <f t="shared" si="25"/>
        <v>0</v>
      </c>
      <c r="H122" s="404">
        <f t="shared" si="25"/>
        <v>0</v>
      </c>
      <c r="I122" s="404">
        <f t="shared" si="25"/>
        <v>0</v>
      </c>
      <c r="J122" s="404">
        <f t="shared" si="25"/>
        <v>0</v>
      </c>
      <c r="K122" s="404">
        <f t="shared" si="25"/>
        <v>0</v>
      </c>
      <c r="L122" s="404">
        <f t="shared" si="25"/>
        <v>0</v>
      </c>
      <c r="M122" s="404">
        <f t="shared" si="25"/>
        <v>0</v>
      </c>
      <c r="N122" s="404">
        <f t="shared" si="25"/>
        <v>0</v>
      </c>
      <c r="O122" s="404">
        <f t="shared" si="25"/>
        <v>0</v>
      </c>
      <c r="P122" s="404">
        <f t="shared" si="25"/>
        <v>0</v>
      </c>
      <c r="Q122" s="404">
        <f t="shared" si="25"/>
        <v>0</v>
      </c>
      <c r="R122" s="404">
        <f t="shared" si="25"/>
        <v>0</v>
      </c>
      <c r="S122" s="404">
        <f t="shared" si="25"/>
        <v>0</v>
      </c>
      <c r="T122" s="404">
        <f t="shared" si="25"/>
        <v>0</v>
      </c>
      <c r="U122" s="404">
        <f t="shared" si="25"/>
        <v>0</v>
      </c>
      <c r="V122" s="404">
        <f t="shared" si="25"/>
        <v>0</v>
      </c>
      <c r="W122" s="404">
        <f t="shared" si="25"/>
        <v>0</v>
      </c>
      <c r="X122" s="404">
        <f t="shared" si="25"/>
        <v>0</v>
      </c>
      <c r="Y122" s="404">
        <f t="shared" si="25"/>
        <v>0</v>
      </c>
      <c r="Z122" s="404">
        <f t="shared" si="25"/>
        <v>0</v>
      </c>
      <c r="AA122" s="404">
        <f t="shared" si="25"/>
        <v>0</v>
      </c>
      <c r="AB122" s="404">
        <f t="shared" si="25"/>
        <v>0</v>
      </c>
      <c r="AC122" s="404">
        <f t="shared" si="25"/>
        <v>0</v>
      </c>
      <c r="AD122" s="289"/>
    </row>
    <row r="123" spans="2:30" x14ac:dyDescent="0.2">
      <c r="B123" s="387" t="s">
        <v>157</v>
      </c>
      <c r="C123" s="585"/>
      <c r="D123" s="60"/>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289"/>
    </row>
    <row r="124" spans="2:30" x14ac:dyDescent="0.2">
      <c r="B124" s="388" t="s">
        <v>10</v>
      </c>
      <c r="C124" s="584"/>
      <c r="D124" s="388"/>
      <c r="E124" s="404">
        <f t="shared" ref="E124:AC124" si="26">IF((E122&gt;0),(1-E123)*E122,0)</f>
        <v>0</v>
      </c>
      <c r="F124" s="404">
        <f t="shared" si="26"/>
        <v>0</v>
      </c>
      <c r="G124" s="404">
        <f t="shared" si="26"/>
        <v>0</v>
      </c>
      <c r="H124" s="404">
        <f t="shared" si="26"/>
        <v>0</v>
      </c>
      <c r="I124" s="404">
        <f t="shared" si="26"/>
        <v>0</v>
      </c>
      <c r="J124" s="404">
        <f t="shared" si="26"/>
        <v>0</v>
      </c>
      <c r="K124" s="404">
        <f t="shared" si="26"/>
        <v>0</v>
      </c>
      <c r="L124" s="404">
        <f t="shared" si="26"/>
        <v>0</v>
      </c>
      <c r="M124" s="404">
        <f t="shared" si="26"/>
        <v>0</v>
      </c>
      <c r="N124" s="404">
        <f t="shared" si="26"/>
        <v>0</v>
      </c>
      <c r="O124" s="404">
        <f t="shared" si="26"/>
        <v>0</v>
      </c>
      <c r="P124" s="404">
        <f t="shared" si="26"/>
        <v>0</v>
      </c>
      <c r="Q124" s="404">
        <f t="shared" si="26"/>
        <v>0</v>
      </c>
      <c r="R124" s="404">
        <f t="shared" si="26"/>
        <v>0</v>
      </c>
      <c r="S124" s="404">
        <f t="shared" si="26"/>
        <v>0</v>
      </c>
      <c r="T124" s="404">
        <f t="shared" si="26"/>
        <v>0</v>
      </c>
      <c r="U124" s="404">
        <f t="shared" si="26"/>
        <v>0</v>
      </c>
      <c r="V124" s="404">
        <f t="shared" si="26"/>
        <v>0</v>
      </c>
      <c r="W124" s="404">
        <f t="shared" si="26"/>
        <v>0</v>
      </c>
      <c r="X124" s="404">
        <f t="shared" si="26"/>
        <v>0</v>
      </c>
      <c r="Y124" s="404">
        <f t="shared" si="26"/>
        <v>0</v>
      </c>
      <c r="Z124" s="404">
        <f t="shared" si="26"/>
        <v>0</v>
      </c>
      <c r="AA124" s="404">
        <f t="shared" si="26"/>
        <v>0</v>
      </c>
      <c r="AB124" s="404">
        <f t="shared" si="26"/>
        <v>0</v>
      </c>
      <c r="AC124" s="404">
        <f t="shared" si="26"/>
        <v>0</v>
      </c>
      <c r="AD124" s="289"/>
    </row>
    <row r="125" spans="2:30" x14ac:dyDescent="0.2">
      <c r="B125" s="61"/>
      <c r="C125" s="585"/>
      <c r="D125" s="290">
        <f>'MEG Def'!$H11</f>
        <v>0</v>
      </c>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402"/>
      <c r="AA125" s="402"/>
      <c r="AB125" s="402"/>
      <c r="AC125" s="402"/>
      <c r="AD125" s="289"/>
    </row>
    <row r="126" spans="2:30" x14ac:dyDescent="0.2">
      <c r="B126" s="61" t="str">
        <f>IFERROR(VLOOKUP(C126,'MEG Def'!$A$7:$B$12,2),"")</f>
        <v/>
      </c>
      <c r="C126" s="585"/>
      <c r="D126" s="392" t="s">
        <v>53</v>
      </c>
      <c r="E126" s="354" t="str">
        <f>IF($D125="Savings Phase-Down",E30," ")</f>
        <v xml:space="preserve"> </v>
      </c>
      <c r="F126" s="354" t="str">
        <f t="shared" ref="F126:AC126" si="27">IF($D125="Savings Phase-Down",F30," ")</f>
        <v xml:space="preserve"> </v>
      </c>
      <c r="G126" s="354" t="str">
        <f t="shared" si="27"/>
        <v xml:space="preserve"> </v>
      </c>
      <c r="H126" s="354" t="str">
        <f t="shared" si="27"/>
        <v xml:space="preserve"> </v>
      </c>
      <c r="I126" s="354" t="str">
        <f t="shared" si="27"/>
        <v xml:space="preserve"> </v>
      </c>
      <c r="J126" s="354" t="str">
        <f t="shared" si="27"/>
        <v xml:space="preserve"> </v>
      </c>
      <c r="K126" s="354" t="str">
        <f t="shared" si="27"/>
        <v xml:space="preserve"> </v>
      </c>
      <c r="L126" s="354" t="str">
        <f t="shared" si="27"/>
        <v xml:space="preserve"> </v>
      </c>
      <c r="M126" s="354" t="str">
        <f t="shared" si="27"/>
        <v xml:space="preserve"> </v>
      </c>
      <c r="N126" s="354" t="str">
        <f t="shared" si="27"/>
        <v xml:space="preserve"> </v>
      </c>
      <c r="O126" s="354" t="str">
        <f t="shared" si="27"/>
        <v xml:space="preserve"> </v>
      </c>
      <c r="P126" s="354" t="str">
        <f t="shared" si="27"/>
        <v xml:space="preserve"> </v>
      </c>
      <c r="Q126" s="354" t="str">
        <f t="shared" si="27"/>
        <v xml:space="preserve"> </v>
      </c>
      <c r="R126" s="354" t="str">
        <f t="shared" si="27"/>
        <v xml:space="preserve"> </v>
      </c>
      <c r="S126" s="354" t="str">
        <f t="shared" si="27"/>
        <v xml:space="preserve"> </v>
      </c>
      <c r="T126" s="354" t="str">
        <f t="shared" si="27"/>
        <v xml:space="preserve"> </v>
      </c>
      <c r="U126" s="354" t="str">
        <f t="shared" si="27"/>
        <v xml:space="preserve"> </v>
      </c>
      <c r="V126" s="354" t="str">
        <f t="shared" si="27"/>
        <v xml:space="preserve"> </v>
      </c>
      <c r="W126" s="354" t="str">
        <f t="shared" si="27"/>
        <v xml:space="preserve"> </v>
      </c>
      <c r="X126" s="354" t="str">
        <f t="shared" si="27"/>
        <v xml:space="preserve"> </v>
      </c>
      <c r="Y126" s="354" t="str">
        <f t="shared" si="27"/>
        <v xml:space="preserve"> </v>
      </c>
      <c r="Z126" s="354" t="str">
        <f t="shared" si="27"/>
        <v xml:space="preserve"> </v>
      </c>
      <c r="AA126" s="354" t="str">
        <f t="shared" si="27"/>
        <v xml:space="preserve"> </v>
      </c>
      <c r="AB126" s="354" t="str">
        <f t="shared" si="27"/>
        <v xml:space="preserve"> </v>
      </c>
      <c r="AC126" s="354" t="str">
        <f t="shared" si="27"/>
        <v xml:space="preserve"> </v>
      </c>
      <c r="AD126" s="289"/>
    </row>
    <row r="127" spans="2:30" x14ac:dyDescent="0.2">
      <c r="B127" s="61"/>
      <c r="C127" s="585"/>
      <c r="D127" s="392" t="s">
        <v>54</v>
      </c>
      <c r="E127" s="354" t="str">
        <f>IF($D125="Savings Phase-Down",E80," ")</f>
        <v xml:space="preserve"> </v>
      </c>
      <c r="F127" s="354" t="str">
        <f t="shared" ref="F127:AC127" si="28">IF($D125="Savings Phase-Down",F80," ")</f>
        <v xml:space="preserve"> </v>
      </c>
      <c r="G127" s="354" t="str">
        <f t="shared" si="28"/>
        <v xml:space="preserve"> </v>
      </c>
      <c r="H127" s="354" t="str">
        <f t="shared" si="28"/>
        <v xml:space="preserve"> </v>
      </c>
      <c r="I127" s="354" t="str">
        <f t="shared" si="28"/>
        <v xml:space="preserve"> </v>
      </c>
      <c r="J127" s="354" t="str">
        <f t="shared" si="28"/>
        <v xml:space="preserve"> </v>
      </c>
      <c r="K127" s="354" t="str">
        <f t="shared" si="28"/>
        <v xml:space="preserve"> </v>
      </c>
      <c r="L127" s="354" t="str">
        <f t="shared" si="28"/>
        <v xml:space="preserve"> </v>
      </c>
      <c r="M127" s="354" t="str">
        <f t="shared" si="28"/>
        <v xml:space="preserve"> </v>
      </c>
      <c r="N127" s="354" t="str">
        <f t="shared" si="28"/>
        <v xml:space="preserve"> </v>
      </c>
      <c r="O127" s="354" t="str">
        <f t="shared" si="28"/>
        <v xml:space="preserve"> </v>
      </c>
      <c r="P127" s="354" t="str">
        <f t="shared" si="28"/>
        <v xml:space="preserve"> </v>
      </c>
      <c r="Q127" s="354" t="str">
        <f t="shared" si="28"/>
        <v xml:space="preserve"> </v>
      </c>
      <c r="R127" s="354" t="str">
        <f t="shared" si="28"/>
        <v xml:space="preserve"> </v>
      </c>
      <c r="S127" s="354" t="str">
        <f t="shared" si="28"/>
        <v xml:space="preserve"> </v>
      </c>
      <c r="T127" s="354" t="str">
        <f t="shared" si="28"/>
        <v xml:space="preserve"> </v>
      </c>
      <c r="U127" s="354" t="str">
        <f t="shared" si="28"/>
        <v xml:space="preserve"> </v>
      </c>
      <c r="V127" s="354" t="str">
        <f t="shared" si="28"/>
        <v xml:space="preserve"> </v>
      </c>
      <c r="W127" s="354" t="str">
        <f t="shared" si="28"/>
        <v xml:space="preserve"> </v>
      </c>
      <c r="X127" s="354" t="str">
        <f t="shared" si="28"/>
        <v xml:space="preserve"> </v>
      </c>
      <c r="Y127" s="354" t="str">
        <f t="shared" si="28"/>
        <v xml:space="preserve"> </v>
      </c>
      <c r="Z127" s="354" t="str">
        <f t="shared" si="28"/>
        <v xml:space="preserve"> </v>
      </c>
      <c r="AA127" s="354" t="str">
        <f t="shared" si="28"/>
        <v xml:space="preserve"> </v>
      </c>
      <c r="AB127" s="354" t="str">
        <f t="shared" si="28"/>
        <v xml:space="preserve"> </v>
      </c>
      <c r="AC127" s="354" t="str">
        <f t="shared" si="28"/>
        <v xml:space="preserve"> </v>
      </c>
      <c r="AD127" s="289"/>
    </row>
    <row r="128" spans="2:30" x14ac:dyDescent="0.2">
      <c r="B128" s="386" t="s">
        <v>156</v>
      </c>
      <c r="C128" s="585"/>
      <c r="D128" s="60"/>
      <c r="E128" s="404">
        <f t="shared" ref="E128:AC128" si="29">IFERROR(E126-E127,0)</f>
        <v>0</v>
      </c>
      <c r="F128" s="404">
        <f t="shared" si="29"/>
        <v>0</v>
      </c>
      <c r="G128" s="404">
        <f t="shared" si="29"/>
        <v>0</v>
      </c>
      <c r="H128" s="404">
        <f t="shared" si="29"/>
        <v>0</v>
      </c>
      <c r="I128" s="404">
        <f t="shared" si="29"/>
        <v>0</v>
      </c>
      <c r="J128" s="404">
        <f t="shared" si="29"/>
        <v>0</v>
      </c>
      <c r="K128" s="404">
        <f t="shared" si="29"/>
        <v>0</v>
      </c>
      <c r="L128" s="404">
        <f t="shared" si="29"/>
        <v>0</v>
      </c>
      <c r="M128" s="404">
        <f t="shared" si="29"/>
        <v>0</v>
      </c>
      <c r="N128" s="404">
        <f t="shared" si="29"/>
        <v>0</v>
      </c>
      <c r="O128" s="404">
        <f t="shared" si="29"/>
        <v>0</v>
      </c>
      <c r="P128" s="404">
        <f t="shared" si="29"/>
        <v>0</v>
      </c>
      <c r="Q128" s="404">
        <f t="shared" si="29"/>
        <v>0</v>
      </c>
      <c r="R128" s="404">
        <f t="shared" si="29"/>
        <v>0</v>
      </c>
      <c r="S128" s="404">
        <f t="shared" si="29"/>
        <v>0</v>
      </c>
      <c r="T128" s="404">
        <f t="shared" si="29"/>
        <v>0</v>
      </c>
      <c r="U128" s="404">
        <f t="shared" si="29"/>
        <v>0</v>
      </c>
      <c r="V128" s="404">
        <f t="shared" si="29"/>
        <v>0</v>
      </c>
      <c r="W128" s="404">
        <f t="shared" si="29"/>
        <v>0</v>
      </c>
      <c r="X128" s="404">
        <f t="shared" si="29"/>
        <v>0</v>
      </c>
      <c r="Y128" s="404">
        <f t="shared" si="29"/>
        <v>0</v>
      </c>
      <c r="Z128" s="404">
        <f t="shared" si="29"/>
        <v>0</v>
      </c>
      <c r="AA128" s="404">
        <f t="shared" si="29"/>
        <v>0</v>
      </c>
      <c r="AB128" s="404">
        <f t="shared" si="29"/>
        <v>0</v>
      </c>
      <c r="AC128" s="404">
        <f t="shared" si="29"/>
        <v>0</v>
      </c>
      <c r="AD128" s="289"/>
    </row>
    <row r="129" spans="2:30" x14ac:dyDescent="0.2">
      <c r="B129" s="387" t="s">
        <v>157</v>
      </c>
      <c r="C129" s="585"/>
      <c r="D129" s="60"/>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289"/>
    </row>
    <row r="130" spans="2:30" x14ac:dyDescent="0.2">
      <c r="B130" s="388" t="s">
        <v>10</v>
      </c>
      <c r="C130" s="584"/>
      <c r="D130" s="388"/>
      <c r="E130" s="404">
        <f t="shared" ref="E130:AC130" si="30">IF((E128&gt;0),(1-E129)*E128,0)</f>
        <v>0</v>
      </c>
      <c r="F130" s="404">
        <f t="shared" si="30"/>
        <v>0</v>
      </c>
      <c r="G130" s="404">
        <f t="shared" si="30"/>
        <v>0</v>
      </c>
      <c r="H130" s="404">
        <f t="shared" si="30"/>
        <v>0</v>
      </c>
      <c r="I130" s="404">
        <f t="shared" si="30"/>
        <v>0</v>
      </c>
      <c r="J130" s="404">
        <f t="shared" si="30"/>
        <v>0</v>
      </c>
      <c r="K130" s="404">
        <f t="shared" si="30"/>
        <v>0</v>
      </c>
      <c r="L130" s="404">
        <f t="shared" si="30"/>
        <v>0</v>
      </c>
      <c r="M130" s="404">
        <f t="shared" si="30"/>
        <v>0</v>
      </c>
      <c r="N130" s="404">
        <f t="shared" si="30"/>
        <v>0</v>
      </c>
      <c r="O130" s="404">
        <f t="shared" si="30"/>
        <v>0</v>
      </c>
      <c r="P130" s="404">
        <f t="shared" si="30"/>
        <v>0</v>
      </c>
      <c r="Q130" s="404">
        <f t="shared" si="30"/>
        <v>0</v>
      </c>
      <c r="R130" s="404">
        <f t="shared" si="30"/>
        <v>0</v>
      </c>
      <c r="S130" s="404">
        <f t="shared" si="30"/>
        <v>0</v>
      </c>
      <c r="T130" s="404">
        <f t="shared" si="30"/>
        <v>0</v>
      </c>
      <c r="U130" s="404">
        <f t="shared" si="30"/>
        <v>0</v>
      </c>
      <c r="V130" s="404">
        <f t="shared" si="30"/>
        <v>0</v>
      </c>
      <c r="W130" s="404">
        <f t="shared" si="30"/>
        <v>0</v>
      </c>
      <c r="X130" s="404">
        <f t="shared" si="30"/>
        <v>0</v>
      </c>
      <c r="Y130" s="404">
        <f t="shared" si="30"/>
        <v>0</v>
      </c>
      <c r="Z130" s="404">
        <f t="shared" si="30"/>
        <v>0</v>
      </c>
      <c r="AA130" s="404">
        <f t="shared" si="30"/>
        <v>0</v>
      </c>
      <c r="AB130" s="404">
        <f t="shared" si="30"/>
        <v>0</v>
      </c>
      <c r="AC130" s="404">
        <f t="shared" si="30"/>
        <v>0</v>
      </c>
      <c r="AD130" s="289"/>
    </row>
    <row r="131" spans="2:30" ht="13.5" thickBot="1" x14ac:dyDescent="0.25">
      <c r="B131" s="60"/>
      <c r="C131" s="585"/>
      <c r="D131" s="60"/>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289"/>
    </row>
    <row r="132" spans="2:30" s="587" customFormat="1" ht="13.5" thickBot="1" x14ac:dyDescent="0.25">
      <c r="B132" s="389" t="s">
        <v>76</v>
      </c>
      <c r="C132" s="588"/>
      <c r="D132" s="389"/>
      <c r="E132" s="358">
        <f>IF(AND(E$11&gt;='Summary TC'!$C$4,E$11&lt;='Summary TC'!$C$5),SUMIF($B99:$B131,"Savings Reduction",E99:E131),0)</f>
        <v>0</v>
      </c>
      <c r="F132" s="358">
        <f>IF(AND(F$11&gt;='Summary TC'!$C$4,F$11&lt;='Summary TC'!$C$5),SUMIF($B99:$B131,"Savings Reduction",F99:F131),0)</f>
        <v>0</v>
      </c>
      <c r="G132" s="358">
        <f>IF(AND(G$11&gt;='Summary TC'!$C$4,G$11&lt;='Summary TC'!$C$5),SUMIF($B99:$B131,"Savings Reduction",G99:G131),0)</f>
        <v>0</v>
      </c>
      <c r="H132" s="358">
        <f>IF(AND(H$11&gt;='Summary TC'!$C$4,H$11&lt;='Summary TC'!$C$5),SUMIF($B99:$B131,"Savings Reduction",H99:H131),0)</f>
        <v>0</v>
      </c>
      <c r="I132" s="358">
        <f>IF(AND(I$11&gt;='Summary TC'!$C$4,I$11&lt;='Summary TC'!$C$5),SUMIF($B99:$B131,"Savings Reduction",I99:I131),0)</f>
        <v>0</v>
      </c>
      <c r="J132" s="358">
        <f>IF(AND(J$11&gt;='Summary TC'!$C$4,J$11&lt;='Summary TC'!$C$5),SUMIF($B99:$B131,"Savings Reduction",J99:J131),0)</f>
        <v>0</v>
      </c>
      <c r="K132" s="358">
        <f>IF(AND(K$11&gt;='Summary TC'!$C$4,K$11&lt;='Summary TC'!$C$5),SUMIF($B99:$B131,"Savings Reduction",K99:K131),0)</f>
        <v>0</v>
      </c>
      <c r="L132" s="358">
        <f>IF(AND(L$11&gt;='Summary TC'!$C$4,L$11&lt;='Summary TC'!$C$5),SUMIF($B99:$B131,"Savings Reduction",L99:L131),0)</f>
        <v>0</v>
      </c>
      <c r="M132" s="358">
        <f>IF(AND(M$11&gt;='Summary TC'!$C$4,M$11&lt;='Summary TC'!$C$5),SUMIF($B99:$B131,"Savings Reduction",M99:M131),0)</f>
        <v>0</v>
      </c>
      <c r="N132" s="358">
        <f>IF(AND(N$11&gt;='Summary TC'!$C$4,N$11&lt;='Summary TC'!$C$5),SUMIF($B99:$B131,"Savings Reduction",N99:N131),0)</f>
        <v>0</v>
      </c>
      <c r="O132" s="358">
        <f>IF(AND(O$11&gt;='Summary TC'!$C$4,O$11&lt;='Summary TC'!$C$5),SUMIF($B99:$B131,"Savings Reduction",O99:O131),0)</f>
        <v>0</v>
      </c>
      <c r="P132" s="358">
        <f>IF(AND(P$11&gt;='Summary TC'!$C$4,P$11&lt;='Summary TC'!$C$5),SUMIF($B99:$B131,"Savings Reduction",P99:P131),0)</f>
        <v>0</v>
      </c>
      <c r="Q132" s="358">
        <f>IF(AND(Q$11&gt;='Summary TC'!$C$4,Q$11&lt;='Summary TC'!$C$5),SUMIF($B99:$B131,"Savings Reduction",Q99:Q131),0)</f>
        <v>0</v>
      </c>
      <c r="R132" s="358">
        <f>IF(AND(R$11&gt;='Summary TC'!$C$4,R$11&lt;='Summary TC'!$C$5),SUMIF($B99:$B131,"Savings Reduction",R99:R131),0)</f>
        <v>0</v>
      </c>
      <c r="S132" s="358">
        <f>IF(AND(S$11&gt;='Summary TC'!$C$4,S$11&lt;='Summary TC'!$C$5),SUMIF($B99:$B131,"Savings Reduction",S99:S131),0)</f>
        <v>0</v>
      </c>
      <c r="T132" s="358">
        <f>IF(AND(T$11&gt;='Summary TC'!$C$4,T$11&lt;='Summary TC'!$C$5),SUMIF($B99:$B131,"Savings Reduction",T99:T131),0)</f>
        <v>0</v>
      </c>
      <c r="U132" s="358">
        <f>IF(AND(U$11&gt;='Summary TC'!$C$4,U$11&lt;='Summary TC'!$C$5),SUMIF($B99:$B131,"Savings Reduction",U99:U131),0)</f>
        <v>0</v>
      </c>
      <c r="V132" s="358">
        <f>IF(AND(V$11&gt;='Summary TC'!$C$4,V$11&lt;='Summary TC'!$C$5),SUMIF($B99:$B131,"Savings Reduction",V99:V131),0)</f>
        <v>0</v>
      </c>
      <c r="W132" s="358">
        <f>IF(AND(W$11&gt;='Summary TC'!$C$4,W$11&lt;='Summary TC'!$C$5),SUMIF($B99:$B131,"Savings Reduction",W99:W131),0)</f>
        <v>0</v>
      </c>
      <c r="X132" s="358">
        <f>IF(AND(X$11&gt;='Summary TC'!$C$4,X$11&lt;='Summary TC'!$C$5),SUMIF($B99:$B131,"Savings Reduction",X99:X131),0)</f>
        <v>0</v>
      </c>
      <c r="Y132" s="358">
        <f>IF(AND(Y$11&gt;='Summary TC'!$C$4,Y$11&lt;='Summary TC'!$C$5),SUMIF($B99:$B131,"Savings Reduction",Y99:Y131),0)</f>
        <v>0</v>
      </c>
      <c r="Z132" s="358">
        <f>IF(AND(Z$11&gt;='Summary TC'!$C$4,Z$11&lt;='Summary TC'!$C$5),SUMIF($B99:$B131,"Savings Reduction",Z99:Z131),0)</f>
        <v>0</v>
      </c>
      <c r="AA132" s="358">
        <f>IF(AND(AA$11&gt;='Summary TC'!$C$4,AA$11&lt;='Summary TC'!$C$5),SUMIF($B99:$B131,"Savings Reduction",AA99:AA131),0)</f>
        <v>0</v>
      </c>
      <c r="AB132" s="358">
        <f>IF(AND(AB$11&gt;='Summary TC'!$C$4,AB$11&lt;='Summary TC'!$C$5),SUMIF($B99:$B131,"Savings Reduction",AB99:AB131),0)</f>
        <v>0</v>
      </c>
      <c r="AC132" s="358">
        <f>IF(AND(AC$11&gt;='Summary TC'!$C$4,AC$11&lt;='Summary TC'!$C$5),SUMIF($B99:$B131,"Savings Reduction",AC99:AC131),0)</f>
        <v>0</v>
      </c>
      <c r="AD132" s="359">
        <f>SUM(E132:AC132)</f>
        <v>0</v>
      </c>
    </row>
    <row r="133" spans="2:30" x14ac:dyDescent="0.2">
      <c r="B133" s="390"/>
      <c r="C133" s="222"/>
      <c r="D133" s="390"/>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row>
    <row r="134" spans="2:30" ht="13.5" thickBot="1" x14ac:dyDescent="0.25">
      <c r="B134" s="54"/>
    </row>
    <row r="135" spans="2:30" x14ac:dyDescent="0.2">
      <c r="B135" s="391" t="s">
        <v>22</v>
      </c>
      <c r="C135" s="113"/>
      <c r="D135" s="590"/>
      <c r="E135" s="492">
        <f>E70-E96-E132</f>
        <v>0</v>
      </c>
      <c r="F135" s="493">
        <f t="shared" ref="F135:AD135" si="31">F70-F96-F132</f>
        <v>0</v>
      </c>
      <c r="G135" s="493">
        <f t="shared" si="31"/>
        <v>0</v>
      </c>
      <c r="H135" s="493">
        <f t="shared" si="31"/>
        <v>0</v>
      </c>
      <c r="I135" s="493">
        <f t="shared" si="31"/>
        <v>0</v>
      </c>
      <c r="J135" s="493">
        <f t="shared" si="31"/>
        <v>0</v>
      </c>
      <c r="K135" s="493">
        <f t="shared" si="31"/>
        <v>0</v>
      </c>
      <c r="L135" s="493">
        <f t="shared" si="31"/>
        <v>0</v>
      </c>
      <c r="M135" s="493">
        <f t="shared" si="31"/>
        <v>0</v>
      </c>
      <c r="N135" s="493">
        <f t="shared" si="31"/>
        <v>0</v>
      </c>
      <c r="O135" s="493">
        <f t="shared" si="31"/>
        <v>0</v>
      </c>
      <c r="P135" s="493">
        <f t="shared" si="31"/>
        <v>0</v>
      </c>
      <c r="Q135" s="493">
        <f t="shared" si="31"/>
        <v>0</v>
      </c>
      <c r="R135" s="493">
        <f t="shared" si="31"/>
        <v>0</v>
      </c>
      <c r="S135" s="493">
        <f t="shared" si="31"/>
        <v>0</v>
      </c>
      <c r="T135" s="493">
        <f t="shared" si="31"/>
        <v>0</v>
      </c>
      <c r="U135" s="493">
        <f t="shared" si="31"/>
        <v>0</v>
      </c>
      <c r="V135" s="493">
        <f t="shared" si="31"/>
        <v>0</v>
      </c>
      <c r="W135" s="493">
        <f t="shared" si="31"/>
        <v>0</v>
      </c>
      <c r="X135" s="493">
        <f t="shared" si="31"/>
        <v>0</v>
      </c>
      <c r="Y135" s="493">
        <f t="shared" si="31"/>
        <v>0</v>
      </c>
      <c r="Z135" s="493">
        <f t="shared" si="31"/>
        <v>0</v>
      </c>
      <c r="AA135" s="493">
        <f t="shared" si="31"/>
        <v>0</v>
      </c>
      <c r="AB135" s="493">
        <f t="shared" si="31"/>
        <v>0</v>
      </c>
      <c r="AC135" s="494">
        <f t="shared" si="31"/>
        <v>0</v>
      </c>
      <c r="AD135" s="495">
        <f t="shared" si="31"/>
        <v>0</v>
      </c>
    </row>
    <row r="136" spans="2:30" x14ac:dyDescent="0.2">
      <c r="B136" s="392" t="s">
        <v>186</v>
      </c>
      <c r="C136" s="115"/>
      <c r="D136" s="586"/>
      <c r="E136" s="496"/>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97"/>
      <c r="AD136" s="498">
        <f>MIN(AD198,0)+MIN(AD254,0)</f>
        <v>0</v>
      </c>
    </row>
    <row r="137" spans="2:30" x14ac:dyDescent="0.2">
      <c r="B137" s="392" t="s">
        <v>185</v>
      </c>
      <c r="C137" s="115"/>
      <c r="D137" s="586"/>
      <c r="E137" s="607"/>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498">
        <f>SUM(E137:AC137)</f>
        <v>0</v>
      </c>
    </row>
    <row r="138" spans="2:30" x14ac:dyDescent="0.2">
      <c r="B138" s="392" t="s">
        <v>187</v>
      </c>
      <c r="C138" s="115"/>
      <c r="D138" s="586"/>
      <c r="E138" s="607"/>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9"/>
      <c r="AD138" s="498">
        <f>SUM(E138:AC138)</f>
        <v>0</v>
      </c>
    </row>
    <row r="139" spans="2:30" x14ac:dyDescent="0.2">
      <c r="B139" s="392" t="s">
        <v>188</v>
      </c>
      <c r="C139" s="115"/>
      <c r="D139" s="586"/>
      <c r="E139" s="496"/>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97"/>
      <c r="AD139" s="612">
        <v>0</v>
      </c>
    </row>
    <row r="140" spans="2:30" ht="13.5" thickBot="1" x14ac:dyDescent="0.25">
      <c r="B140" s="393" t="s">
        <v>23</v>
      </c>
      <c r="C140" s="124"/>
      <c r="D140" s="591"/>
      <c r="E140" s="499"/>
      <c r="F140" s="500"/>
      <c r="G140" s="500"/>
      <c r="H140" s="500"/>
      <c r="I140" s="500"/>
      <c r="J140" s="500"/>
      <c r="K140" s="500"/>
      <c r="L140" s="500"/>
      <c r="M140" s="500"/>
      <c r="N140" s="500"/>
      <c r="O140" s="500"/>
      <c r="P140" s="500"/>
      <c r="Q140" s="500"/>
      <c r="R140" s="500"/>
      <c r="S140" s="500"/>
      <c r="T140" s="500"/>
      <c r="U140" s="500"/>
      <c r="V140" s="500"/>
      <c r="W140" s="500"/>
      <c r="X140" s="500"/>
      <c r="Y140" s="500"/>
      <c r="Z140" s="500"/>
      <c r="AA140" s="500"/>
      <c r="AB140" s="500"/>
      <c r="AC140" s="501"/>
      <c r="AD140" s="502">
        <f>SUM(AD135:AD139)</f>
        <v>0</v>
      </c>
    </row>
    <row r="141" spans="2:30" x14ac:dyDescent="0.2">
      <c r="B141" s="54"/>
    </row>
    <row r="142" spans="2:30" ht="13.5" thickBot="1" x14ac:dyDescent="0.25">
      <c r="B142" s="53" t="s">
        <v>31</v>
      </c>
      <c r="C142" s="57"/>
    </row>
    <row r="143" spans="2:30" x14ac:dyDescent="0.2">
      <c r="B143" s="394"/>
      <c r="C143" s="592"/>
      <c r="D143" s="70"/>
      <c r="E143" s="67" t="s">
        <v>0</v>
      </c>
      <c r="F143" s="68"/>
      <c r="G143" s="72"/>
      <c r="H143" s="68"/>
      <c r="I143" s="68"/>
      <c r="J143" s="68"/>
      <c r="K143" s="68"/>
      <c r="L143" s="68"/>
      <c r="M143" s="68"/>
      <c r="N143" s="68"/>
      <c r="O143" s="68"/>
      <c r="P143" s="68"/>
      <c r="Q143" s="68"/>
      <c r="R143" s="68"/>
      <c r="S143" s="68"/>
      <c r="T143" s="68"/>
      <c r="U143" s="68"/>
      <c r="V143" s="68"/>
      <c r="W143" s="68"/>
      <c r="X143" s="68"/>
      <c r="Y143" s="68"/>
      <c r="Z143" s="68"/>
      <c r="AA143" s="68"/>
      <c r="AB143" s="68"/>
      <c r="AC143" s="69"/>
      <c r="AD143" s="69"/>
    </row>
    <row r="144" spans="2:30" ht="13.5" thickBot="1" x14ac:dyDescent="0.25">
      <c r="B144" s="395"/>
      <c r="C144" s="593"/>
      <c r="D144" s="594"/>
      <c r="E144" s="281">
        <f>'DY Def'!B$5</f>
        <v>1</v>
      </c>
      <c r="F144" s="248">
        <f>'DY Def'!C$5</f>
        <v>2</v>
      </c>
      <c r="G144" s="248">
        <f>'DY Def'!D$5</f>
        <v>3</v>
      </c>
      <c r="H144" s="248">
        <f>'DY Def'!E$5</f>
        <v>4</v>
      </c>
      <c r="I144" s="248">
        <f>'DY Def'!F$5</f>
        <v>5</v>
      </c>
      <c r="J144" s="248">
        <f>'DY Def'!G$5</f>
        <v>6</v>
      </c>
      <c r="K144" s="248">
        <f>'DY Def'!H$5</f>
        <v>7</v>
      </c>
      <c r="L144" s="248">
        <f>'DY Def'!I$5</f>
        <v>8</v>
      </c>
      <c r="M144" s="248">
        <f>'DY Def'!J$5</f>
        <v>9</v>
      </c>
      <c r="N144" s="248">
        <f>'DY Def'!K$5</f>
        <v>10</v>
      </c>
      <c r="O144" s="248">
        <f>'DY Def'!L$5</f>
        <v>11</v>
      </c>
      <c r="P144" s="248">
        <f>'DY Def'!M$5</f>
        <v>12</v>
      </c>
      <c r="Q144" s="248">
        <f>'DY Def'!N$5</f>
        <v>13</v>
      </c>
      <c r="R144" s="248">
        <f>'DY Def'!O$5</f>
        <v>14</v>
      </c>
      <c r="S144" s="248">
        <f>'DY Def'!P$5</f>
        <v>15</v>
      </c>
      <c r="T144" s="248">
        <f>'DY Def'!Q$5</f>
        <v>16</v>
      </c>
      <c r="U144" s="248">
        <f>'DY Def'!R$5</f>
        <v>17</v>
      </c>
      <c r="V144" s="248">
        <f>'DY Def'!S$5</f>
        <v>18</v>
      </c>
      <c r="W144" s="248">
        <f>'DY Def'!T$5</f>
        <v>19</v>
      </c>
      <c r="X144" s="248">
        <f>'DY Def'!U$5</f>
        <v>20</v>
      </c>
      <c r="Y144" s="248">
        <f>'DY Def'!V$5</f>
        <v>21</v>
      </c>
      <c r="Z144" s="248">
        <f>'DY Def'!W$5</f>
        <v>22</v>
      </c>
      <c r="AA144" s="248">
        <f>'DY Def'!X$5</f>
        <v>23</v>
      </c>
      <c r="AB144" s="248">
        <f>'DY Def'!Y$5</f>
        <v>24</v>
      </c>
      <c r="AC144" s="249">
        <f>'DY Def'!Z$5</f>
        <v>25</v>
      </c>
      <c r="AD144" s="278"/>
    </row>
    <row r="145" spans="2:30" x14ac:dyDescent="0.2">
      <c r="B145" s="395"/>
      <c r="C145" s="593"/>
      <c r="D145" s="292"/>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292"/>
    </row>
    <row r="146" spans="2:30" x14ac:dyDescent="0.2">
      <c r="B146" s="121" t="s">
        <v>32</v>
      </c>
      <c r="C146" s="213"/>
      <c r="D146" s="292"/>
      <c r="E146" s="610"/>
      <c r="F146" s="610"/>
      <c r="G146" s="610"/>
      <c r="H146" s="610"/>
      <c r="I146" s="610"/>
      <c r="J146" s="611"/>
      <c r="K146" s="611"/>
      <c r="L146" s="611"/>
      <c r="M146" s="611"/>
      <c r="N146" s="611"/>
      <c r="O146" s="611"/>
      <c r="P146" s="611"/>
      <c r="Q146" s="611"/>
      <c r="R146" s="611"/>
      <c r="S146" s="611"/>
      <c r="T146" s="611"/>
      <c r="U146" s="611"/>
      <c r="V146" s="611"/>
      <c r="W146" s="611"/>
      <c r="X146" s="611"/>
      <c r="Y146" s="611"/>
      <c r="Z146" s="611"/>
      <c r="AA146" s="611"/>
      <c r="AB146" s="611"/>
      <c r="AC146" s="611"/>
      <c r="AD146" s="293"/>
    </row>
    <row r="147" spans="2:30" x14ac:dyDescent="0.2">
      <c r="B147" s="121" t="s">
        <v>33</v>
      </c>
      <c r="C147" s="213"/>
      <c r="D147" s="292"/>
      <c r="E147" s="404">
        <f>IF(AND(E$11&gt;='Summary TC'!$C$4, E$11&lt;='Summary TC'!$C$5),D147+E70-E132,0)</f>
        <v>0</v>
      </c>
      <c r="F147" s="404">
        <f>IF(AND(F$11&gt;='Summary TC'!$C$4, F$11&lt;='Summary TC'!$C$5),E147+F70-F132,0)</f>
        <v>0</v>
      </c>
      <c r="G147" s="404">
        <f>IF(AND(G$11&gt;='Summary TC'!$C$4, G$11&lt;='Summary TC'!$C$5),F147+G70-G132,0)</f>
        <v>0</v>
      </c>
      <c r="H147" s="404">
        <f>IF(AND(H$11&gt;='Summary TC'!$C$4, H$11&lt;='Summary TC'!$C$5),G147+H70-H132,0)</f>
        <v>0</v>
      </c>
      <c r="I147" s="404">
        <f>IF(AND(I$11&gt;='Summary TC'!$C$4, I$11&lt;='Summary TC'!$C$5),H147+I70-I132,0)</f>
        <v>0</v>
      </c>
      <c r="J147" s="404">
        <f>IF(AND(J$11&gt;='Summary TC'!$C$4, J$11&lt;='Summary TC'!$C$5),I147+J70-J132,0)</f>
        <v>0</v>
      </c>
      <c r="K147" s="404">
        <f>IF(AND(K$11&gt;='Summary TC'!$C$4, K$11&lt;='Summary TC'!$C$5),J147+K70-K132,0)</f>
        <v>0</v>
      </c>
      <c r="L147" s="404">
        <f>IF(AND(L$11&gt;='Summary TC'!$C$4, L$11&lt;='Summary TC'!$C$5),K147+L70-L132,0)</f>
        <v>0</v>
      </c>
      <c r="M147" s="404">
        <f>IF(AND(M$11&gt;='Summary TC'!$C$4, M$11&lt;='Summary TC'!$C$5),L147+M70-M132,0)</f>
        <v>0</v>
      </c>
      <c r="N147" s="404">
        <f>IF(AND(N$11&gt;='Summary TC'!$C$4, N$11&lt;='Summary TC'!$C$5),M147+N70-N132,0)</f>
        <v>0</v>
      </c>
      <c r="O147" s="404">
        <f>IF(AND(O$11&gt;='Summary TC'!$C$4, O$11&lt;='Summary TC'!$C$5),N147+O70-O132,0)</f>
        <v>0</v>
      </c>
      <c r="P147" s="404">
        <f>IF(AND(P$11&gt;='Summary TC'!$C$4, P$11&lt;='Summary TC'!$C$5),O147+P70-P132,0)</f>
        <v>0</v>
      </c>
      <c r="Q147" s="404">
        <f>IF(AND(Q$11&gt;='Summary TC'!$C$4, Q$11&lt;='Summary TC'!$C$5),P147+Q70-Q132,0)</f>
        <v>0</v>
      </c>
      <c r="R147" s="404">
        <f>IF(AND(R$11&gt;='Summary TC'!$C$4, R$11&lt;='Summary TC'!$C$5),Q147+R70-R132,0)</f>
        <v>0</v>
      </c>
      <c r="S147" s="404">
        <f>IF(AND(S$11&gt;='Summary TC'!$C$4, S$11&lt;='Summary TC'!$C$5),R147+S70-S132,0)</f>
        <v>0</v>
      </c>
      <c r="T147" s="404">
        <f>IF(AND(T$11&gt;='Summary TC'!$C$4, T$11&lt;='Summary TC'!$C$5),S147+T70-T132,0)</f>
        <v>0</v>
      </c>
      <c r="U147" s="404">
        <f>IF(AND(U$11&gt;='Summary TC'!$C$4, U$11&lt;='Summary TC'!$C$5),T147+U70-U132,0)</f>
        <v>0</v>
      </c>
      <c r="V147" s="404">
        <f>IF(AND(V$11&gt;='Summary TC'!$C$4, V$11&lt;='Summary TC'!$C$5),U147+V70-V132,0)</f>
        <v>0</v>
      </c>
      <c r="W147" s="404">
        <f>IF(AND(W$11&gt;='Summary TC'!$C$4, W$11&lt;='Summary TC'!$C$5),V147+W70-W132,0)</f>
        <v>0</v>
      </c>
      <c r="X147" s="404">
        <f>IF(AND(X$11&gt;='Summary TC'!$C$4, X$11&lt;='Summary TC'!$C$5),W147+X70-X132,0)</f>
        <v>0</v>
      </c>
      <c r="Y147" s="404">
        <f>IF(AND(Y$11&gt;='Summary TC'!$C$4, Y$11&lt;='Summary TC'!$C$5),X147+Y70-Y132,0)</f>
        <v>0</v>
      </c>
      <c r="Z147" s="404">
        <f>IF(AND(Z$11&gt;='Summary TC'!$C$4, Z$11&lt;='Summary TC'!$C$5),Y147+Z70-Z132,0)</f>
        <v>0</v>
      </c>
      <c r="AA147" s="404">
        <f>IF(AND(AA$11&gt;='Summary TC'!$C$4, AA$11&lt;='Summary TC'!$C$5),Z147+AA70-AA132,0)</f>
        <v>0</v>
      </c>
      <c r="AB147" s="404">
        <f>IF(AND(AB$11&gt;='Summary TC'!$C$4, AB$11&lt;='Summary TC'!$C$5),AA147+AB70-AB132,0)</f>
        <v>0</v>
      </c>
      <c r="AC147" s="404">
        <f>IF(AND(AC$11&gt;='Summary TC'!$C$4, AC$11&lt;='Summary TC'!$C$5),AB147+AC70-AC132,0)</f>
        <v>0</v>
      </c>
      <c r="AD147" s="293"/>
    </row>
    <row r="148" spans="2:30" x14ac:dyDescent="0.2">
      <c r="B148" s="121" t="s">
        <v>34</v>
      </c>
      <c r="C148" s="213"/>
      <c r="D148" s="292"/>
      <c r="E148" s="404">
        <f>E147*E146</f>
        <v>0</v>
      </c>
      <c r="F148" s="404">
        <f>F147*F146</f>
        <v>0</v>
      </c>
      <c r="G148" s="404">
        <f>G147*G146</f>
        <v>0</v>
      </c>
      <c r="H148" s="404">
        <f>H147*H146</f>
        <v>0</v>
      </c>
      <c r="I148" s="404">
        <f>I147*I146</f>
        <v>0</v>
      </c>
      <c r="J148" s="404">
        <f t="shared" ref="J148:AC148" si="32">J147*J146</f>
        <v>0</v>
      </c>
      <c r="K148" s="404">
        <f t="shared" si="32"/>
        <v>0</v>
      </c>
      <c r="L148" s="404">
        <f t="shared" si="32"/>
        <v>0</v>
      </c>
      <c r="M148" s="404">
        <f t="shared" si="32"/>
        <v>0</v>
      </c>
      <c r="N148" s="404">
        <f t="shared" si="32"/>
        <v>0</v>
      </c>
      <c r="O148" s="404">
        <f t="shared" si="32"/>
        <v>0</v>
      </c>
      <c r="P148" s="404">
        <f t="shared" si="32"/>
        <v>0</v>
      </c>
      <c r="Q148" s="404">
        <f t="shared" si="32"/>
        <v>0</v>
      </c>
      <c r="R148" s="404">
        <f t="shared" si="32"/>
        <v>0</v>
      </c>
      <c r="S148" s="404">
        <f t="shared" si="32"/>
        <v>0</v>
      </c>
      <c r="T148" s="404">
        <f t="shared" si="32"/>
        <v>0</v>
      </c>
      <c r="U148" s="404">
        <f t="shared" si="32"/>
        <v>0</v>
      </c>
      <c r="V148" s="404">
        <f t="shared" si="32"/>
        <v>0</v>
      </c>
      <c r="W148" s="404">
        <f t="shared" si="32"/>
        <v>0</v>
      </c>
      <c r="X148" s="404">
        <f t="shared" si="32"/>
        <v>0</v>
      </c>
      <c r="Y148" s="404">
        <f t="shared" si="32"/>
        <v>0</v>
      </c>
      <c r="Z148" s="404">
        <f t="shared" si="32"/>
        <v>0</v>
      </c>
      <c r="AA148" s="404">
        <f t="shared" si="32"/>
        <v>0</v>
      </c>
      <c r="AB148" s="404">
        <f t="shared" si="32"/>
        <v>0</v>
      </c>
      <c r="AC148" s="404">
        <f t="shared" si="32"/>
        <v>0</v>
      </c>
      <c r="AD148" s="293"/>
    </row>
    <row r="149" spans="2:30" x14ac:dyDescent="0.2">
      <c r="B149" s="121"/>
      <c r="C149" s="213"/>
      <c r="D149" s="292"/>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293"/>
    </row>
    <row r="150" spans="2:30" x14ac:dyDescent="0.2">
      <c r="B150" s="121" t="s">
        <v>35</v>
      </c>
      <c r="C150" s="213"/>
      <c r="D150" s="292"/>
      <c r="E150" s="404">
        <f>IF(AND(E$11&gt;='Summary TC'!$C$4, E$11&lt;='Summary TC'!$C$5), D150-E135,0)</f>
        <v>0</v>
      </c>
      <c r="F150" s="404">
        <f>IF(AND(F$11&gt;='Summary TC'!$C$4, F$11&lt;='Summary TC'!$C$5), E150-F135,0)</f>
        <v>0</v>
      </c>
      <c r="G150" s="404">
        <f>IF(AND(G$11&gt;='Summary TC'!$C$4, G$11&lt;='Summary TC'!$C$5), F150-G135,0)</f>
        <v>0</v>
      </c>
      <c r="H150" s="404">
        <f>IF(AND(H$11&gt;='Summary TC'!$C$4, H$11&lt;='Summary TC'!$C$5), G150-H135,0)</f>
        <v>0</v>
      </c>
      <c r="I150" s="404">
        <f>IF(AND(I$11&gt;='Summary TC'!$C$4, I$11&lt;='Summary TC'!$C$5), H150-I135,0)</f>
        <v>0</v>
      </c>
      <c r="J150" s="404">
        <f>IF(AND(J$11&gt;='Summary TC'!$C$4, J$11&lt;='Summary TC'!$C$5), I150-J135,0)</f>
        <v>0</v>
      </c>
      <c r="K150" s="404">
        <f>IF(AND(K$11&gt;='Summary TC'!$C$4, K$11&lt;='Summary TC'!$C$5), J150-K135,0)</f>
        <v>0</v>
      </c>
      <c r="L150" s="404">
        <f>IF(AND(L$11&gt;='Summary TC'!$C$4, L$11&lt;='Summary TC'!$C$5), K150-L135,0)</f>
        <v>0</v>
      </c>
      <c r="M150" s="404">
        <f>IF(AND(M$11&gt;='Summary TC'!$C$4, M$11&lt;='Summary TC'!$C$5), L150-M135,0)</f>
        <v>0</v>
      </c>
      <c r="N150" s="404">
        <f>IF(AND(N$11&gt;='Summary TC'!$C$4, N$11&lt;='Summary TC'!$C$5), M150-N135,0)</f>
        <v>0</v>
      </c>
      <c r="O150" s="404">
        <f>IF(AND(O$11&gt;='Summary TC'!$C$4, O$11&lt;='Summary TC'!$C$5), N150-O135,0)</f>
        <v>0</v>
      </c>
      <c r="P150" s="404">
        <f>IF(AND(P$11&gt;='Summary TC'!$C$4, P$11&lt;='Summary TC'!$C$5), O150-P135,0)</f>
        <v>0</v>
      </c>
      <c r="Q150" s="404">
        <f>IF(AND(Q$11&gt;='Summary TC'!$C$4, Q$11&lt;='Summary TC'!$C$5), P150-Q135,0)</f>
        <v>0</v>
      </c>
      <c r="R150" s="404">
        <f>IF(AND(R$11&gt;='Summary TC'!$C$4, R$11&lt;='Summary TC'!$C$5), Q150-R135,0)</f>
        <v>0</v>
      </c>
      <c r="S150" s="404">
        <f>IF(AND(S$11&gt;='Summary TC'!$C$4, S$11&lt;='Summary TC'!$C$5), R150-S135,0)</f>
        <v>0</v>
      </c>
      <c r="T150" s="404">
        <f>IF(AND(T$11&gt;='Summary TC'!$C$4, T$11&lt;='Summary TC'!$C$5), S150-T135,0)</f>
        <v>0</v>
      </c>
      <c r="U150" s="404">
        <f>IF(AND(U$11&gt;='Summary TC'!$C$4, U$11&lt;='Summary TC'!$C$5), T150-U135,0)</f>
        <v>0</v>
      </c>
      <c r="V150" s="404">
        <f>IF(AND(V$11&gt;='Summary TC'!$C$4, V$11&lt;='Summary TC'!$C$5), U150-V135,0)</f>
        <v>0</v>
      </c>
      <c r="W150" s="404">
        <f>IF(AND(W$11&gt;='Summary TC'!$C$4, W$11&lt;='Summary TC'!$C$5), V150-W135,0)</f>
        <v>0</v>
      </c>
      <c r="X150" s="404">
        <f>IF(AND(X$11&gt;='Summary TC'!$C$4, X$11&lt;='Summary TC'!$C$5), W150-X135,0)</f>
        <v>0</v>
      </c>
      <c r="Y150" s="404">
        <f>IF(AND(Y$11&gt;='Summary TC'!$C$4, Y$11&lt;='Summary TC'!$C$5), X150-Y135,0)</f>
        <v>0</v>
      </c>
      <c r="Z150" s="404">
        <f>IF(AND(Z$11&gt;='Summary TC'!$C$4, Z$11&lt;='Summary TC'!$C$5), Y150-Z135,0)</f>
        <v>0</v>
      </c>
      <c r="AA150" s="404">
        <f>IF(AND(AA$11&gt;='Summary TC'!$C$4, AA$11&lt;='Summary TC'!$C$5), Z150-AA135,0)</f>
        <v>0</v>
      </c>
      <c r="AB150" s="404">
        <f>IF(AND(AB$11&gt;='Summary TC'!$C$4, AB$11&lt;='Summary TC'!$C$5), AA150-AB135,0)</f>
        <v>0</v>
      </c>
      <c r="AC150" s="404">
        <f>IF(AND(AC$11&gt;='Summary TC'!$C$4, AC$11&lt;='Summary TC'!$C$5), AB150-AC135,0)</f>
        <v>0</v>
      </c>
      <c r="AD150" s="293"/>
    </row>
    <row r="151" spans="2:30" ht="13.5" thickBot="1" x14ac:dyDescent="0.25">
      <c r="B151" s="396" t="s">
        <v>36</v>
      </c>
      <c r="C151" s="218"/>
      <c r="D151" s="295"/>
      <c r="E151" s="409" t="str">
        <f>IF(E150&gt;E148,"CAP Needed"," ")</f>
        <v xml:space="preserve"> </v>
      </c>
      <c r="F151" s="409" t="str">
        <f>IF(F150&gt;F148,"CAP Needed"," ")</f>
        <v xml:space="preserve"> </v>
      </c>
      <c r="G151" s="409" t="str">
        <f>IF(G150&gt;G148,"CAP Needed"," ")</f>
        <v xml:space="preserve"> </v>
      </c>
      <c r="H151" s="409" t="str">
        <f>IF(H150&gt;H148,"CAP Needed"," ")</f>
        <v xml:space="preserve"> </v>
      </c>
      <c r="I151" s="409" t="str">
        <f>IF(I150&gt;I148,"CAP Needed"," ")</f>
        <v xml:space="preserve"> </v>
      </c>
      <c r="J151" s="409" t="str">
        <f t="shared" ref="J151:AC151" si="33">IF(J150&gt;J148,"CAP Needed"," ")</f>
        <v xml:space="preserve"> </v>
      </c>
      <c r="K151" s="409" t="str">
        <f t="shared" si="33"/>
        <v xml:space="preserve"> </v>
      </c>
      <c r="L151" s="409" t="str">
        <f t="shared" si="33"/>
        <v xml:space="preserve"> </v>
      </c>
      <c r="M151" s="409" t="str">
        <f t="shared" si="33"/>
        <v xml:space="preserve"> </v>
      </c>
      <c r="N151" s="409" t="str">
        <f t="shared" si="33"/>
        <v xml:space="preserve"> </v>
      </c>
      <c r="O151" s="409" t="str">
        <f t="shared" si="33"/>
        <v xml:space="preserve"> </v>
      </c>
      <c r="P151" s="409" t="str">
        <f t="shared" si="33"/>
        <v xml:space="preserve"> </v>
      </c>
      <c r="Q151" s="409" t="str">
        <f t="shared" si="33"/>
        <v xml:space="preserve"> </v>
      </c>
      <c r="R151" s="409" t="str">
        <f t="shared" si="33"/>
        <v xml:space="preserve"> </v>
      </c>
      <c r="S151" s="409" t="str">
        <f t="shared" si="33"/>
        <v xml:space="preserve"> </v>
      </c>
      <c r="T151" s="409" t="str">
        <f t="shared" si="33"/>
        <v xml:space="preserve"> </v>
      </c>
      <c r="U151" s="409" t="str">
        <f t="shared" si="33"/>
        <v xml:space="preserve"> </v>
      </c>
      <c r="V151" s="409" t="str">
        <f t="shared" si="33"/>
        <v xml:space="preserve"> </v>
      </c>
      <c r="W151" s="409" t="str">
        <f t="shared" si="33"/>
        <v xml:space="preserve"> </v>
      </c>
      <c r="X151" s="409" t="str">
        <f t="shared" si="33"/>
        <v xml:space="preserve"> </v>
      </c>
      <c r="Y151" s="409" t="str">
        <f t="shared" si="33"/>
        <v xml:space="preserve"> </v>
      </c>
      <c r="Z151" s="409" t="str">
        <f t="shared" si="33"/>
        <v xml:space="preserve"> </v>
      </c>
      <c r="AA151" s="409" t="str">
        <f t="shared" si="33"/>
        <v xml:space="preserve"> </v>
      </c>
      <c r="AB151" s="409" t="str">
        <f t="shared" si="33"/>
        <v xml:space="preserve"> </v>
      </c>
      <c r="AC151" s="409" t="str">
        <f t="shared" si="33"/>
        <v xml:space="preserve"> </v>
      </c>
      <c r="AD151" s="295"/>
    </row>
    <row r="152" spans="2:30" x14ac:dyDescent="0.2">
      <c r="B152" s="54"/>
    </row>
    <row r="153" spans="2:30" x14ac:dyDescent="0.2">
      <c r="B153" s="54"/>
    </row>
    <row r="154" spans="2:30" x14ac:dyDescent="0.2">
      <c r="B154" s="54"/>
    </row>
    <row r="155" spans="2:30" x14ac:dyDescent="0.2">
      <c r="B155" s="49" t="s">
        <v>11</v>
      </c>
      <c r="D155" s="595"/>
    </row>
    <row r="156" spans="2:30" x14ac:dyDescent="0.2">
      <c r="B156" s="49"/>
      <c r="D156" s="49"/>
    </row>
    <row r="157" spans="2:30" ht="13.5" thickBot="1" x14ac:dyDescent="0.25">
      <c r="B157" s="53" t="s">
        <v>3</v>
      </c>
      <c r="C157" s="57"/>
      <c r="D157" s="53"/>
    </row>
    <row r="158" spans="2:30" x14ac:dyDescent="0.2">
      <c r="B158" s="384"/>
      <c r="C158" s="147"/>
      <c r="D158" s="70"/>
      <c r="E158" s="67" t="s">
        <v>0</v>
      </c>
      <c r="F158" s="68"/>
      <c r="G158" s="72"/>
      <c r="H158" s="68"/>
      <c r="I158" s="68"/>
      <c r="J158" s="68"/>
      <c r="K158" s="68"/>
      <c r="L158" s="68"/>
      <c r="M158" s="68"/>
      <c r="N158" s="68"/>
      <c r="O158" s="68"/>
      <c r="P158" s="68"/>
      <c r="Q158" s="68"/>
      <c r="R158" s="68"/>
      <c r="S158" s="68"/>
      <c r="T158" s="68"/>
      <c r="U158" s="68"/>
      <c r="V158" s="68"/>
      <c r="W158" s="68"/>
      <c r="X158" s="68"/>
      <c r="Y158" s="68"/>
      <c r="Z158" s="68"/>
      <c r="AA158" s="68"/>
      <c r="AB158" s="68"/>
      <c r="AC158" s="69"/>
      <c r="AD158" s="296"/>
    </row>
    <row r="159" spans="2:30" ht="13.5" thickBot="1" x14ac:dyDescent="0.25">
      <c r="B159" s="60"/>
      <c r="C159" s="149"/>
      <c r="D159" s="148"/>
      <c r="E159" s="206">
        <f>'DY Def'!B$5</f>
        <v>1</v>
      </c>
      <c r="F159" s="207">
        <f>'DY Def'!C$5</f>
        <v>2</v>
      </c>
      <c r="G159" s="207">
        <f>'DY Def'!D$5</f>
        <v>3</v>
      </c>
      <c r="H159" s="207">
        <f>'DY Def'!E$5</f>
        <v>4</v>
      </c>
      <c r="I159" s="207">
        <f>'DY Def'!F$5</f>
        <v>5</v>
      </c>
      <c r="J159" s="207">
        <f>'DY Def'!G$5</f>
        <v>6</v>
      </c>
      <c r="K159" s="207">
        <f>'DY Def'!H$5</f>
        <v>7</v>
      </c>
      <c r="L159" s="207">
        <f>'DY Def'!I$5</f>
        <v>8</v>
      </c>
      <c r="M159" s="207">
        <f>'DY Def'!J$5</f>
        <v>9</v>
      </c>
      <c r="N159" s="207">
        <f>'DY Def'!K$5</f>
        <v>10</v>
      </c>
      <c r="O159" s="207">
        <f>'DY Def'!L$5</f>
        <v>11</v>
      </c>
      <c r="P159" s="207">
        <f>'DY Def'!M$5</f>
        <v>12</v>
      </c>
      <c r="Q159" s="207">
        <f>'DY Def'!N$5</f>
        <v>13</v>
      </c>
      <c r="R159" s="207">
        <f>'DY Def'!O$5</f>
        <v>14</v>
      </c>
      <c r="S159" s="207">
        <f>'DY Def'!P$5</f>
        <v>15</v>
      </c>
      <c r="T159" s="207">
        <f>'DY Def'!Q$5</f>
        <v>16</v>
      </c>
      <c r="U159" s="207">
        <f>'DY Def'!R$5</f>
        <v>17</v>
      </c>
      <c r="V159" s="207">
        <f>'DY Def'!S$5</f>
        <v>18</v>
      </c>
      <c r="W159" s="207">
        <f>'DY Def'!T$5</f>
        <v>19</v>
      </c>
      <c r="X159" s="207">
        <f>'DY Def'!U$5</f>
        <v>20</v>
      </c>
      <c r="Y159" s="207">
        <f>'DY Def'!V$5</f>
        <v>21</v>
      </c>
      <c r="Z159" s="207">
        <f>'DY Def'!W$5</f>
        <v>22</v>
      </c>
      <c r="AA159" s="207">
        <f>'DY Def'!X$5</f>
        <v>23</v>
      </c>
      <c r="AB159" s="207">
        <f>'DY Def'!Y$5</f>
        <v>24</v>
      </c>
      <c r="AC159" s="208">
        <f>'DY Def'!Z$5</f>
        <v>25</v>
      </c>
      <c r="AD159" s="285" t="s">
        <v>1</v>
      </c>
    </row>
    <row r="160" spans="2:30" x14ac:dyDescent="0.2">
      <c r="B160" s="64" t="s">
        <v>42</v>
      </c>
      <c r="C160" s="596"/>
      <c r="D160" s="151"/>
      <c r="E160" s="401"/>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19"/>
      <c r="AD160" s="419"/>
    </row>
    <row r="161" spans="2:30" x14ac:dyDescent="0.2">
      <c r="B161" s="61" t="str">
        <f>IFERROR(VLOOKUP(C161,'MEG Def'!$A$42:$B$45,2),"")</f>
        <v/>
      </c>
      <c r="C161" s="213"/>
      <c r="D161" s="259" t="s">
        <v>19</v>
      </c>
      <c r="E161" s="425">
        <f>E162*E163</f>
        <v>0</v>
      </c>
      <c r="F161" s="404">
        <f t="shared" ref="F161:AC161" si="34">F162*F163</f>
        <v>0</v>
      </c>
      <c r="G161" s="404">
        <f t="shared" si="34"/>
        <v>0</v>
      </c>
      <c r="H161" s="404">
        <f t="shared" si="34"/>
        <v>0</v>
      </c>
      <c r="I161" s="404">
        <f t="shared" si="34"/>
        <v>0</v>
      </c>
      <c r="J161" s="404">
        <f t="shared" si="34"/>
        <v>0</v>
      </c>
      <c r="K161" s="404">
        <f t="shared" si="34"/>
        <v>0</v>
      </c>
      <c r="L161" s="404">
        <f t="shared" si="34"/>
        <v>0</v>
      </c>
      <c r="M161" s="404">
        <f t="shared" si="34"/>
        <v>0</v>
      </c>
      <c r="N161" s="404">
        <f t="shared" si="34"/>
        <v>0</v>
      </c>
      <c r="O161" s="404">
        <f t="shared" si="34"/>
        <v>0</v>
      </c>
      <c r="P161" s="404">
        <f t="shared" si="34"/>
        <v>0</v>
      </c>
      <c r="Q161" s="404">
        <f t="shared" si="34"/>
        <v>0</v>
      </c>
      <c r="R161" s="404">
        <f t="shared" si="34"/>
        <v>0</v>
      </c>
      <c r="S161" s="404">
        <f t="shared" si="34"/>
        <v>0</v>
      </c>
      <c r="T161" s="404">
        <f t="shared" si="34"/>
        <v>0</v>
      </c>
      <c r="U161" s="404">
        <f t="shared" si="34"/>
        <v>0</v>
      </c>
      <c r="V161" s="404">
        <f t="shared" si="34"/>
        <v>0</v>
      </c>
      <c r="W161" s="404">
        <f t="shared" si="34"/>
        <v>0</v>
      </c>
      <c r="X161" s="404">
        <f t="shared" si="34"/>
        <v>0</v>
      </c>
      <c r="Y161" s="404">
        <f t="shared" si="34"/>
        <v>0</v>
      </c>
      <c r="Z161" s="404">
        <f t="shared" si="34"/>
        <v>0</v>
      </c>
      <c r="AA161" s="404">
        <f t="shared" si="34"/>
        <v>0</v>
      </c>
      <c r="AB161" s="404">
        <f t="shared" si="34"/>
        <v>0</v>
      </c>
      <c r="AC161" s="411">
        <f t="shared" si="34"/>
        <v>0</v>
      </c>
      <c r="AD161" s="410"/>
    </row>
    <row r="162" spans="2:30" x14ac:dyDescent="0.2">
      <c r="B162" s="61" t="str">
        <f>IFERROR(VLOOKUP(C162,'MEG Def'!$A$42:$B$44,2),"")</f>
        <v/>
      </c>
      <c r="C162" s="213"/>
      <c r="D162" s="259" t="s">
        <v>20</v>
      </c>
      <c r="E162" s="476">
        <f>SUMIF('WOW PMPM &amp; Agg'!$B$42:$B$44,'Summary TC'!$B161,'WOW PMPM &amp; Agg'!D$42:D$44)</f>
        <v>0</v>
      </c>
      <c r="F162" s="477">
        <f>SUMIF('WOW PMPM &amp; Agg'!$B$42:$B$44,'Summary TC'!$B161,'WOW PMPM &amp; Agg'!E$42:E$44)</f>
        <v>0</v>
      </c>
      <c r="G162" s="477">
        <f>SUMIF('WOW PMPM &amp; Agg'!$B$42:$B$44,'Summary TC'!$B161,'WOW PMPM &amp; Agg'!F$42:F$44)</f>
        <v>0</v>
      </c>
      <c r="H162" s="477">
        <f>SUMIF('WOW PMPM &amp; Agg'!$B$42:$B$44,'Summary TC'!$B161,'WOW PMPM &amp; Agg'!G$42:G$44)</f>
        <v>0</v>
      </c>
      <c r="I162" s="477">
        <f>SUMIF('WOW PMPM &amp; Agg'!$B$42:$B$44,'Summary TC'!$B161,'WOW PMPM &amp; Agg'!H$42:H$44)</f>
        <v>0</v>
      </c>
      <c r="J162" s="477">
        <f>SUMIF('WOW PMPM &amp; Agg'!$B$42:$B$44,'Summary TC'!$B161,'WOW PMPM &amp; Agg'!I$42:I$44)</f>
        <v>0</v>
      </c>
      <c r="K162" s="477">
        <f>SUMIF('WOW PMPM &amp; Agg'!$B$42:$B$44,'Summary TC'!$B161,'WOW PMPM &amp; Agg'!J$42:J$44)</f>
        <v>0</v>
      </c>
      <c r="L162" s="477">
        <f>SUMIF('WOW PMPM &amp; Agg'!$B$42:$B$44,'Summary TC'!$B161,'WOW PMPM &amp; Agg'!K$42:K$44)</f>
        <v>0</v>
      </c>
      <c r="M162" s="477">
        <f>SUMIF('WOW PMPM &amp; Agg'!$B$42:$B$44,'Summary TC'!$B161,'WOW PMPM &amp; Agg'!L$42:L$44)</f>
        <v>0</v>
      </c>
      <c r="N162" s="477">
        <f>SUMIF('WOW PMPM &amp; Agg'!$B$42:$B$44,'Summary TC'!$B161,'WOW PMPM &amp; Agg'!M$42:M$44)</f>
        <v>0</v>
      </c>
      <c r="O162" s="477">
        <f>SUMIF('WOW PMPM &amp; Agg'!$B$42:$B$44,'Summary TC'!$B161,'WOW PMPM &amp; Agg'!N$42:N$44)</f>
        <v>0</v>
      </c>
      <c r="P162" s="477">
        <f>SUMIF('WOW PMPM &amp; Agg'!$B$42:$B$44,'Summary TC'!$B161,'WOW PMPM &amp; Agg'!O$42:O$44)</f>
        <v>0</v>
      </c>
      <c r="Q162" s="477">
        <f>SUMIF('WOW PMPM &amp; Agg'!$B$42:$B$44,'Summary TC'!$B161,'WOW PMPM &amp; Agg'!P$42:P$44)</f>
        <v>0</v>
      </c>
      <c r="R162" s="477">
        <f>SUMIF('WOW PMPM &amp; Agg'!$B$42:$B$44,'Summary TC'!$B161,'WOW PMPM &amp; Agg'!Q$42:Q$44)</f>
        <v>0</v>
      </c>
      <c r="S162" s="477">
        <f>SUMIF('WOW PMPM &amp; Agg'!$B$42:$B$44,'Summary TC'!$B161,'WOW PMPM &amp; Agg'!R$42:R$44)</f>
        <v>0</v>
      </c>
      <c r="T162" s="477">
        <f>SUMIF('WOW PMPM &amp; Agg'!$B$42:$B$44,'Summary TC'!$B161,'WOW PMPM &amp; Agg'!S$42:S$44)</f>
        <v>0</v>
      </c>
      <c r="U162" s="477">
        <f>SUMIF('WOW PMPM &amp; Agg'!$B$42:$B$44,'Summary TC'!$B161,'WOW PMPM &amp; Agg'!T$42:T$44)</f>
        <v>0</v>
      </c>
      <c r="V162" s="477">
        <f>SUMIF('WOW PMPM &amp; Agg'!$B$42:$B$44,'Summary TC'!$B161,'WOW PMPM &amp; Agg'!U$42:U$44)</f>
        <v>0</v>
      </c>
      <c r="W162" s="477">
        <f>SUMIF('WOW PMPM &amp; Agg'!$B$42:$B$44,'Summary TC'!$B161,'WOW PMPM &amp; Agg'!V$42:V$44)</f>
        <v>0</v>
      </c>
      <c r="X162" s="477">
        <f>SUMIF('WOW PMPM &amp; Agg'!$B$42:$B$44,'Summary TC'!$B161,'WOW PMPM &amp; Agg'!W$42:W$44)</f>
        <v>0</v>
      </c>
      <c r="Y162" s="477">
        <f>SUMIF('WOW PMPM &amp; Agg'!$B$42:$B$44,'Summary TC'!$B161,'WOW PMPM &amp; Agg'!X$42:X$44)</f>
        <v>0</v>
      </c>
      <c r="Z162" s="477">
        <f>SUMIF('WOW PMPM &amp; Agg'!$B$42:$B$44,'Summary TC'!$B161,'WOW PMPM &amp; Agg'!Y$42:Y$44)</f>
        <v>0</v>
      </c>
      <c r="AA162" s="477">
        <f>SUMIF('WOW PMPM &amp; Agg'!$B$42:$B$44,'Summary TC'!$B161,'WOW PMPM &amp; Agg'!Z$42:Z$44)</f>
        <v>0</v>
      </c>
      <c r="AB162" s="477">
        <f>SUMIF('WOW PMPM &amp; Agg'!$B$42:$B$44,'Summary TC'!$B161,'WOW PMPM &amp; Agg'!AA$42:AA$44)</f>
        <v>0</v>
      </c>
      <c r="AC162" s="478">
        <f>SUMIF('WOW PMPM &amp; Agg'!$B$42:$B$44,'Summary TC'!$B161,'WOW PMPM &amp; Agg'!AB$42:AB$44)</f>
        <v>0</v>
      </c>
      <c r="AD162" s="410"/>
    </row>
    <row r="163" spans="2:30" x14ac:dyDescent="0.2">
      <c r="B163" s="61" t="str">
        <f>IFERROR(VLOOKUP(C163,'MEG Def'!$A$42:$B$44,2),"")</f>
        <v/>
      </c>
      <c r="C163" s="213"/>
      <c r="D163" s="259" t="s">
        <v>21</v>
      </c>
      <c r="E163" s="407">
        <f>IF($B$7="Actuals only",SUMIF('MemMon Actual'!$B$28:$B$31,'Summary TC'!$B161,'MemMon Actual'!D$28:D$31),0)+IF($B$7="Actuals + Projected",SUMIF('MemMon Total'!$B$24:$B$27,'Summary TC'!$B161,'MemMon Total'!D$24:D$27),0)</f>
        <v>0</v>
      </c>
      <c r="F163" s="416">
        <f>IF($B$7="Actuals only",SUMIF('MemMon Actual'!$B$28:$B$31,'Summary TC'!$B161,'MemMon Actual'!E$28:E$31),0)+IF($B$7="Actuals + Projected",SUMIF('MemMon Total'!$B$24:$B$27,'Summary TC'!$B161,'MemMon Total'!E$24:E$27),0)</f>
        <v>0</v>
      </c>
      <c r="G163" s="416">
        <f>IF($B$7="Actuals only",SUMIF('MemMon Actual'!$B$28:$B$31,'Summary TC'!$B161,'MemMon Actual'!F$28:F$31),0)+IF($B$7="Actuals + Projected",SUMIF('MemMon Total'!$B$24:$B$27,'Summary TC'!$B161,'MemMon Total'!F$24:F$27),0)</f>
        <v>0</v>
      </c>
      <c r="H163" s="416">
        <f>IF($B$7="Actuals only",SUMIF('MemMon Actual'!$B$28:$B$31,'Summary TC'!$B161,'MemMon Actual'!G$28:G$31),0)+IF($B$7="Actuals + Projected",SUMIF('MemMon Total'!$B$24:$B$27,'Summary TC'!$B161,'MemMon Total'!G$24:G$27),0)</f>
        <v>0</v>
      </c>
      <c r="I163" s="416">
        <f>IF($B$7="Actuals only",SUMIF('MemMon Actual'!$B$28:$B$31,'Summary TC'!$B161,'MemMon Actual'!H$28:H$31),0)+IF($B$7="Actuals + Projected",SUMIF('MemMon Total'!$B$24:$B$27,'Summary TC'!$B161,'MemMon Total'!H$24:H$27),0)</f>
        <v>0</v>
      </c>
      <c r="J163" s="416">
        <f>IF($B$7="Actuals only",SUMIF('MemMon Actual'!$B$28:$B$31,'Summary TC'!$B161,'MemMon Actual'!I$28:I$31),0)+IF($B$7="Actuals + Projected",SUMIF('MemMon Total'!$B$24:$B$27,'Summary TC'!$B161,'MemMon Total'!I$24:I$27),0)</f>
        <v>0</v>
      </c>
      <c r="K163" s="416">
        <f>IF($B$7="Actuals only",SUMIF('MemMon Actual'!$B$28:$B$31,'Summary TC'!$B161,'MemMon Actual'!J$28:J$31),0)+IF($B$7="Actuals + Projected",SUMIF('MemMon Total'!$B$24:$B$27,'Summary TC'!$B161,'MemMon Total'!J$24:J$27),0)</f>
        <v>0</v>
      </c>
      <c r="L163" s="416">
        <f>IF($B$7="Actuals only",SUMIF('MemMon Actual'!$B$28:$B$31,'Summary TC'!$B161,'MemMon Actual'!K$28:K$31),0)+IF($B$7="Actuals + Projected",SUMIF('MemMon Total'!$B$24:$B$27,'Summary TC'!$B161,'MemMon Total'!K$24:K$27),0)</f>
        <v>0</v>
      </c>
      <c r="M163" s="416">
        <f>IF($B$7="Actuals only",SUMIF('MemMon Actual'!$B$28:$B$31,'Summary TC'!$B161,'MemMon Actual'!L$28:L$31),0)+IF($B$7="Actuals + Projected",SUMIF('MemMon Total'!$B$24:$B$27,'Summary TC'!$B161,'MemMon Total'!L$24:L$27),0)</f>
        <v>0</v>
      </c>
      <c r="N163" s="416">
        <f>IF($B$7="Actuals only",SUMIF('MemMon Actual'!$B$28:$B$31,'Summary TC'!$B161,'MemMon Actual'!M$28:M$31),0)+IF($B$7="Actuals + Projected",SUMIF('MemMon Total'!$B$24:$B$27,'Summary TC'!$B161,'MemMon Total'!M$24:M$27),0)</f>
        <v>0</v>
      </c>
      <c r="O163" s="416">
        <f>IF($B$7="Actuals only",SUMIF('MemMon Actual'!$B$28:$B$31,'Summary TC'!$B161,'MemMon Actual'!N$28:N$31),0)+IF($B$7="Actuals + Projected",SUMIF('MemMon Total'!$B$24:$B$27,'Summary TC'!$B161,'MemMon Total'!N$24:N$27),0)</f>
        <v>0</v>
      </c>
      <c r="P163" s="416">
        <f>IF($B$7="Actuals only",SUMIF('MemMon Actual'!$B$28:$B$31,'Summary TC'!$B161,'MemMon Actual'!O$28:O$31),0)+IF($B$7="Actuals + Projected",SUMIF('MemMon Total'!$B$24:$B$27,'Summary TC'!$B161,'MemMon Total'!O$24:O$27),0)</f>
        <v>0</v>
      </c>
      <c r="Q163" s="416">
        <f>IF($B$7="Actuals only",SUMIF('MemMon Actual'!$B$28:$B$31,'Summary TC'!$B161,'MemMon Actual'!P$28:P$31),0)+IF($B$7="Actuals + Projected",SUMIF('MemMon Total'!$B$24:$B$27,'Summary TC'!$B161,'MemMon Total'!P$24:P$27),0)</f>
        <v>0</v>
      </c>
      <c r="R163" s="416">
        <f>IF($B$7="Actuals only",SUMIF('MemMon Actual'!$B$28:$B$31,'Summary TC'!$B161,'MemMon Actual'!Q$28:Q$31),0)+IF($B$7="Actuals + Projected",SUMIF('MemMon Total'!$B$24:$B$27,'Summary TC'!$B161,'MemMon Total'!Q$24:Q$27),0)</f>
        <v>0</v>
      </c>
      <c r="S163" s="416">
        <f>IF($B$7="Actuals only",SUMIF('MemMon Actual'!$B$28:$B$31,'Summary TC'!$B161,'MemMon Actual'!R$28:R$31),0)+IF($B$7="Actuals + Projected",SUMIF('MemMon Total'!$B$24:$B$27,'Summary TC'!$B161,'MemMon Total'!R$24:R$27),0)</f>
        <v>0</v>
      </c>
      <c r="T163" s="416">
        <f>IF($B$7="Actuals only",SUMIF('MemMon Actual'!$B$28:$B$31,'Summary TC'!$B161,'MemMon Actual'!S$28:S$31),0)+IF($B$7="Actuals + Projected",SUMIF('MemMon Total'!$B$24:$B$27,'Summary TC'!$B161,'MemMon Total'!S$24:S$27),0)</f>
        <v>0</v>
      </c>
      <c r="U163" s="416">
        <f>IF($B$7="Actuals only",SUMIF('MemMon Actual'!$B$28:$B$31,'Summary TC'!$B161,'MemMon Actual'!T$28:T$31),0)+IF($B$7="Actuals + Projected",SUMIF('MemMon Total'!$B$24:$B$27,'Summary TC'!$B161,'MemMon Total'!T$24:T$27),0)</f>
        <v>0</v>
      </c>
      <c r="V163" s="416">
        <f>IF($B$7="Actuals only",SUMIF('MemMon Actual'!$B$28:$B$31,'Summary TC'!$B161,'MemMon Actual'!U$28:U$31),0)+IF($B$7="Actuals + Projected",SUMIF('MemMon Total'!$B$24:$B$27,'Summary TC'!$B161,'MemMon Total'!U$24:U$27),0)</f>
        <v>0</v>
      </c>
      <c r="W163" s="416">
        <f>IF($B$7="Actuals only",SUMIF('MemMon Actual'!$B$28:$B$31,'Summary TC'!$B161,'MemMon Actual'!V$28:V$31),0)+IF($B$7="Actuals + Projected",SUMIF('MemMon Total'!$B$24:$B$27,'Summary TC'!$B161,'MemMon Total'!V$24:V$27),0)</f>
        <v>0</v>
      </c>
      <c r="X163" s="416">
        <f>IF($B$7="Actuals only",SUMIF('MemMon Actual'!$B$28:$B$31,'Summary TC'!$B161,'MemMon Actual'!W$28:W$31),0)+IF($B$7="Actuals + Projected",SUMIF('MemMon Total'!$B$24:$B$27,'Summary TC'!$B161,'MemMon Total'!W$24:W$27),0)</f>
        <v>0</v>
      </c>
      <c r="Y163" s="416">
        <f>IF($B$7="Actuals only",SUMIF('MemMon Actual'!$B$28:$B$31,'Summary TC'!$B161,'MemMon Actual'!X$28:X$31),0)+IF($B$7="Actuals + Projected",SUMIF('MemMon Total'!$B$24:$B$27,'Summary TC'!$B161,'MemMon Total'!X$24:X$27),0)</f>
        <v>0</v>
      </c>
      <c r="Z163" s="416">
        <f>IF($B$7="Actuals only",SUMIF('MemMon Actual'!$B$28:$B$31,'Summary TC'!$B161,'MemMon Actual'!Y$28:Y$31),0)+IF($B$7="Actuals + Projected",SUMIF('MemMon Total'!$B$24:$B$27,'Summary TC'!$B161,'MemMon Total'!Y$24:Y$27),0)</f>
        <v>0</v>
      </c>
      <c r="AA163" s="416">
        <f>IF($B$7="Actuals only",SUMIF('MemMon Actual'!$B$28:$B$31,'Summary TC'!$B161,'MemMon Actual'!Z$28:Z$31),0)+IF($B$7="Actuals + Projected",SUMIF('MemMon Total'!$B$24:$B$27,'Summary TC'!$B161,'MemMon Total'!Z$24:Z$27),0)</f>
        <v>0</v>
      </c>
      <c r="AB163" s="416">
        <f>IF($B$7="Actuals only",SUMIF('MemMon Actual'!$B$28:$B$31,'Summary TC'!$B161,'MemMon Actual'!AA$28:AA$31),0)+IF($B$7="Actuals + Projected",SUMIF('MemMon Total'!$B$24:$B$27,'Summary TC'!$B161,'MemMon Total'!AA$24:AA$27),0)</f>
        <v>0</v>
      </c>
      <c r="AC163" s="417">
        <f>IF($B$7="Actuals only",SUMIF('MemMon Actual'!$B$28:$B$31,'Summary TC'!$B161,'MemMon Actual'!AB$28:AB$31),0)+IF($B$7="Actuals + Projected",SUMIF('MemMon Total'!$B$24:$B$27,'Summary TC'!$B161,'MemMon Total'!AB$24:AB$27),0)</f>
        <v>0</v>
      </c>
      <c r="AD163" s="410"/>
    </row>
    <row r="164" spans="2:30" x14ac:dyDescent="0.2">
      <c r="B164" s="61"/>
      <c r="C164" s="213"/>
      <c r="D164" s="259"/>
      <c r="E164" s="407"/>
      <c r="F164" s="416"/>
      <c r="G164" s="416"/>
      <c r="H164" s="416"/>
      <c r="I164" s="416"/>
      <c r="J164" s="416"/>
      <c r="K164" s="416"/>
      <c r="L164" s="416"/>
      <c r="M164" s="416"/>
      <c r="N164" s="416"/>
      <c r="O164" s="416"/>
      <c r="P164" s="416"/>
      <c r="Q164" s="416"/>
      <c r="R164" s="416"/>
      <c r="S164" s="416"/>
      <c r="T164" s="416"/>
      <c r="U164" s="416"/>
      <c r="V164" s="416"/>
      <c r="W164" s="416"/>
      <c r="X164" s="416"/>
      <c r="Y164" s="416"/>
      <c r="Z164" s="416"/>
      <c r="AA164" s="416"/>
      <c r="AB164" s="416"/>
      <c r="AC164" s="417"/>
      <c r="AD164" s="410"/>
    </row>
    <row r="165" spans="2:30" x14ac:dyDescent="0.2">
      <c r="B165" s="61" t="str">
        <f>IFERROR(VLOOKUP(C165,'MEG Def'!$A$42:$B$44,2),"")</f>
        <v/>
      </c>
      <c r="C165" s="213"/>
      <c r="D165" s="259" t="s">
        <v>19</v>
      </c>
      <c r="E165" s="425">
        <f>E166*E167</f>
        <v>0</v>
      </c>
      <c r="F165" s="404">
        <f t="shared" ref="F165:AC165" si="35">F166*F167</f>
        <v>0</v>
      </c>
      <c r="G165" s="404">
        <f t="shared" si="35"/>
        <v>0</v>
      </c>
      <c r="H165" s="404">
        <f t="shared" si="35"/>
        <v>0</v>
      </c>
      <c r="I165" s="404">
        <f t="shared" si="35"/>
        <v>0</v>
      </c>
      <c r="J165" s="404">
        <f t="shared" si="35"/>
        <v>0</v>
      </c>
      <c r="K165" s="404">
        <f t="shared" si="35"/>
        <v>0</v>
      </c>
      <c r="L165" s="404">
        <f t="shared" si="35"/>
        <v>0</v>
      </c>
      <c r="M165" s="404">
        <f t="shared" si="35"/>
        <v>0</v>
      </c>
      <c r="N165" s="404">
        <f t="shared" si="35"/>
        <v>0</v>
      </c>
      <c r="O165" s="404">
        <f t="shared" si="35"/>
        <v>0</v>
      </c>
      <c r="P165" s="404">
        <f t="shared" si="35"/>
        <v>0</v>
      </c>
      <c r="Q165" s="404">
        <f t="shared" si="35"/>
        <v>0</v>
      </c>
      <c r="R165" s="404">
        <f t="shared" si="35"/>
        <v>0</v>
      </c>
      <c r="S165" s="404">
        <f t="shared" si="35"/>
        <v>0</v>
      </c>
      <c r="T165" s="404">
        <f t="shared" si="35"/>
        <v>0</v>
      </c>
      <c r="U165" s="404">
        <f t="shared" si="35"/>
        <v>0</v>
      </c>
      <c r="V165" s="404">
        <f t="shared" si="35"/>
        <v>0</v>
      </c>
      <c r="W165" s="404">
        <f t="shared" si="35"/>
        <v>0</v>
      </c>
      <c r="X165" s="404">
        <f t="shared" si="35"/>
        <v>0</v>
      </c>
      <c r="Y165" s="404">
        <f t="shared" si="35"/>
        <v>0</v>
      </c>
      <c r="Z165" s="404">
        <f t="shared" si="35"/>
        <v>0</v>
      </c>
      <c r="AA165" s="404">
        <f t="shared" si="35"/>
        <v>0</v>
      </c>
      <c r="AB165" s="404">
        <f t="shared" si="35"/>
        <v>0</v>
      </c>
      <c r="AC165" s="411">
        <f t="shared" si="35"/>
        <v>0</v>
      </c>
      <c r="AD165" s="410"/>
    </row>
    <row r="166" spans="2:30" x14ac:dyDescent="0.2">
      <c r="B166" s="61"/>
      <c r="C166" s="213"/>
      <c r="D166" s="259" t="s">
        <v>20</v>
      </c>
      <c r="E166" s="476">
        <f>SUMIF('WOW PMPM &amp; Agg'!$B$42:$B$44,'Summary TC'!$B165,'WOW PMPM &amp; Agg'!D$42:D$44)</f>
        <v>0</v>
      </c>
      <c r="F166" s="477">
        <f>SUMIF('WOW PMPM &amp; Agg'!$B$42:$B$44,'Summary TC'!$B165,'WOW PMPM &amp; Agg'!E$42:E$44)</f>
        <v>0</v>
      </c>
      <c r="G166" s="477">
        <f>SUMIF('WOW PMPM &amp; Agg'!$B$42:$B$44,'Summary TC'!$B165,'WOW PMPM &amp; Agg'!F$42:F$44)</f>
        <v>0</v>
      </c>
      <c r="H166" s="477">
        <f>SUMIF('WOW PMPM &amp; Agg'!$B$42:$B$44,'Summary TC'!$B165,'WOW PMPM &amp; Agg'!G$42:G$44)</f>
        <v>0</v>
      </c>
      <c r="I166" s="477">
        <f>SUMIF('WOW PMPM &amp; Agg'!$B$42:$B$44,'Summary TC'!$B165,'WOW PMPM &amp; Agg'!H$42:H$44)</f>
        <v>0</v>
      </c>
      <c r="J166" s="477">
        <f>SUMIF('WOW PMPM &amp; Agg'!$B$42:$B$44,'Summary TC'!$B165,'WOW PMPM &amp; Agg'!I$42:I$44)</f>
        <v>0</v>
      </c>
      <c r="K166" s="477">
        <f>SUMIF('WOW PMPM &amp; Agg'!$B$42:$B$44,'Summary TC'!$B165,'WOW PMPM &amp; Agg'!J$42:J$44)</f>
        <v>0</v>
      </c>
      <c r="L166" s="477">
        <f>SUMIF('WOW PMPM &amp; Agg'!$B$42:$B$44,'Summary TC'!$B165,'WOW PMPM &amp; Agg'!K$42:K$44)</f>
        <v>0</v>
      </c>
      <c r="M166" s="477">
        <f>SUMIF('WOW PMPM &amp; Agg'!$B$42:$B$44,'Summary TC'!$B165,'WOW PMPM &amp; Agg'!L$42:L$44)</f>
        <v>0</v>
      </c>
      <c r="N166" s="477">
        <f>SUMIF('WOW PMPM &amp; Agg'!$B$42:$B$44,'Summary TC'!$B165,'WOW PMPM &amp; Agg'!M$42:M$44)</f>
        <v>0</v>
      </c>
      <c r="O166" s="477">
        <f>SUMIF('WOW PMPM &amp; Agg'!$B$42:$B$44,'Summary TC'!$B165,'WOW PMPM &amp; Agg'!N$42:N$44)</f>
        <v>0</v>
      </c>
      <c r="P166" s="477">
        <f>SUMIF('WOW PMPM &amp; Agg'!$B$42:$B$44,'Summary TC'!$B165,'WOW PMPM &amp; Agg'!O$42:O$44)</f>
        <v>0</v>
      </c>
      <c r="Q166" s="477">
        <f>SUMIF('WOW PMPM &amp; Agg'!$B$42:$B$44,'Summary TC'!$B165,'WOW PMPM &amp; Agg'!P$42:P$44)</f>
        <v>0</v>
      </c>
      <c r="R166" s="477">
        <f>SUMIF('WOW PMPM &amp; Agg'!$B$42:$B$44,'Summary TC'!$B165,'WOW PMPM &amp; Agg'!Q$42:Q$44)</f>
        <v>0</v>
      </c>
      <c r="S166" s="477">
        <f>SUMIF('WOW PMPM &amp; Agg'!$B$42:$B$44,'Summary TC'!$B165,'WOW PMPM &amp; Agg'!R$42:R$44)</f>
        <v>0</v>
      </c>
      <c r="T166" s="477">
        <f>SUMIF('WOW PMPM &amp; Agg'!$B$42:$B$44,'Summary TC'!$B165,'WOW PMPM &amp; Agg'!S$42:S$44)</f>
        <v>0</v>
      </c>
      <c r="U166" s="477">
        <f>SUMIF('WOW PMPM &amp; Agg'!$B$42:$B$44,'Summary TC'!$B165,'WOW PMPM &amp; Agg'!T$42:T$44)</f>
        <v>0</v>
      </c>
      <c r="V166" s="477">
        <f>SUMIF('WOW PMPM &amp; Agg'!$B$42:$B$44,'Summary TC'!$B165,'WOW PMPM &amp; Agg'!U$42:U$44)</f>
        <v>0</v>
      </c>
      <c r="W166" s="477">
        <f>SUMIF('WOW PMPM &amp; Agg'!$B$42:$B$44,'Summary TC'!$B165,'WOW PMPM &amp; Agg'!V$42:V$44)</f>
        <v>0</v>
      </c>
      <c r="X166" s="477">
        <f>SUMIF('WOW PMPM &amp; Agg'!$B$42:$B$44,'Summary TC'!$B165,'WOW PMPM &amp; Agg'!W$42:W$44)</f>
        <v>0</v>
      </c>
      <c r="Y166" s="477">
        <f>SUMIF('WOW PMPM &amp; Agg'!$B$42:$B$44,'Summary TC'!$B165,'WOW PMPM &amp; Agg'!X$42:X$44)</f>
        <v>0</v>
      </c>
      <c r="Z166" s="477">
        <f>SUMIF('WOW PMPM &amp; Agg'!$B$42:$B$44,'Summary TC'!$B165,'WOW PMPM &amp; Agg'!Y$42:Y$44)</f>
        <v>0</v>
      </c>
      <c r="AA166" s="477">
        <f>SUMIF('WOW PMPM &amp; Agg'!$B$42:$B$44,'Summary TC'!$B165,'WOW PMPM &amp; Agg'!Z$42:Z$44)</f>
        <v>0</v>
      </c>
      <c r="AB166" s="477">
        <f>SUMIF('WOW PMPM &amp; Agg'!$B$42:$B$44,'Summary TC'!$B165,'WOW PMPM &amp; Agg'!AA$42:AA$44)</f>
        <v>0</v>
      </c>
      <c r="AC166" s="478">
        <f>SUMIF('WOW PMPM &amp; Agg'!$B$42:$B$44,'Summary TC'!$B165,'WOW PMPM &amp; Agg'!AB$42:AB$44)</f>
        <v>0</v>
      </c>
      <c r="AD166" s="410"/>
    </row>
    <row r="167" spans="2:30" x14ac:dyDescent="0.2">
      <c r="B167" s="61"/>
      <c r="C167" s="213"/>
      <c r="D167" s="259" t="s">
        <v>21</v>
      </c>
      <c r="E167" s="407">
        <f>IF($B$7="Actuals only",SUMIF('MemMon Actual'!$B$28:$B$31,'Summary TC'!$B165,'MemMon Actual'!D$28:D$31),0)+IF($B$7="Actuals + Projected",SUMIF('MemMon Total'!$B$24:$B$27,'Summary TC'!$B165,'MemMon Total'!D$24:D$27),0)</f>
        <v>0</v>
      </c>
      <c r="F167" s="416">
        <f>IF($B$7="Actuals only",SUMIF('MemMon Actual'!$B$28:$B$31,'Summary TC'!$B165,'MemMon Actual'!E$28:E$31),0)+IF($B$7="Actuals + Projected",SUMIF('MemMon Total'!$B$24:$B$27,'Summary TC'!$B165,'MemMon Total'!E$24:E$27),0)</f>
        <v>0</v>
      </c>
      <c r="G167" s="416">
        <f>IF($B$7="Actuals only",SUMIF('MemMon Actual'!$B$28:$B$31,'Summary TC'!$B165,'MemMon Actual'!F$28:F$31),0)+IF($B$7="Actuals + Projected",SUMIF('MemMon Total'!$B$24:$B$27,'Summary TC'!$B165,'MemMon Total'!F$24:F$27),0)</f>
        <v>0</v>
      </c>
      <c r="H167" s="416">
        <f>IF($B$7="Actuals only",SUMIF('MemMon Actual'!$B$28:$B$31,'Summary TC'!$B165,'MemMon Actual'!G$28:G$31),0)+IF($B$7="Actuals + Projected",SUMIF('MemMon Total'!$B$24:$B$27,'Summary TC'!$B165,'MemMon Total'!G$24:G$27),0)</f>
        <v>0</v>
      </c>
      <c r="I167" s="416">
        <f>IF($B$7="Actuals only",SUMIF('MemMon Actual'!$B$28:$B$31,'Summary TC'!$B165,'MemMon Actual'!H$28:H$31),0)+IF($B$7="Actuals + Projected",SUMIF('MemMon Total'!$B$24:$B$27,'Summary TC'!$B165,'MemMon Total'!H$24:H$27),0)</f>
        <v>0</v>
      </c>
      <c r="J167" s="416">
        <f>IF($B$7="Actuals only",SUMIF('MemMon Actual'!$B$28:$B$31,'Summary TC'!$B165,'MemMon Actual'!I$28:I$31),0)+IF($B$7="Actuals + Projected",SUMIF('MemMon Total'!$B$24:$B$27,'Summary TC'!$B165,'MemMon Total'!I$24:I$27),0)</f>
        <v>0</v>
      </c>
      <c r="K167" s="416">
        <f>IF($B$7="Actuals only",SUMIF('MemMon Actual'!$B$28:$B$31,'Summary TC'!$B165,'MemMon Actual'!J$28:J$31),0)+IF($B$7="Actuals + Projected",SUMIF('MemMon Total'!$B$24:$B$27,'Summary TC'!$B165,'MemMon Total'!J$24:J$27),0)</f>
        <v>0</v>
      </c>
      <c r="L167" s="416">
        <f>IF($B$7="Actuals only",SUMIF('MemMon Actual'!$B$28:$B$31,'Summary TC'!$B165,'MemMon Actual'!K$28:K$31),0)+IF($B$7="Actuals + Projected",SUMIF('MemMon Total'!$B$24:$B$27,'Summary TC'!$B165,'MemMon Total'!K$24:K$27),0)</f>
        <v>0</v>
      </c>
      <c r="M167" s="416">
        <f>IF($B$7="Actuals only",SUMIF('MemMon Actual'!$B$28:$B$31,'Summary TC'!$B165,'MemMon Actual'!L$28:L$31),0)+IF($B$7="Actuals + Projected",SUMIF('MemMon Total'!$B$24:$B$27,'Summary TC'!$B165,'MemMon Total'!L$24:L$27),0)</f>
        <v>0</v>
      </c>
      <c r="N167" s="416">
        <f>IF($B$7="Actuals only",SUMIF('MemMon Actual'!$B$28:$B$31,'Summary TC'!$B165,'MemMon Actual'!M$28:M$31),0)+IF($B$7="Actuals + Projected",SUMIF('MemMon Total'!$B$24:$B$27,'Summary TC'!$B165,'MemMon Total'!M$24:M$27),0)</f>
        <v>0</v>
      </c>
      <c r="O167" s="416">
        <f>IF($B$7="Actuals only",SUMIF('MemMon Actual'!$B$28:$B$31,'Summary TC'!$B165,'MemMon Actual'!N$28:N$31),0)+IF($B$7="Actuals + Projected",SUMIF('MemMon Total'!$B$24:$B$27,'Summary TC'!$B165,'MemMon Total'!N$24:N$27),0)</f>
        <v>0</v>
      </c>
      <c r="P167" s="416">
        <f>IF($B$7="Actuals only",SUMIF('MemMon Actual'!$B$28:$B$31,'Summary TC'!$B165,'MemMon Actual'!O$28:O$31),0)+IF($B$7="Actuals + Projected",SUMIF('MemMon Total'!$B$24:$B$27,'Summary TC'!$B165,'MemMon Total'!O$24:O$27),0)</f>
        <v>0</v>
      </c>
      <c r="Q167" s="416">
        <f>IF($B$7="Actuals only",SUMIF('MemMon Actual'!$B$28:$B$31,'Summary TC'!$B165,'MemMon Actual'!P$28:P$31),0)+IF($B$7="Actuals + Projected",SUMIF('MemMon Total'!$B$24:$B$27,'Summary TC'!$B165,'MemMon Total'!P$24:P$27),0)</f>
        <v>0</v>
      </c>
      <c r="R167" s="416">
        <f>IF($B$7="Actuals only",SUMIF('MemMon Actual'!$B$28:$B$31,'Summary TC'!$B165,'MemMon Actual'!Q$28:Q$31),0)+IF($B$7="Actuals + Projected",SUMIF('MemMon Total'!$B$24:$B$27,'Summary TC'!$B165,'MemMon Total'!Q$24:Q$27),0)</f>
        <v>0</v>
      </c>
      <c r="S167" s="416">
        <f>IF($B$7="Actuals only",SUMIF('MemMon Actual'!$B$28:$B$31,'Summary TC'!$B165,'MemMon Actual'!R$28:R$31),0)+IF($B$7="Actuals + Projected",SUMIF('MemMon Total'!$B$24:$B$27,'Summary TC'!$B165,'MemMon Total'!R$24:R$27),0)</f>
        <v>0</v>
      </c>
      <c r="T167" s="416">
        <f>IF($B$7="Actuals only",SUMIF('MemMon Actual'!$B$28:$B$31,'Summary TC'!$B165,'MemMon Actual'!S$28:S$31),0)+IF($B$7="Actuals + Projected",SUMIF('MemMon Total'!$B$24:$B$27,'Summary TC'!$B165,'MemMon Total'!S$24:S$27),0)</f>
        <v>0</v>
      </c>
      <c r="U167" s="416">
        <f>IF($B$7="Actuals only",SUMIF('MemMon Actual'!$B$28:$B$31,'Summary TC'!$B165,'MemMon Actual'!T$28:T$31),0)+IF($B$7="Actuals + Projected",SUMIF('MemMon Total'!$B$24:$B$27,'Summary TC'!$B165,'MemMon Total'!T$24:T$27),0)</f>
        <v>0</v>
      </c>
      <c r="V167" s="416">
        <f>IF($B$7="Actuals only",SUMIF('MemMon Actual'!$B$28:$B$31,'Summary TC'!$B165,'MemMon Actual'!U$28:U$31),0)+IF($B$7="Actuals + Projected",SUMIF('MemMon Total'!$B$24:$B$27,'Summary TC'!$B165,'MemMon Total'!U$24:U$27),0)</f>
        <v>0</v>
      </c>
      <c r="W167" s="416">
        <f>IF($B$7="Actuals only",SUMIF('MemMon Actual'!$B$28:$B$31,'Summary TC'!$B165,'MemMon Actual'!V$28:V$31),0)+IF($B$7="Actuals + Projected",SUMIF('MemMon Total'!$B$24:$B$27,'Summary TC'!$B165,'MemMon Total'!V$24:V$27),0)</f>
        <v>0</v>
      </c>
      <c r="X167" s="416">
        <f>IF($B$7="Actuals only",SUMIF('MemMon Actual'!$B$28:$B$31,'Summary TC'!$B165,'MemMon Actual'!W$28:W$31),0)+IF($B$7="Actuals + Projected",SUMIF('MemMon Total'!$B$24:$B$27,'Summary TC'!$B165,'MemMon Total'!W$24:W$27),0)</f>
        <v>0</v>
      </c>
      <c r="Y167" s="416">
        <f>IF($B$7="Actuals only",SUMIF('MemMon Actual'!$B$28:$B$31,'Summary TC'!$B165,'MemMon Actual'!X$28:X$31),0)+IF($B$7="Actuals + Projected",SUMIF('MemMon Total'!$B$24:$B$27,'Summary TC'!$B165,'MemMon Total'!X$24:X$27),0)</f>
        <v>0</v>
      </c>
      <c r="Z167" s="416">
        <f>IF($B$7="Actuals only",SUMIF('MemMon Actual'!$B$28:$B$31,'Summary TC'!$B165,'MemMon Actual'!Y$28:Y$31),0)+IF($B$7="Actuals + Projected",SUMIF('MemMon Total'!$B$24:$B$27,'Summary TC'!$B165,'MemMon Total'!Y$24:Y$27),0)</f>
        <v>0</v>
      </c>
      <c r="AA167" s="416">
        <f>IF($B$7="Actuals only",SUMIF('MemMon Actual'!$B$28:$B$31,'Summary TC'!$B165,'MemMon Actual'!Z$28:Z$31),0)+IF($B$7="Actuals + Projected",SUMIF('MemMon Total'!$B$24:$B$27,'Summary TC'!$B165,'MemMon Total'!Z$24:Z$27),0)</f>
        <v>0</v>
      </c>
      <c r="AB167" s="416">
        <f>IF($B$7="Actuals only",SUMIF('MemMon Actual'!$B$28:$B$31,'Summary TC'!$B165,'MemMon Actual'!AA$28:AA$31),0)+IF($B$7="Actuals + Projected",SUMIF('MemMon Total'!$B$24:$B$27,'Summary TC'!$B165,'MemMon Total'!AA$24:AA$27),0)</f>
        <v>0</v>
      </c>
      <c r="AC167" s="417">
        <f>IF($B$7="Actuals only",SUMIF('MemMon Actual'!$B$28:$B$31,'Summary TC'!$B165,'MemMon Actual'!AB$28:AB$31),0)+IF($B$7="Actuals + Projected",SUMIF('MemMon Total'!$B$24:$B$27,'Summary TC'!$B165,'MemMon Total'!AB$24:AB$27),0)</f>
        <v>0</v>
      </c>
      <c r="AD167" s="410"/>
    </row>
    <row r="168" spans="2:30" x14ac:dyDescent="0.2">
      <c r="B168" s="61"/>
      <c r="C168" s="213"/>
      <c r="D168" s="259"/>
      <c r="E168" s="407"/>
      <c r="F168" s="416"/>
      <c r="G168" s="416"/>
      <c r="H168" s="416"/>
      <c r="I168" s="416"/>
      <c r="J168" s="416"/>
      <c r="K168" s="416"/>
      <c r="L168" s="416"/>
      <c r="M168" s="416"/>
      <c r="N168" s="416"/>
      <c r="O168" s="416"/>
      <c r="P168" s="416"/>
      <c r="Q168" s="416"/>
      <c r="R168" s="416"/>
      <c r="S168" s="416"/>
      <c r="T168" s="416"/>
      <c r="U168" s="416"/>
      <c r="V168" s="416"/>
      <c r="W168" s="416"/>
      <c r="X168" s="416"/>
      <c r="Y168" s="416"/>
      <c r="Z168" s="416"/>
      <c r="AA168" s="416"/>
      <c r="AB168" s="416"/>
      <c r="AC168" s="417"/>
      <c r="AD168" s="410"/>
    </row>
    <row r="169" spans="2:30" x14ac:dyDescent="0.2">
      <c r="B169" s="61" t="str">
        <f>IFERROR(VLOOKUP(C169,'MEG Def'!$A$42:$B$44,2),"")</f>
        <v/>
      </c>
      <c r="C169" s="213"/>
      <c r="D169" s="259" t="s">
        <v>19</v>
      </c>
      <c r="E169" s="425">
        <f>E170*E171</f>
        <v>0</v>
      </c>
      <c r="F169" s="404">
        <f t="shared" ref="F169:AC169" si="36">F170*F171</f>
        <v>0</v>
      </c>
      <c r="G169" s="404">
        <f t="shared" si="36"/>
        <v>0</v>
      </c>
      <c r="H169" s="404">
        <f t="shared" si="36"/>
        <v>0</v>
      </c>
      <c r="I169" s="404">
        <f t="shared" si="36"/>
        <v>0</v>
      </c>
      <c r="J169" s="404">
        <f t="shared" si="36"/>
        <v>0</v>
      </c>
      <c r="K169" s="404">
        <f t="shared" si="36"/>
        <v>0</v>
      </c>
      <c r="L169" s="404">
        <f t="shared" si="36"/>
        <v>0</v>
      </c>
      <c r="M169" s="404">
        <f t="shared" si="36"/>
        <v>0</v>
      </c>
      <c r="N169" s="404">
        <f t="shared" si="36"/>
        <v>0</v>
      </c>
      <c r="O169" s="404">
        <f t="shared" si="36"/>
        <v>0</v>
      </c>
      <c r="P169" s="404">
        <f t="shared" si="36"/>
        <v>0</v>
      </c>
      <c r="Q169" s="404">
        <f t="shared" si="36"/>
        <v>0</v>
      </c>
      <c r="R169" s="404">
        <f t="shared" si="36"/>
        <v>0</v>
      </c>
      <c r="S169" s="404">
        <f t="shared" si="36"/>
        <v>0</v>
      </c>
      <c r="T169" s="404">
        <f t="shared" si="36"/>
        <v>0</v>
      </c>
      <c r="U169" s="404">
        <f t="shared" si="36"/>
        <v>0</v>
      </c>
      <c r="V169" s="404">
        <f t="shared" si="36"/>
        <v>0</v>
      </c>
      <c r="W169" s="404">
        <f t="shared" si="36"/>
        <v>0</v>
      </c>
      <c r="X169" s="404">
        <f t="shared" si="36"/>
        <v>0</v>
      </c>
      <c r="Y169" s="404">
        <f t="shared" si="36"/>
        <v>0</v>
      </c>
      <c r="Z169" s="404">
        <f t="shared" si="36"/>
        <v>0</v>
      </c>
      <c r="AA169" s="404">
        <f t="shared" si="36"/>
        <v>0</v>
      </c>
      <c r="AB169" s="404">
        <f t="shared" si="36"/>
        <v>0</v>
      </c>
      <c r="AC169" s="411">
        <f t="shared" si="36"/>
        <v>0</v>
      </c>
      <c r="AD169" s="410"/>
    </row>
    <row r="170" spans="2:30" x14ac:dyDescent="0.2">
      <c r="B170" s="61"/>
      <c r="C170" s="213"/>
      <c r="D170" s="259" t="s">
        <v>20</v>
      </c>
      <c r="E170" s="476">
        <f>SUMIF('WOW PMPM &amp; Agg'!$B$42:$B$44,'Summary TC'!$B169,'WOW PMPM &amp; Agg'!D$42:D$44)</f>
        <v>0</v>
      </c>
      <c r="F170" s="477">
        <f>SUMIF('WOW PMPM &amp; Agg'!$B$42:$B$44,'Summary TC'!$B169,'WOW PMPM &amp; Agg'!E$42:E$44)</f>
        <v>0</v>
      </c>
      <c r="G170" s="477">
        <f>SUMIF('WOW PMPM &amp; Agg'!$B$42:$B$44,'Summary TC'!$B169,'WOW PMPM &amp; Agg'!F$42:F$44)</f>
        <v>0</v>
      </c>
      <c r="H170" s="477">
        <f>SUMIF('WOW PMPM &amp; Agg'!$B$42:$B$44,'Summary TC'!$B169,'WOW PMPM &amp; Agg'!G$42:G$44)</f>
        <v>0</v>
      </c>
      <c r="I170" s="477">
        <f>SUMIF('WOW PMPM &amp; Agg'!$B$42:$B$44,'Summary TC'!$B169,'WOW PMPM &amp; Agg'!H$42:H$44)</f>
        <v>0</v>
      </c>
      <c r="J170" s="477">
        <f>SUMIF('WOW PMPM &amp; Agg'!$B$42:$B$44,'Summary TC'!$B169,'WOW PMPM &amp; Agg'!I$42:I$44)</f>
        <v>0</v>
      </c>
      <c r="K170" s="477">
        <f>SUMIF('WOW PMPM &amp; Agg'!$B$42:$B$44,'Summary TC'!$B169,'WOW PMPM &amp; Agg'!J$42:J$44)</f>
        <v>0</v>
      </c>
      <c r="L170" s="477">
        <f>SUMIF('WOW PMPM &amp; Agg'!$B$42:$B$44,'Summary TC'!$B169,'WOW PMPM &amp; Agg'!K$42:K$44)</f>
        <v>0</v>
      </c>
      <c r="M170" s="477">
        <f>SUMIF('WOW PMPM &amp; Agg'!$B$42:$B$44,'Summary TC'!$B169,'WOW PMPM &amp; Agg'!L$42:L$44)</f>
        <v>0</v>
      </c>
      <c r="N170" s="477">
        <f>SUMIF('WOW PMPM &amp; Agg'!$B$42:$B$44,'Summary TC'!$B169,'WOW PMPM &amp; Agg'!M$42:M$44)</f>
        <v>0</v>
      </c>
      <c r="O170" s="477">
        <f>SUMIF('WOW PMPM &amp; Agg'!$B$42:$B$44,'Summary TC'!$B169,'WOW PMPM &amp; Agg'!N$42:N$44)</f>
        <v>0</v>
      </c>
      <c r="P170" s="477">
        <f>SUMIF('WOW PMPM &amp; Agg'!$B$42:$B$44,'Summary TC'!$B169,'WOW PMPM &amp; Agg'!O$42:O$44)</f>
        <v>0</v>
      </c>
      <c r="Q170" s="477">
        <f>SUMIF('WOW PMPM &amp; Agg'!$B$42:$B$44,'Summary TC'!$B169,'WOW PMPM &amp; Agg'!P$42:P$44)</f>
        <v>0</v>
      </c>
      <c r="R170" s="477">
        <f>SUMIF('WOW PMPM &amp; Agg'!$B$42:$B$44,'Summary TC'!$B169,'WOW PMPM &amp; Agg'!Q$42:Q$44)</f>
        <v>0</v>
      </c>
      <c r="S170" s="477">
        <f>SUMIF('WOW PMPM &amp; Agg'!$B$42:$B$44,'Summary TC'!$B169,'WOW PMPM &amp; Agg'!R$42:R$44)</f>
        <v>0</v>
      </c>
      <c r="T170" s="477">
        <f>SUMIF('WOW PMPM &amp; Agg'!$B$42:$B$44,'Summary TC'!$B169,'WOW PMPM &amp; Agg'!S$42:S$44)</f>
        <v>0</v>
      </c>
      <c r="U170" s="477">
        <f>SUMIF('WOW PMPM &amp; Agg'!$B$42:$B$44,'Summary TC'!$B169,'WOW PMPM &amp; Agg'!T$42:T$44)</f>
        <v>0</v>
      </c>
      <c r="V170" s="477">
        <f>SUMIF('WOW PMPM &amp; Agg'!$B$42:$B$44,'Summary TC'!$B169,'WOW PMPM &amp; Agg'!U$42:U$44)</f>
        <v>0</v>
      </c>
      <c r="W170" s="477">
        <f>SUMIF('WOW PMPM &amp; Agg'!$B$42:$B$44,'Summary TC'!$B169,'WOW PMPM &amp; Agg'!V$42:V$44)</f>
        <v>0</v>
      </c>
      <c r="X170" s="477">
        <f>SUMIF('WOW PMPM &amp; Agg'!$B$42:$B$44,'Summary TC'!$B169,'WOW PMPM &amp; Agg'!W$42:W$44)</f>
        <v>0</v>
      </c>
      <c r="Y170" s="477">
        <f>SUMIF('WOW PMPM &amp; Agg'!$B$42:$B$44,'Summary TC'!$B169,'WOW PMPM &amp; Agg'!X$42:X$44)</f>
        <v>0</v>
      </c>
      <c r="Z170" s="477">
        <f>SUMIF('WOW PMPM &amp; Agg'!$B$42:$B$44,'Summary TC'!$B169,'WOW PMPM &amp; Agg'!Y$42:Y$44)</f>
        <v>0</v>
      </c>
      <c r="AA170" s="477">
        <f>SUMIF('WOW PMPM &amp; Agg'!$B$42:$B$44,'Summary TC'!$B169,'WOW PMPM &amp; Agg'!Z$42:Z$44)</f>
        <v>0</v>
      </c>
      <c r="AB170" s="477">
        <f>SUMIF('WOW PMPM &amp; Agg'!$B$42:$B$44,'Summary TC'!$B169,'WOW PMPM &amp; Agg'!AA$42:AA$44)</f>
        <v>0</v>
      </c>
      <c r="AC170" s="478">
        <f>SUMIF('WOW PMPM &amp; Agg'!$B$42:$B$44,'Summary TC'!$B169,'WOW PMPM &amp; Agg'!AB$42:AB$44)</f>
        <v>0</v>
      </c>
      <c r="AD170" s="410"/>
    </row>
    <row r="171" spans="2:30" x14ac:dyDescent="0.2">
      <c r="B171" s="61"/>
      <c r="C171" s="213"/>
      <c r="D171" s="259" t="s">
        <v>21</v>
      </c>
      <c r="E171" s="407">
        <f>IF($B$7="Actuals only",SUMIF('MemMon Actual'!$B$28:$B$31,'Summary TC'!$B169,'MemMon Actual'!D$28:D$31),0)+IF($B$7="Actuals + Projected",SUMIF('MemMon Total'!$B$24:$B$27,'Summary TC'!$B169,'MemMon Total'!D$24:D$27),0)</f>
        <v>0</v>
      </c>
      <c r="F171" s="416">
        <f>IF($B$7="Actuals only",SUMIF('MemMon Actual'!$B$28:$B$31,'Summary TC'!$B169,'MemMon Actual'!E$28:E$31),0)+IF($B$7="Actuals + Projected",SUMIF('MemMon Total'!$B$24:$B$27,'Summary TC'!$B169,'MemMon Total'!E$24:E$27),0)</f>
        <v>0</v>
      </c>
      <c r="G171" s="416">
        <f>IF($B$7="Actuals only",SUMIF('MemMon Actual'!$B$28:$B$31,'Summary TC'!$B169,'MemMon Actual'!F$28:F$31),0)+IF($B$7="Actuals + Projected",SUMIF('MemMon Total'!$B$24:$B$27,'Summary TC'!$B169,'MemMon Total'!F$24:F$27),0)</f>
        <v>0</v>
      </c>
      <c r="H171" s="416">
        <f>IF($B$7="Actuals only",SUMIF('MemMon Actual'!$B$28:$B$31,'Summary TC'!$B169,'MemMon Actual'!G$28:G$31),0)+IF($B$7="Actuals + Projected",SUMIF('MemMon Total'!$B$24:$B$27,'Summary TC'!$B169,'MemMon Total'!G$24:G$27),0)</f>
        <v>0</v>
      </c>
      <c r="I171" s="416">
        <f>IF($B$7="Actuals only",SUMIF('MemMon Actual'!$B$28:$B$31,'Summary TC'!$B169,'MemMon Actual'!H$28:H$31),0)+IF($B$7="Actuals + Projected",SUMIF('MemMon Total'!$B$24:$B$27,'Summary TC'!$B169,'MemMon Total'!H$24:H$27),0)</f>
        <v>0</v>
      </c>
      <c r="J171" s="416">
        <f>IF($B$7="Actuals only",SUMIF('MemMon Actual'!$B$28:$B$31,'Summary TC'!$B169,'MemMon Actual'!I$28:I$31),0)+IF($B$7="Actuals + Projected",SUMIF('MemMon Total'!$B$24:$B$27,'Summary TC'!$B169,'MemMon Total'!I$24:I$27),0)</f>
        <v>0</v>
      </c>
      <c r="K171" s="416">
        <f>IF($B$7="Actuals only",SUMIF('MemMon Actual'!$B$28:$B$31,'Summary TC'!$B169,'MemMon Actual'!J$28:J$31),0)+IF($B$7="Actuals + Projected",SUMIF('MemMon Total'!$B$24:$B$27,'Summary TC'!$B169,'MemMon Total'!J$24:J$27),0)</f>
        <v>0</v>
      </c>
      <c r="L171" s="416">
        <f>IF($B$7="Actuals only",SUMIF('MemMon Actual'!$B$28:$B$31,'Summary TC'!$B169,'MemMon Actual'!K$28:K$31),0)+IF($B$7="Actuals + Projected",SUMIF('MemMon Total'!$B$24:$B$27,'Summary TC'!$B169,'MemMon Total'!K$24:K$27),0)</f>
        <v>0</v>
      </c>
      <c r="M171" s="416">
        <f>IF($B$7="Actuals only",SUMIF('MemMon Actual'!$B$28:$B$31,'Summary TC'!$B169,'MemMon Actual'!L$28:L$31),0)+IF($B$7="Actuals + Projected",SUMIF('MemMon Total'!$B$24:$B$27,'Summary TC'!$B169,'MemMon Total'!L$24:L$27),0)</f>
        <v>0</v>
      </c>
      <c r="N171" s="416">
        <f>IF($B$7="Actuals only",SUMIF('MemMon Actual'!$B$28:$B$31,'Summary TC'!$B169,'MemMon Actual'!M$28:M$31),0)+IF($B$7="Actuals + Projected",SUMIF('MemMon Total'!$B$24:$B$27,'Summary TC'!$B169,'MemMon Total'!M$24:M$27),0)</f>
        <v>0</v>
      </c>
      <c r="O171" s="416">
        <f>IF($B$7="Actuals only",SUMIF('MemMon Actual'!$B$28:$B$31,'Summary TC'!$B169,'MemMon Actual'!N$28:N$31),0)+IF($B$7="Actuals + Projected",SUMIF('MemMon Total'!$B$24:$B$27,'Summary TC'!$B169,'MemMon Total'!N$24:N$27),0)</f>
        <v>0</v>
      </c>
      <c r="P171" s="416">
        <f>IF($B$7="Actuals only",SUMIF('MemMon Actual'!$B$28:$B$31,'Summary TC'!$B169,'MemMon Actual'!O$28:O$31),0)+IF($B$7="Actuals + Projected",SUMIF('MemMon Total'!$B$24:$B$27,'Summary TC'!$B169,'MemMon Total'!O$24:O$27),0)</f>
        <v>0</v>
      </c>
      <c r="Q171" s="416">
        <f>IF($B$7="Actuals only",SUMIF('MemMon Actual'!$B$28:$B$31,'Summary TC'!$B169,'MemMon Actual'!P$28:P$31),0)+IF($B$7="Actuals + Projected",SUMIF('MemMon Total'!$B$24:$B$27,'Summary TC'!$B169,'MemMon Total'!P$24:P$27),0)</f>
        <v>0</v>
      </c>
      <c r="R171" s="416">
        <f>IF($B$7="Actuals only",SUMIF('MemMon Actual'!$B$28:$B$31,'Summary TC'!$B169,'MemMon Actual'!Q$28:Q$31),0)+IF($B$7="Actuals + Projected",SUMIF('MemMon Total'!$B$24:$B$27,'Summary TC'!$B169,'MemMon Total'!Q$24:Q$27),0)</f>
        <v>0</v>
      </c>
      <c r="S171" s="416">
        <f>IF($B$7="Actuals only",SUMIF('MemMon Actual'!$B$28:$B$31,'Summary TC'!$B169,'MemMon Actual'!R$28:R$31),0)+IF($B$7="Actuals + Projected",SUMIF('MemMon Total'!$B$24:$B$27,'Summary TC'!$B169,'MemMon Total'!R$24:R$27),0)</f>
        <v>0</v>
      </c>
      <c r="T171" s="416">
        <f>IF($B$7="Actuals only",SUMIF('MemMon Actual'!$B$28:$B$31,'Summary TC'!$B169,'MemMon Actual'!S$28:S$31),0)+IF($B$7="Actuals + Projected",SUMIF('MemMon Total'!$B$24:$B$27,'Summary TC'!$B169,'MemMon Total'!S$24:S$27),0)</f>
        <v>0</v>
      </c>
      <c r="U171" s="416">
        <f>IF($B$7="Actuals only",SUMIF('MemMon Actual'!$B$28:$B$31,'Summary TC'!$B169,'MemMon Actual'!T$28:T$31),0)+IF($B$7="Actuals + Projected",SUMIF('MemMon Total'!$B$24:$B$27,'Summary TC'!$B169,'MemMon Total'!T$24:T$27),0)</f>
        <v>0</v>
      </c>
      <c r="V171" s="416">
        <f>IF($B$7="Actuals only",SUMIF('MemMon Actual'!$B$28:$B$31,'Summary TC'!$B169,'MemMon Actual'!U$28:U$31),0)+IF($B$7="Actuals + Projected",SUMIF('MemMon Total'!$B$24:$B$27,'Summary TC'!$B169,'MemMon Total'!U$24:U$27),0)</f>
        <v>0</v>
      </c>
      <c r="W171" s="416">
        <f>IF($B$7="Actuals only",SUMIF('MemMon Actual'!$B$28:$B$31,'Summary TC'!$B169,'MemMon Actual'!V$28:V$31),0)+IF($B$7="Actuals + Projected",SUMIF('MemMon Total'!$B$24:$B$27,'Summary TC'!$B169,'MemMon Total'!V$24:V$27),0)</f>
        <v>0</v>
      </c>
      <c r="X171" s="416">
        <f>IF($B$7="Actuals only",SUMIF('MemMon Actual'!$B$28:$B$31,'Summary TC'!$B169,'MemMon Actual'!W$28:W$31),0)+IF($B$7="Actuals + Projected",SUMIF('MemMon Total'!$B$24:$B$27,'Summary TC'!$B169,'MemMon Total'!W$24:W$27),0)</f>
        <v>0</v>
      </c>
      <c r="Y171" s="416">
        <f>IF($B$7="Actuals only",SUMIF('MemMon Actual'!$B$28:$B$31,'Summary TC'!$B169,'MemMon Actual'!X$28:X$31),0)+IF($B$7="Actuals + Projected",SUMIF('MemMon Total'!$B$24:$B$27,'Summary TC'!$B169,'MemMon Total'!X$24:X$27),0)</f>
        <v>0</v>
      </c>
      <c r="Z171" s="416">
        <f>IF($B$7="Actuals only",SUMIF('MemMon Actual'!$B$28:$B$31,'Summary TC'!$B169,'MemMon Actual'!Y$28:Y$31),0)+IF($B$7="Actuals + Projected",SUMIF('MemMon Total'!$B$24:$B$27,'Summary TC'!$B169,'MemMon Total'!Y$24:Y$27),0)</f>
        <v>0</v>
      </c>
      <c r="AA171" s="416">
        <f>IF($B$7="Actuals only",SUMIF('MemMon Actual'!$B$28:$B$31,'Summary TC'!$B169,'MemMon Actual'!Z$28:Z$31),0)+IF($B$7="Actuals + Projected",SUMIF('MemMon Total'!$B$24:$B$27,'Summary TC'!$B169,'MemMon Total'!Z$24:Z$27),0)</f>
        <v>0</v>
      </c>
      <c r="AB171" s="416">
        <f>IF($B$7="Actuals only",SUMIF('MemMon Actual'!$B$28:$B$31,'Summary TC'!$B169,'MemMon Actual'!AA$28:AA$31),0)+IF($B$7="Actuals + Projected",SUMIF('MemMon Total'!$B$24:$B$27,'Summary TC'!$B169,'MemMon Total'!AA$24:AA$27),0)</f>
        <v>0</v>
      </c>
      <c r="AC171" s="417">
        <f>IF($B$7="Actuals only",SUMIF('MemMon Actual'!$B$28:$B$31,'Summary TC'!$B169,'MemMon Actual'!AB$28:AB$31),0)+IF($B$7="Actuals + Projected",SUMIF('MemMon Total'!$B$24:$B$27,'Summary TC'!$B169,'MemMon Total'!AB$24:AB$27),0)</f>
        <v>0</v>
      </c>
      <c r="AD171" s="410"/>
    </row>
    <row r="172" spans="2:30" x14ac:dyDescent="0.2">
      <c r="B172" s="61"/>
      <c r="C172" s="213"/>
      <c r="D172" s="259"/>
      <c r="E172" s="407"/>
      <c r="F172" s="416"/>
      <c r="G172" s="416"/>
      <c r="H172" s="416"/>
      <c r="I172" s="416"/>
      <c r="J172" s="416"/>
      <c r="K172" s="416"/>
      <c r="L172" s="416"/>
      <c r="M172" s="416"/>
      <c r="N172" s="416"/>
      <c r="O172" s="416"/>
      <c r="P172" s="416"/>
      <c r="Q172" s="416"/>
      <c r="R172" s="416"/>
      <c r="S172" s="416"/>
      <c r="T172" s="416"/>
      <c r="U172" s="416"/>
      <c r="V172" s="416"/>
      <c r="W172" s="416"/>
      <c r="X172" s="416"/>
      <c r="Y172" s="416"/>
      <c r="Z172" s="416"/>
      <c r="AA172" s="416"/>
      <c r="AB172" s="416"/>
      <c r="AC172" s="417"/>
      <c r="AD172" s="410"/>
    </row>
    <row r="173" spans="2:30" x14ac:dyDescent="0.2">
      <c r="B173" s="61"/>
      <c r="C173" s="213"/>
      <c r="D173" s="259"/>
      <c r="E173" s="407"/>
      <c r="F173" s="416"/>
      <c r="G173" s="416"/>
      <c r="H173" s="416"/>
      <c r="I173" s="416"/>
      <c r="J173" s="416"/>
      <c r="K173" s="416"/>
      <c r="L173" s="416"/>
      <c r="M173" s="416"/>
      <c r="N173" s="416"/>
      <c r="O173" s="416"/>
      <c r="P173" s="416"/>
      <c r="Q173" s="416"/>
      <c r="R173" s="416"/>
      <c r="S173" s="416"/>
      <c r="T173" s="416"/>
      <c r="U173" s="416"/>
      <c r="V173" s="416"/>
      <c r="W173" s="416"/>
      <c r="X173" s="416"/>
      <c r="Y173" s="416"/>
      <c r="Z173" s="416"/>
      <c r="AA173" s="416"/>
      <c r="AB173" s="416"/>
      <c r="AC173" s="417"/>
      <c r="AD173" s="410"/>
    </row>
    <row r="174" spans="2:30" x14ac:dyDescent="0.2">
      <c r="B174" s="214" t="s">
        <v>41</v>
      </c>
      <c r="C174" s="213"/>
      <c r="D174" s="597" t="s">
        <v>191</v>
      </c>
      <c r="E174" s="407"/>
      <c r="F174" s="416"/>
      <c r="G174" s="416"/>
      <c r="H174" s="416"/>
      <c r="I174" s="416"/>
      <c r="J174" s="416"/>
      <c r="K174" s="416"/>
      <c r="L174" s="416"/>
      <c r="M174" s="416"/>
      <c r="N174" s="416"/>
      <c r="O174" s="416"/>
      <c r="P174" s="416"/>
      <c r="Q174" s="416"/>
      <c r="R174" s="416"/>
      <c r="S174" s="416"/>
      <c r="T174" s="416"/>
      <c r="U174" s="416"/>
      <c r="V174" s="416"/>
      <c r="W174" s="416"/>
      <c r="X174" s="416"/>
      <c r="Y174" s="416"/>
      <c r="Z174" s="416"/>
      <c r="AA174" s="416"/>
      <c r="AB174" s="416"/>
      <c r="AC174" s="417"/>
      <c r="AD174" s="410"/>
    </row>
    <row r="175" spans="2:30" x14ac:dyDescent="0.2">
      <c r="B175" s="61"/>
      <c r="C175" s="213"/>
      <c r="D175" s="672" t="s">
        <v>38</v>
      </c>
      <c r="E175" s="407"/>
      <c r="F175" s="416"/>
      <c r="G175" s="416"/>
      <c r="H175" s="416"/>
      <c r="I175" s="416"/>
      <c r="J175" s="416"/>
      <c r="K175" s="416"/>
      <c r="L175" s="416"/>
      <c r="M175" s="416"/>
      <c r="N175" s="416"/>
      <c r="O175" s="416"/>
      <c r="P175" s="416"/>
      <c r="Q175" s="416"/>
      <c r="R175" s="416"/>
      <c r="S175" s="416"/>
      <c r="T175" s="416"/>
      <c r="U175" s="416"/>
      <c r="V175" s="416"/>
      <c r="W175" s="416"/>
      <c r="X175" s="416"/>
      <c r="Y175" s="416"/>
      <c r="Z175" s="416"/>
      <c r="AA175" s="416"/>
      <c r="AB175" s="416"/>
      <c r="AC175" s="417"/>
      <c r="AD175" s="410"/>
    </row>
    <row r="176" spans="2:30" x14ac:dyDescent="0.2">
      <c r="B176" s="292"/>
      <c r="C176" s="213"/>
      <c r="D176" s="594"/>
      <c r="E176" s="407"/>
      <c r="F176" s="416"/>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16"/>
      <c r="AC176" s="417"/>
      <c r="AD176" s="410"/>
    </row>
    <row r="177" spans="2:58" x14ac:dyDescent="0.2">
      <c r="B177" s="61" t="str">
        <f>IFERROR(VLOOKUP(C177,'MEG Def'!$A$47:$B$49,2),"")</f>
        <v/>
      </c>
      <c r="C177" s="213"/>
      <c r="D177" s="259" t="str">
        <f>IF($C177&lt;&gt;0,"Total","")</f>
        <v/>
      </c>
      <c r="E177" s="353">
        <f>IF($D$175="Yes",E192,IF($B$7="Actuals Only",IF('C Report'!$K$2&gt;E$11,SUMIF('WOW PMPM &amp; Agg'!$B$47:$B$49,'Summary TC'!$B177,'WOW PMPM &amp; Agg'!D$47:D$49),IF(AND('C Report'!$K$2=E$11,'C Report'!$K$3=1),(SUMIF('WOW PMPM &amp; Agg'!$B$47:$B$49,'Summary TC'!$B177,'WOW PMPM &amp; Agg'!D$47:D$49)*0.25),IF(AND('C Report'!$K$2=E$11,'C Report'!$K$3=2),(SUMIF('WOW PMPM &amp; Agg'!$B$47:$B$49,'Summary TC'!$B177,'WOW PMPM &amp; Agg'!D$47:D$49)*0.5),IF(AND('C Report'!$K$2=E$11,'C Report'!$K$3=3),(SUMIF('WOW PMPM &amp; Agg'!$B$47:$B$49,'Summary TC'!$B177,'WOW PMPM &amp; Agg'!D$47:D$49)*0.75),IF(AND('C Report'!$K$2=E$11,'C Report'!$K$3=4),SUMIF('WOW PMPM &amp; Agg'!$B$47:$B$49,'Summary TC'!$B177,'WOW PMPM &amp; Agg'!D$47:D$49),""))))),SUMIF('WOW PMPM &amp; Agg'!$B$47:$B$49,'Summary TC'!$B177,'WOW PMPM &amp; Agg'!D$47:D$49)))</f>
        <v>0</v>
      </c>
      <c r="F177" s="354">
        <f>IF($D$175="Yes",F192,IF($B$7="Actuals Only",IF('C Report'!$K$2&gt;F$11,SUMIF('WOW PMPM &amp; Agg'!$B$47:$B$49,'Summary TC'!$B177,'WOW PMPM &amp; Agg'!E$47:E$49),IF(AND('C Report'!$K$2=F$11,'C Report'!$K$3=1),(SUMIF('WOW PMPM &amp; Agg'!$B$47:$B$49,'Summary TC'!$B177,'WOW PMPM &amp; Agg'!E$47:E$49)*0.25),IF(AND('C Report'!$K$2=F$11,'C Report'!$K$3=2),(SUMIF('WOW PMPM &amp; Agg'!$B$47:$B$49,'Summary TC'!$B177,'WOW PMPM &amp; Agg'!E$47:E$49)*0.5),IF(AND('C Report'!$K$2=F$11,'C Report'!$K$3=3),(SUMIF('WOW PMPM &amp; Agg'!$B$47:$B$49,'Summary TC'!$B177,'WOW PMPM &amp; Agg'!E$47:E$49)*0.75),IF(AND('C Report'!$K$2=F$11,'C Report'!$K$3=4),SUMIF('WOW PMPM &amp; Agg'!$B$47:$B$49,'Summary TC'!$B177,'WOW PMPM &amp; Agg'!E$47:E$49),""))))),SUMIF('WOW PMPM &amp; Agg'!$B$47:$B$49,'Summary TC'!$B177,'WOW PMPM &amp; Agg'!E$47:E$49)))</f>
        <v>0</v>
      </c>
      <c r="G177" s="354">
        <f>IF($D$175="Yes",G192,IF($B$7="Actuals Only",IF('C Report'!$K$2&gt;G$11,SUMIF('WOW PMPM &amp; Agg'!$B$47:$B$49,'Summary TC'!$B177,'WOW PMPM &amp; Agg'!F$47:F$49),IF(AND('C Report'!$K$2=G$11,'C Report'!$K$3=1),(SUMIF('WOW PMPM &amp; Agg'!$B$47:$B$49,'Summary TC'!$B177,'WOW PMPM &amp; Agg'!F$47:F$49)*0.25),IF(AND('C Report'!$K$2=G$11,'C Report'!$K$3=2),(SUMIF('WOW PMPM &amp; Agg'!$B$47:$B$49,'Summary TC'!$B177,'WOW PMPM &amp; Agg'!F$47:F$49)*0.5),IF(AND('C Report'!$K$2=G$11,'C Report'!$K$3=3),(SUMIF('WOW PMPM &amp; Agg'!$B$47:$B$49,'Summary TC'!$B177,'WOW PMPM &amp; Agg'!F$47:F$49)*0.75),IF(AND('C Report'!$K$2=G$11,'C Report'!$K$3=4),SUMIF('WOW PMPM &amp; Agg'!$B$47:$B$49,'Summary TC'!$B177,'WOW PMPM &amp; Agg'!F$47:F$49),""))))),SUMIF('WOW PMPM &amp; Agg'!$B$47:$B$49,'Summary TC'!$B177,'WOW PMPM &amp; Agg'!F$47:F$49)))</f>
        <v>0</v>
      </c>
      <c r="H177" s="354">
        <f>IF($D$175="Yes",H192,IF($B$7="Actuals Only",IF('C Report'!$K$2&gt;H$11,SUMIF('WOW PMPM &amp; Agg'!$B$47:$B$49,'Summary TC'!$B177,'WOW PMPM &amp; Agg'!G$47:G$49),IF(AND('C Report'!$K$2=H$11,'C Report'!$K$3=1),(SUMIF('WOW PMPM &amp; Agg'!$B$47:$B$49,'Summary TC'!$B177,'WOW PMPM &amp; Agg'!G$47:G$49)*0.25),IF(AND('C Report'!$K$2=H$11,'C Report'!$K$3=2),(SUMIF('WOW PMPM &amp; Agg'!$B$47:$B$49,'Summary TC'!$B177,'WOW PMPM &amp; Agg'!G$47:G$49)*0.5),IF(AND('C Report'!$K$2=H$11,'C Report'!$K$3=3),(SUMIF('WOW PMPM &amp; Agg'!$B$47:$B$49,'Summary TC'!$B177,'WOW PMPM &amp; Agg'!G$47:G$49)*0.75),IF(AND('C Report'!$K$2=H$11,'C Report'!$K$3=4),SUMIF('WOW PMPM &amp; Agg'!$B$47:$B$49,'Summary TC'!$B177,'WOW PMPM &amp; Agg'!G$47:G$49),""))))),SUMIF('WOW PMPM &amp; Agg'!$B$47:$B$49,'Summary TC'!$B177,'WOW PMPM &amp; Agg'!G$47:G$49)))</f>
        <v>0</v>
      </c>
      <c r="I177" s="354">
        <f>IF($D$175="Yes",I192,IF($B$7="Actuals Only",IF('C Report'!$K$2&gt;I$11,SUMIF('WOW PMPM &amp; Agg'!$B$47:$B$49,'Summary TC'!$B177,'WOW PMPM &amp; Agg'!H$47:H$49),IF(AND('C Report'!$K$2=I$11,'C Report'!$K$3=1),(SUMIF('WOW PMPM &amp; Agg'!$B$47:$B$49,'Summary TC'!$B177,'WOW PMPM &amp; Agg'!H$47:H$49)*0.25),IF(AND('C Report'!$K$2=I$11,'C Report'!$K$3=2),(SUMIF('WOW PMPM &amp; Agg'!$B$47:$B$49,'Summary TC'!$B177,'WOW PMPM &amp; Agg'!H$47:H$49)*0.5),IF(AND('C Report'!$K$2=I$11,'C Report'!$K$3=3),(SUMIF('WOW PMPM &amp; Agg'!$B$47:$B$49,'Summary TC'!$B177,'WOW PMPM &amp; Agg'!H$47:H$49)*0.75),IF(AND('C Report'!$K$2=I$11,'C Report'!$K$3=4),SUMIF('WOW PMPM &amp; Agg'!$B$47:$B$49,'Summary TC'!$B177,'WOW PMPM &amp; Agg'!H$47:H$49),""))))),SUMIF('WOW PMPM &amp; Agg'!$B$47:$B$49,'Summary TC'!$B177,'WOW PMPM &amp; Agg'!H$47:H$49)))</f>
        <v>0</v>
      </c>
      <c r="J177" s="354">
        <f>IF($D$175="Yes",J192,IF($B$7="Actuals Only",IF('C Report'!$K$2&gt;J$11,SUMIF('WOW PMPM &amp; Agg'!$B$47:$B$49,'Summary TC'!$B177,'WOW PMPM &amp; Agg'!I$47:I$49),IF(AND('C Report'!$K$2=J$11,'C Report'!$K$3=1),(SUMIF('WOW PMPM &amp; Agg'!$B$47:$B$49,'Summary TC'!$B177,'WOW PMPM &amp; Agg'!I$47:I$49)*0.25),IF(AND('C Report'!$K$2=J$11,'C Report'!$K$3=2),(SUMIF('WOW PMPM &amp; Agg'!$B$47:$B$49,'Summary TC'!$B177,'WOW PMPM &amp; Agg'!I$47:I$49)*0.5),IF(AND('C Report'!$K$2=J$11,'C Report'!$K$3=3),(SUMIF('WOW PMPM &amp; Agg'!$B$47:$B$49,'Summary TC'!$B177,'WOW PMPM &amp; Agg'!I$47:I$49)*0.75),IF(AND('C Report'!$K$2=J$11,'C Report'!$K$3=4),SUMIF('WOW PMPM &amp; Agg'!$B$47:$B$49,'Summary TC'!$B177,'WOW PMPM &amp; Agg'!I$47:I$49),""))))),SUMIF('WOW PMPM &amp; Agg'!$B$47:$B$49,'Summary TC'!$B177,'WOW PMPM &amp; Agg'!I$47:I$49)))</f>
        <v>0</v>
      </c>
      <c r="K177" s="354">
        <f>IF($D$175="Yes",K192,IF($B$7="Actuals Only",IF('C Report'!$K$2&gt;K$11,SUMIF('WOW PMPM &amp; Agg'!$B$47:$B$49,'Summary TC'!$B177,'WOW PMPM &amp; Agg'!J$47:J$49),IF(AND('C Report'!$K$2=K$11,'C Report'!$K$3=1),(SUMIF('WOW PMPM &amp; Agg'!$B$47:$B$49,'Summary TC'!$B177,'WOW PMPM &amp; Agg'!J$47:J$49)*0.25),IF(AND('C Report'!$K$2=K$11,'C Report'!$K$3=2),(SUMIF('WOW PMPM &amp; Agg'!$B$47:$B$49,'Summary TC'!$B177,'WOW PMPM &amp; Agg'!J$47:J$49)*0.5),IF(AND('C Report'!$K$2=K$11,'C Report'!$K$3=3),(SUMIF('WOW PMPM &amp; Agg'!$B$47:$B$49,'Summary TC'!$B177,'WOW PMPM &amp; Agg'!J$47:J$49)*0.75),IF(AND('C Report'!$K$2=K$11,'C Report'!$K$3=4),SUMIF('WOW PMPM &amp; Agg'!$B$47:$B$49,'Summary TC'!$B177,'WOW PMPM &amp; Agg'!J$47:J$49),""))))),SUMIF('WOW PMPM &amp; Agg'!$B$47:$B$49,'Summary TC'!$B177,'WOW PMPM &amp; Agg'!J$47:J$49)))</f>
        <v>0</v>
      </c>
      <c r="L177" s="354">
        <f>IF($D$175="Yes",L192,IF($B$7="Actuals Only",IF('C Report'!$K$2&gt;L$11,SUMIF('WOW PMPM &amp; Agg'!$B$47:$B$49,'Summary TC'!$B177,'WOW PMPM &amp; Agg'!K$47:K$49),IF(AND('C Report'!$K$2=L$11,'C Report'!$K$3=1),(SUMIF('WOW PMPM &amp; Agg'!$B$47:$B$49,'Summary TC'!$B177,'WOW PMPM &amp; Agg'!K$47:K$49)*0.25),IF(AND('C Report'!$K$2=L$11,'C Report'!$K$3=2),(SUMIF('WOW PMPM &amp; Agg'!$B$47:$B$49,'Summary TC'!$B177,'WOW PMPM &amp; Agg'!K$47:K$49)*0.5),IF(AND('C Report'!$K$2=L$11,'C Report'!$K$3=3),(SUMIF('WOW PMPM &amp; Agg'!$B$47:$B$49,'Summary TC'!$B177,'WOW PMPM &amp; Agg'!K$47:K$49)*0.75),IF(AND('C Report'!$K$2=L$11,'C Report'!$K$3=4),SUMIF('WOW PMPM &amp; Agg'!$B$47:$B$49,'Summary TC'!$B177,'WOW PMPM &amp; Agg'!K$47:K$49),""))))),SUMIF('WOW PMPM &amp; Agg'!$B$47:$B$49,'Summary TC'!$B177,'WOW PMPM &amp; Agg'!K$47:K$49)))</f>
        <v>0</v>
      </c>
      <c r="M177" s="354">
        <f>IF($D$175="Yes",M192,IF($B$7="Actuals Only",IF('C Report'!$K$2&gt;M$11,SUMIF('WOW PMPM &amp; Agg'!$B$47:$B$49,'Summary TC'!$B177,'WOW PMPM &amp; Agg'!L$47:L$49),IF(AND('C Report'!$K$2=M$11,'C Report'!$K$3=1),(SUMIF('WOW PMPM &amp; Agg'!$B$47:$B$49,'Summary TC'!$B177,'WOW PMPM &amp; Agg'!L$47:L$49)*0.25),IF(AND('C Report'!$K$2=M$11,'C Report'!$K$3=2),(SUMIF('WOW PMPM &amp; Agg'!$B$47:$B$49,'Summary TC'!$B177,'WOW PMPM &amp; Agg'!L$47:L$49)*0.5),IF(AND('C Report'!$K$2=M$11,'C Report'!$K$3=3),(SUMIF('WOW PMPM &amp; Agg'!$B$47:$B$49,'Summary TC'!$B177,'WOW PMPM &amp; Agg'!L$47:L$49)*0.75),IF(AND('C Report'!$K$2=M$11,'C Report'!$K$3=4),SUMIF('WOW PMPM &amp; Agg'!$B$47:$B$49,'Summary TC'!$B177,'WOW PMPM &amp; Agg'!L$47:L$49),""))))),SUMIF('WOW PMPM &amp; Agg'!$B$47:$B$49,'Summary TC'!$B177,'WOW PMPM &amp; Agg'!L$47:L$49)))</f>
        <v>0</v>
      </c>
      <c r="N177" s="354">
        <f>IF($D$175="Yes",N192,IF($B$7="Actuals Only",IF('C Report'!$K$2&gt;N$11,SUMIF('WOW PMPM &amp; Agg'!$B$47:$B$49,'Summary TC'!$B177,'WOW PMPM &amp; Agg'!M$47:M$49),IF(AND('C Report'!$K$2=N$11,'C Report'!$K$3=1),(SUMIF('WOW PMPM &amp; Agg'!$B$47:$B$49,'Summary TC'!$B177,'WOW PMPM &amp; Agg'!M$47:M$49)*0.25),IF(AND('C Report'!$K$2=N$11,'C Report'!$K$3=2),(SUMIF('WOW PMPM &amp; Agg'!$B$47:$B$49,'Summary TC'!$B177,'WOW PMPM &amp; Agg'!M$47:M$49)*0.5),IF(AND('C Report'!$K$2=N$11,'C Report'!$K$3=3),(SUMIF('WOW PMPM &amp; Agg'!$B$47:$B$49,'Summary TC'!$B177,'WOW PMPM &amp; Agg'!M$47:M$49)*0.75),IF(AND('C Report'!$K$2=N$11,'C Report'!$K$3=4),SUMIF('WOW PMPM &amp; Agg'!$B$47:$B$49,'Summary TC'!$B177,'WOW PMPM &amp; Agg'!M$47:M$49),""))))),SUMIF('WOW PMPM &amp; Agg'!$B$47:$B$49,'Summary TC'!$B177,'WOW PMPM &amp; Agg'!M$47:M$49)))</f>
        <v>0</v>
      </c>
      <c r="O177" s="354">
        <f>IF($D$175="Yes",O192,IF($B$7="Actuals Only",IF('C Report'!$K$2&gt;O$11,SUMIF('WOW PMPM &amp; Agg'!$B$47:$B$49,'Summary TC'!$B177,'WOW PMPM &amp; Agg'!N$47:N$49),IF(AND('C Report'!$K$2=O$11,'C Report'!$K$3=1),(SUMIF('WOW PMPM &amp; Agg'!$B$47:$B$49,'Summary TC'!$B177,'WOW PMPM &amp; Agg'!N$47:N$49)*0.25),IF(AND('C Report'!$K$2=O$11,'C Report'!$K$3=2),(SUMIF('WOW PMPM &amp; Agg'!$B$47:$B$49,'Summary TC'!$B177,'WOW PMPM &amp; Agg'!N$47:N$49)*0.5),IF(AND('C Report'!$K$2=O$11,'C Report'!$K$3=3),(SUMIF('WOW PMPM &amp; Agg'!$B$47:$B$49,'Summary TC'!$B177,'WOW PMPM &amp; Agg'!N$47:N$49)*0.75),IF(AND('C Report'!$K$2=O$11,'C Report'!$K$3=4),SUMIF('WOW PMPM &amp; Agg'!$B$47:$B$49,'Summary TC'!$B177,'WOW PMPM &amp; Agg'!N$47:N$49),""))))),SUMIF('WOW PMPM &amp; Agg'!$B$47:$B$49,'Summary TC'!$B177,'WOW PMPM &amp; Agg'!N$47:N$49)))</f>
        <v>0</v>
      </c>
      <c r="P177" s="354">
        <f>IF($D$175="Yes",P192,IF($B$7="Actuals Only",IF('C Report'!$K$2&gt;P$11,SUMIF('WOW PMPM &amp; Agg'!$B$47:$B$49,'Summary TC'!$B177,'WOW PMPM &amp; Agg'!O$47:O$49),IF(AND('C Report'!$K$2=P$11,'C Report'!$K$3=1),(SUMIF('WOW PMPM &amp; Agg'!$B$47:$B$49,'Summary TC'!$B177,'WOW PMPM &amp; Agg'!O$47:O$49)*0.25),IF(AND('C Report'!$K$2=P$11,'C Report'!$K$3=2),(SUMIF('WOW PMPM &amp; Agg'!$B$47:$B$49,'Summary TC'!$B177,'WOW PMPM &amp; Agg'!O$47:O$49)*0.5),IF(AND('C Report'!$K$2=P$11,'C Report'!$K$3=3),(SUMIF('WOW PMPM &amp; Agg'!$B$47:$B$49,'Summary TC'!$B177,'WOW PMPM &amp; Agg'!O$47:O$49)*0.75),IF(AND('C Report'!$K$2=P$11,'C Report'!$K$3=4),SUMIF('WOW PMPM &amp; Agg'!$B$47:$B$49,'Summary TC'!$B177,'WOW PMPM &amp; Agg'!O$47:O$49),""))))),SUMIF('WOW PMPM &amp; Agg'!$B$47:$B$49,'Summary TC'!$B177,'WOW PMPM &amp; Agg'!O$47:O$49)))</f>
        <v>0</v>
      </c>
      <c r="Q177" s="354">
        <f>IF($D$175="Yes",Q192,IF($B$7="Actuals Only",IF('C Report'!$K$2&gt;Q$11,SUMIF('WOW PMPM &amp; Agg'!$B$47:$B$49,'Summary TC'!$B177,'WOW PMPM &amp; Agg'!P$47:P$49),IF(AND('C Report'!$K$2=Q$11,'C Report'!$K$3=1),(SUMIF('WOW PMPM &amp; Agg'!$B$47:$B$49,'Summary TC'!$B177,'WOW PMPM &amp; Agg'!P$47:P$49)*0.25),IF(AND('C Report'!$K$2=Q$11,'C Report'!$K$3=2),(SUMIF('WOW PMPM &amp; Agg'!$B$47:$B$49,'Summary TC'!$B177,'WOW PMPM &amp; Agg'!P$47:P$49)*0.5),IF(AND('C Report'!$K$2=Q$11,'C Report'!$K$3=3),(SUMIF('WOW PMPM &amp; Agg'!$B$47:$B$49,'Summary TC'!$B177,'WOW PMPM &amp; Agg'!P$47:P$49)*0.75),IF(AND('C Report'!$K$2=Q$11,'C Report'!$K$3=4),SUMIF('WOW PMPM &amp; Agg'!$B$47:$B$49,'Summary TC'!$B177,'WOW PMPM &amp; Agg'!P$47:P$49),""))))),SUMIF('WOW PMPM &amp; Agg'!$B$47:$B$49,'Summary TC'!$B177,'WOW PMPM &amp; Agg'!P$47:P$49)))</f>
        <v>0</v>
      </c>
      <c r="R177" s="354">
        <f>IF($D$175="Yes",R192,IF($B$7="Actuals Only",IF('C Report'!$K$2&gt;R$11,SUMIF('WOW PMPM &amp; Agg'!$B$47:$B$49,'Summary TC'!$B177,'WOW PMPM &amp; Agg'!Q$47:Q$49),IF(AND('C Report'!$K$2=R$11,'C Report'!$K$3=1),(SUMIF('WOW PMPM &amp; Agg'!$B$47:$B$49,'Summary TC'!$B177,'WOW PMPM &amp; Agg'!Q$47:Q$49)*0.25),IF(AND('C Report'!$K$2=R$11,'C Report'!$K$3=2),(SUMIF('WOW PMPM &amp; Agg'!$B$47:$B$49,'Summary TC'!$B177,'WOW PMPM &amp; Agg'!Q$47:Q$49)*0.5),IF(AND('C Report'!$K$2=R$11,'C Report'!$K$3=3),(SUMIF('WOW PMPM &amp; Agg'!$B$47:$B$49,'Summary TC'!$B177,'WOW PMPM &amp; Agg'!Q$47:Q$49)*0.75),IF(AND('C Report'!$K$2=R$11,'C Report'!$K$3=4),SUMIF('WOW PMPM &amp; Agg'!$B$47:$B$49,'Summary TC'!$B177,'WOW PMPM &amp; Agg'!Q$47:Q$49),""))))),SUMIF('WOW PMPM &amp; Agg'!$B$47:$B$49,'Summary TC'!$B177,'WOW PMPM &amp; Agg'!Q$47:Q$49)))</f>
        <v>0</v>
      </c>
      <c r="S177" s="354">
        <f>IF($D$175="Yes",S192,IF($B$7="Actuals Only",IF('C Report'!$K$2&gt;S$11,SUMIF('WOW PMPM &amp; Agg'!$B$47:$B$49,'Summary TC'!$B177,'WOW PMPM &amp; Agg'!R$47:R$49),IF(AND('C Report'!$K$2=S$11,'C Report'!$K$3=1),(SUMIF('WOW PMPM &amp; Agg'!$B$47:$B$49,'Summary TC'!$B177,'WOW PMPM &amp; Agg'!R$47:R$49)*0.25),IF(AND('C Report'!$K$2=S$11,'C Report'!$K$3=2),(SUMIF('WOW PMPM &amp; Agg'!$B$47:$B$49,'Summary TC'!$B177,'WOW PMPM &amp; Agg'!R$47:R$49)*0.5),IF(AND('C Report'!$K$2=S$11,'C Report'!$K$3=3),(SUMIF('WOW PMPM &amp; Agg'!$B$47:$B$49,'Summary TC'!$B177,'WOW PMPM &amp; Agg'!R$47:R$49)*0.75),IF(AND('C Report'!$K$2=S$11,'C Report'!$K$3=4),SUMIF('WOW PMPM &amp; Agg'!$B$47:$B$49,'Summary TC'!$B177,'WOW PMPM &amp; Agg'!R$47:R$49),""))))),SUMIF('WOW PMPM &amp; Agg'!$B$47:$B$49,'Summary TC'!$B177,'WOW PMPM &amp; Agg'!R$47:R$49)))</f>
        <v>0</v>
      </c>
      <c r="T177" s="354">
        <f>IF($D$175="Yes",T192,IF($B$7="Actuals Only",IF('C Report'!$K$2&gt;T$11,SUMIF('WOW PMPM &amp; Agg'!$B$47:$B$49,'Summary TC'!$B177,'WOW PMPM &amp; Agg'!S$47:S$49),IF(AND('C Report'!$K$2=T$11,'C Report'!$K$3=1),(SUMIF('WOW PMPM &amp; Agg'!$B$47:$B$49,'Summary TC'!$B177,'WOW PMPM &amp; Agg'!S$47:S$49)*0.25),IF(AND('C Report'!$K$2=T$11,'C Report'!$K$3=2),(SUMIF('WOW PMPM &amp; Agg'!$B$47:$B$49,'Summary TC'!$B177,'WOW PMPM &amp; Agg'!S$47:S$49)*0.5),IF(AND('C Report'!$K$2=T$11,'C Report'!$K$3=3),(SUMIF('WOW PMPM &amp; Agg'!$B$47:$B$49,'Summary TC'!$B177,'WOW PMPM &amp; Agg'!S$47:S$49)*0.75),IF(AND('C Report'!$K$2=T$11,'C Report'!$K$3=4),SUMIF('WOW PMPM &amp; Agg'!$B$47:$B$49,'Summary TC'!$B177,'WOW PMPM &amp; Agg'!S$47:S$49),""))))),SUMIF('WOW PMPM &amp; Agg'!$B$47:$B$49,'Summary TC'!$B177,'WOW PMPM &amp; Agg'!S$47:S$49)))</f>
        <v>0</v>
      </c>
      <c r="U177" s="354">
        <f>IF($D$175="Yes",U192,IF($B$7="Actuals Only",IF('C Report'!$K$2&gt;U$11,SUMIF('WOW PMPM &amp; Agg'!$B$47:$B$49,'Summary TC'!$B177,'WOW PMPM &amp; Agg'!T$47:T$49),IF(AND('C Report'!$K$2=U$11,'C Report'!$K$3=1),(SUMIF('WOW PMPM &amp; Agg'!$B$47:$B$49,'Summary TC'!$B177,'WOW PMPM &amp; Agg'!T$47:T$49)*0.25),IF(AND('C Report'!$K$2=U$11,'C Report'!$K$3=2),(SUMIF('WOW PMPM &amp; Agg'!$B$47:$B$49,'Summary TC'!$B177,'WOW PMPM &amp; Agg'!T$47:T$49)*0.5),IF(AND('C Report'!$K$2=U$11,'C Report'!$K$3=3),(SUMIF('WOW PMPM &amp; Agg'!$B$47:$B$49,'Summary TC'!$B177,'WOW PMPM &amp; Agg'!T$47:T$49)*0.75),IF(AND('C Report'!$K$2=U$11,'C Report'!$K$3=4),SUMIF('WOW PMPM &amp; Agg'!$B$47:$B$49,'Summary TC'!$B177,'WOW PMPM &amp; Agg'!T$47:T$49),""))))),SUMIF('WOW PMPM &amp; Agg'!$B$47:$B$49,'Summary TC'!$B177,'WOW PMPM &amp; Agg'!T$47:T$49)))</f>
        <v>0</v>
      </c>
      <c r="V177" s="354">
        <f>IF($D$175="Yes",V192,IF($B$7="Actuals Only",IF('C Report'!$K$2&gt;V$11,SUMIF('WOW PMPM &amp; Agg'!$B$47:$B$49,'Summary TC'!$B177,'WOW PMPM &amp; Agg'!U$47:U$49),IF(AND('C Report'!$K$2=V$11,'C Report'!$K$3=1),(SUMIF('WOW PMPM &amp; Agg'!$B$47:$B$49,'Summary TC'!$B177,'WOW PMPM &amp; Agg'!U$47:U$49)*0.25),IF(AND('C Report'!$K$2=V$11,'C Report'!$K$3=2),(SUMIF('WOW PMPM &amp; Agg'!$B$47:$B$49,'Summary TC'!$B177,'WOW PMPM &amp; Agg'!U$47:U$49)*0.5),IF(AND('C Report'!$K$2=V$11,'C Report'!$K$3=3),(SUMIF('WOW PMPM &amp; Agg'!$B$47:$B$49,'Summary TC'!$B177,'WOW PMPM &amp; Agg'!U$47:U$49)*0.75),IF(AND('C Report'!$K$2=V$11,'C Report'!$K$3=4),SUMIF('WOW PMPM &amp; Agg'!$B$47:$B$49,'Summary TC'!$B177,'WOW PMPM &amp; Agg'!U$47:U$49),""))))),SUMIF('WOW PMPM &amp; Agg'!$B$47:$B$49,'Summary TC'!$B177,'WOW PMPM &amp; Agg'!U$47:U$49)))</f>
        <v>0</v>
      </c>
      <c r="W177" s="354">
        <f>IF($D$175="Yes",W192,IF($B$7="Actuals Only",IF('C Report'!$K$2&gt;W$11,SUMIF('WOW PMPM &amp; Agg'!$B$47:$B$49,'Summary TC'!$B177,'WOW PMPM &amp; Agg'!V$47:V$49),IF(AND('C Report'!$K$2=W$11,'C Report'!$K$3=1),(SUMIF('WOW PMPM &amp; Agg'!$B$47:$B$49,'Summary TC'!$B177,'WOW PMPM &amp; Agg'!V$47:V$49)*0.25),IF(AND('C Report'!$K$2=W$11,'C Report'!$K$3=2),(SUMIF('WOW PMPM &amp; Agg'!$B$47:$B$49,'Summary TC'!$B177,'WOW PMPM &amp; Agg'!V$47:V$49)*0.5),IF(AND('C Report'!$K$2=W$11,'C Report'!$K$3=3),(SUMIF('WOW PMPM &amp; Agg'!$B$47:$B$49,'Summary TC'!$B177,'WOW PMPM &amp; Agg'!V$47:V$49)*0.75),IF(AND('C Report'!$K$2=W$11,'C Report'!$K$3=4),SUMIF('WOW PMPM &amp; Agg'!$B$47:$B$49,'Summary TC'!$B177,'WOW PMPM &amp; Agg'!V$47:V$49),""))))),SUMIF('WOW PMPM &amp; Agg'!$B$47:$B$49,'Summary TC'!$B177,'WOW PMPM &amp; Agg'!V$47:V$49)))</f>
        <v>0</v>
      </c>
      <c r="X177" s="354">
        <f>IF($D$175="Yes",X192,IF($B$7="Actuals Only",IF('C Report'!$K$2&gt;X$11,SUMIF('WOW PMPM &amp; Agg'!$B$47:$B$49,'Summary TC'!$B177,'WOW PMPM &amp; Agg'!W$47:W$49),IF(AND('C Report'!$K$2=X$11,'C Report'!$K$3=1),(SUMIF('WOW PMPM &amp; Agg'!$B$47:$B$49,'Summary TC'!$B177,'WOW PMPM &amp; Agg'!W$47:W$49)*0.25),IF(AND('C Report'!$K$2=X$11,'C Report'!$K$3=2),(SUMIF('WOW PMPM &amp; Agg'!$B$47:$B$49,'Summary TC'!$B177,'WOW PMPM &amp; Agg'!W$47:W$49)*0.5),IF(AND('C Report'!$K$2=X$11,'C Report'!$K$3=3),(SUMIF('WOW PMPM &amp; Agg'!$B$47:$B$49,'Summary TC'!$B177,'WOW PMPM &amp; Agg'!W$47:W$49)*0.75),IF(AND('C Report'!$K$2=X$11,'C Report'!$K$3=4),SUMIF('WOW PMPM &amp; Agg'!$B$47:$B$49,'Summary TC'!$B177,'WOW PMPM &amp; Agg'!W$47:W$49),""))))),SUMIF('WOW PMPM &amp; Agg'!$B$47:$B$49,'Summary TC'!$B177,'WOW PMPM &amp; Agg'!W$47:W$49)))</f>
        <v>0</v>
      </c>
      <c r="Y177" s="354">
        <f>IF($D$175="Yes",Y192,IF($B$7="Actuals Only",IF('C Report'!$K$2&gt;Y$11,SUMIF('WOW PMPM &amp; Agg'!$B$47:$B$49,'Summary TC'!$B177,'WOW PMPM &amp; Agg'!X$47:X$49),IF(AND('C Report'!$K$2=Y$11,'C Report'!$K$3=1),(SUMIF('WOW PMPM &amp; Agg'!$B$47:$B$49,'Summary TC'!$B177,'WOW PMPM &amp; Agg'!X$47:X$49)*0.25),IF(AND('C Report'!$K$2=Y$11,'C Report'!$K$3=2),(SUMIF('WOW PMPM &amp; Agg'!$B$47:$B$49,'Summary TC'!$B177,'WOW PMPM &amp; Agg'!X$47:X$49)*0.5),IF(AND('C Report'!$K$2=Y$11,'C Report'!$K$3=3),(SUMIF('WOW PMPM &amp; Agg'!$B$47:$B$49,'Summary TC'!$B177,'WOW PMPM &amp; Agg'!X$47:X$49)*0.75),IF(AND('C Report'!$K$2=Y$11,'C Report'!$K$3=4),SUMIF('WOW PMPM &amp; Agg'!$B$47:$B$49,'Summary TC'!$B177,'WOW PMPM &amp; Agg'!X$47:X$49),""))))),SUMIF('WOW PMPM &amp; Agg'!$B$47:$B$49,'Summary TC'!$B177,'WOW PMPM &amp; Agg'!X$47:X$49)))</f>
        <v>0</v>
      </c>
      <c r="Z177" s="354">
        <f>IF($D$175="Yes",Z192,IF($B$7="Actuals Only",IF('C Report'!$K$2&gt;Z$11,SUMIF('WOW PMPM &amp; Agg'!$B$47:$B$49,'Summary TC'!$B177,'WOW PMPM &amp; Agg'!Y$47:Y$49),IF(AND('C Report'!$K$2=Z$11,'C Report'!$K$3=1),(SUMIF('WOW PMPM &amp; Agg'!$B$47:$B$49,'Summary TC'!$B177,'WOW PMPM &amp; Agg'!Y$47:Y$49)*0.25),IF(AND('C Report'!$K$2=Z$11,'C Report'!$K$3=2),(SUMIF('WOW PMPM &amp; Agg'!$B$47:$B$49,'Summary TC'!$B177,'WOW PMPM &amp; Agg'!Y$47:Y$49)*0.5),IF(AND('C Report'!$K$2=Z$11,'C Report'!$K$3=3),(SUMIF('WOW PMPM &amp; Agg'!$B$47:$B$49,'Summary TC'!$B177,'WOW PMPM &amp; Agg'!Y$47:Y$49)*0.75),IF(AND('C Report'!$K$2=Z$11,'C Report'!$K$3=4),SUMIF('WOW PMPM &amp; Agg'!$B$47:$B$49,'Summary TC'!$B177,'WOW PMPM &amp; Agg'!Y$47:Y$49),""))))),SUMIF('WOW PMPM &amp; Agg'!$B$47:$B$49,'Summary TC'!$B177,'WOW PMPM &amp; Agg'!Y$47:Y$49)))</f>
        <v>0</v>
      </c>
      <c r="AA177" s="354">
        <f>IF($D$175="Yes",AA192,IF($B$7="Actuals Only",IF('C Report'!$K$2&gt;AA$11,SUMIF('WOW PMPM &amp; Agg'!$B$47:$B$49,'Summary TC'!$B177,'WOW PMPM &amp; Agg'!Z$47:Z$49),IF(AND('C Report'!$K$2=AA$11,'C Report'!$K$3=1),(SUMIF('WOW PMPM &amp; Agg'!$B$47:$B$49,'Summary TC'!$B177,'WOW PMPM &amp; Agg'!Z$47:Z$49)*0.25),IF(AND('C Report'!$K$2=AA$11,'C Report'!$K$3=2),(SUMIF('WOW PMPM &amp; Agg'!$B$47:$B$49,'Summary TC'!$B177,'WOW PMPM &amp; Agg'!Z$47:Z$49)*0.5),IF(AND('C Report'!$K$2=AA$11,'C Report'!$K$3=3),(SUMIF('WOW PMPM &amp; Agg'!$B$47:$B$49,'Summary TC'!$B177,'WOW PMPM &amp; Agg'!Z$47:Z$49)*0.75),IF(AND('C Report'!$K$2=AA$11,'C Report'!$K$3=4),SUMIF('WOW PMPM &amp; Agg'!$B$47:$B$49,'Summary TC'!$B177,'WOW PMPM &amp; Agg'!Z$47:Z$49),""))))),SUMIF('WOW PMPM &amp; Agg'!$B$47:$B$49,'Summary TC'!$B177,'WOW PMPM &amp; Agg'!Z$47:Z$49)))</f>
        <v>0</v>
      </c>
      <c r="AB177" s="354">
        <f>IF($D$175="Yes",AB192,IF($B$7="Actuals Only",IF('C Report'!$K$2&gt;AB$11,SUMIF('WOW PMPM &amp; Agg'!$B$47:$B$49,'Summary TC'!$B177,'WOW PMPM &amp; Agg'!AA$47:AA$49),IF(AND('C Report'!$K$2=AB$11,'C Report'!$K$3=1),(SUMIF('WOW PMPM &amp; Agg'!$B$47:$B$49,'Summary TC'!$B177,'WOW PMPM &amp; Agg'!AA$47:AA$49)*0.25),IF(AND('C Report'!$K$2=AB$11,'C Report'!$K$3=2),(SUMIF('WOW PMPM &amp; Agg'!$B$47:$B$49,'Summary TC'!$B177,'WOW PMPM &amp; Agg'!AA$47:AA$49)*0.5),IF(AND('C Report'!$K$2=AB$11,'C Report'!$K$3=3),(SUMIF('WOW PMPM &amp; Agg'!$B$47:$B$49,'Summary TC'!$B177,'WOW PMPM &amp; Agg'!AA$47:AA$49)*0.75),IF(AND('C Report'!$K$2=AB$11,'C Report'!$K$3=4),SUMIF('WOW PMPM &amp; Agg'!$B$47:$B$49,'Summary TC'!$B177,'WOW PMPM &amp; Agg'!AA$47:AA$49),""))))),SUMIF('WOW PMPM &amp; Agg'!$B$47:$B$49,'Summary TC'!$B177,'WOW PMPM &amp; Agg'!AA$47:AA$49)))</f>
        <v>0</v>
      </c>
      <c r="AC177" s="355">
        <f>IF($D$175="Yes",AC192,IF($B$7="Actuals Only",IF('C Report'!$K$2&gt;AC$11,SUMIF('WOW PMPM &amp; Agg'!$B$47:$B$49,'Summary TC'!$B177,'WOW PMPM &amp; Agg'!AB$47:AB$49),IF(AND('C Report'!$K$2=AC$11,'C Report'!$K$3=1),(SUMIF('WOW PMPM &amp; Agg'!$B$47:$B$49,'Summary TC'!$B177,'WOW PMPM &amp; Agg'!AB$47:AB$49)*0.25),IF(AND('C Report'!$K$2=AC$11,'C Report'!$K$3=2),(SUMIF('WOW PMPM &amp; Agg'!$B$47:$B$49,'Summary TC'!$B177,'WOW PMPM &amp; Agg'!AB$47:AB$49)*0.5),IF(AND('C Report'!$K$2=AC$11,'C Report'!$K$3=3),(SUMIF('WOW PMPM &amp; Agg'!$B$47:$B$49,'Summary TC'!$B177,'WOW PMPM &amp; Agg'!AB$47:AB$49)*0.75),IF(AND('C Report'!$K$2=AC$11,'C Report'!$K$3=4),SUMIF('WOW PMPM &amp; Agg'!$B$47:$B$49,'Summary TC'!$B177,'WOW PMPM &amp; Agg'!AB$47:AB$49),""))))),SUMIF('WOW PMPM &amp; Agg'!$B$47:$B$49,'Summary TC'!$B177,'WOW PMPM &amp; Agg'!AB$47:AB$49)))</f>
        <v>0</v>
      </c>
      <c r="AD177" s="410"/>
    </row>
    <row r="178" spans="2:58" x14ac:dyDescent="0.2">
      <c r="B178" s="61" t="str">
        <f>IFERROR(VLOOKUP(C178,'MEG Def'!$A$47:$B$49,2),"")</f>
        <v/>
      </c>
      <c r="C178" s="213"/>
      <c r="D178" s="259" t="str">
        <f>IF($C178&lt;&gt;0,"Total","")</f>
        <v/>
      </c>
      <c r="E178" s="353">
        <f>IF($B$7="Actuals Only",IF('C Report'!$K$2&gt;E$11,SUMIF('WOW PMPM &amp; Agg'!$B$47:$B$49,'Summary TC'!$B178,'WOW PMPM &amp; Agg'!D$47:D$49),IF(AND('C Report'!$K$2=E$11,'C Report'!$K$3=1),(SUMIF('WOW PMPM &amp; Agg'!$B$47:$B$49,'Summary TC'!$B178,'WOW PMPM &amp; Agg'!D$47:D$49)*0.25),IF(AND('C Report'!$K$2=E$11,'C Report'!$K$3=2),(SUMIF('WOW PMPM &amp; Agg'!$B$47:$B$49,'Summary TC'!$B178,'WOW PMPM &amp; Agg'!D$47:D$49)*0.5),IF(AND('C Report'!$K$2=E$11,'C Report'!$K$3=3),(SUMIF('WOW PMPM &amp; Agg'!$B$47:$B$49,'Summary TC'!$B178,'WOW PMPM &amp; Agg'!D$47:D$49)*0.75),IF(AND('C Report'!$K$2=E$11,'C Report'!$K$3=4),SUMIF('WOW PMPM &amp; Agg'!$B$47:$B$49,'Summary TC'!$B178,'WOW PMPM &amp; Agg'!D$47:D$49),""))))),SUMIF('WOW PMPM &amp; Agg'!$B$47:$B$49,'Summary TC'!$B178,'WOW PMPM &amp; Agg'!D$47:D$49))</f>
        <v>0</v>
      </c>
      <c r="F178" s="354">
        <f>IF($B$7="Actuals Only",IF('C Report'!$K$2&gt;F$11,SUMIF('WOW PMPM &amp; Agg'!$B$47:$B$49,'Summary TC'!$B178,'WOW PMPM &amp; Agg'!E$47:E$49),IF(AND('C Report'!$K$2=F$11,'C Report'!$K$3=1),(SUMIF('WOW PMPM &amp; Agg'!$B$47:$B$49,'Summary TC'!$B178,'WOW PMPM &amp; Agg'!E$47:E$49)*0.25),IF(AND('C Report'!$K$2=F$11,'C Report'!$K$3=2),(SUMIF('WOW PMPM &amp; Agg'!$B$47:$B$49,'Summary TC'!$B178,'WOW PMPM &amp; Agg'!E$47:E$49)*0.5),IF(AND('C Report'!$K$2=F$11,'C Report'!$K$3=3),(SUMIF('WOW PMPM &amp; Agg'!$B$47:$B$49,'Summary TC'!$B178,'WOW PMPM &amp; Agg'!E$47:E$49)*0.75),IF(AND('C Report'!$K$2=F$11,'C Report'!$K$3=4),SUMIF('WOW PMPM &amp; Agg'!$B$47:$B$49,'Summary TC'!$B178,'WOW PMPM &amp; Agg'!E$47:E$49),""))))),SUMIF('WOW PMPM &amp; Agg'!$B$47:$B$49,'Summary TC'!$B178,'WOW PMPM &amp; Agg'!E$47:E$49))</f>
        <v>0</v>
      </c>
      <c r="G178" s="354">
        <f>IF($B$7="Actuals Only",IF('C Report'!$K$2&gt;G$11,SUMIF('WOW PMPM &amp; Agg'!$B$47:$B$49,'Summary TC'!$B178,'WOW PMPM &amp; Agg'!F$47:F$49),IF(AND('C Report'!$K$2=G$11,'C Report'!$K$3=1),(SUMIF('WOW PMPM &amp; Agg'!$B$47:$B$49,'Summary TC'!$B178,'WOW PMPM &amp; Agg'!F$47:F$49)*0.25),IF(AND('C Report'!$K$2=G$11,'C Report'!$K$3=2),(SUMIF('WOW PMPM &amp; Agg'!$B$47:$B$49,'Summary TC'!$B178,'WOW PMPM &amp; Agg'!F$47:F$49)*0.5),IF(AND('C Report'!$K$2=G$11,'C Report'!$K$3=3),(SUMIF('WOW PMPM &amp; Agg'!$B$47:$B$49,'Summary TC'!$B178,'WOW PMPM &amp; Agg'!F$47:F$49)*0.75),IF(AND('C Report'!$K$2=G$11,'C Report'!$K$3=4),SUMIF('WOW PMPM &amp; Agg'!$B$47:$B$49,'Summary TC'!$B178,'WOW PMPM &amp; Agg'!F$47:F$49),""))))),SUMIF('WOW PMPM &amp; Agg'!$B$47:$B$49,'Summary TC'!$B178,'WOW PMPM &amp; Agg'!F$47:F$49))</f>
        <v>0</v>
      </c>
      <c r="H178" s="354">
        <f>IF($B$7="Actuals Only",IF('C Report'!$K$2&gt;H$11,SUMIF('WOW PMPM &amp; Agg'!$B$47:$B$49,'Summary TC'!$B178,'WOW PMPM &amp; Agg'!G$47:G$49),IF(AND('C Report'!$K$2=H$11,'C Report'!$K$3=1),(SUMIF('WOW PMPM &amp; Agg'!$B$47:$B$49,'Summary TC'!$B178,'WOW PMPM &amp; Agg'!G$47:G$49)*0.25),IF(AND('C Report'!$K$2=H$11,'C Report'!$K$3=2),(SUMIF('WOW PMPM &amp; Agg'!$B$47:$B$49,'Summary TC'!$B178,'WOW PMPM &amp; Agg'!G$47:G$49)*0.5),IF(AND('C Report'!$K$2=H$11,'C Report'!$K$3=3),(SUMIF('WOW PMPM &amp; Agg'!$B$47:$B$49,'Summary TC'!$B178,'WOW PMPM &amp; Agg'!G$47:G$49)*0.75),IF(AND('C Report'!$K$2=H$11,'C Report'!$K$3=4),SUMIF('WOW PMPM &amp; Agg'!$B$47:$B$49,'Summary TC'!$B178,'WOW PMPM &amp; Agg'!G$47:G$49),""))))),SUMIF('WOW PMPM &amp; Agg'!$B$47:$B$49,'Summary TC'!$B178,'WOW PMPM &amp; Agg'!G$47:G$49))</f>
        <v>0</v>
      </c>
      <c r="I178" s="354">
        <f>IF($B$7="Actuals Only",IF('C Report'!$K$2&gt;I$11,SUMIF('WOW PMPM &amp; Agg'!$B$47:$B$49,'Summary TC'!$B178,'WOW PMPM &amp; Agg'!H$47:H$49),IF(AND('C Report'!$K$2=I$11,'C Report'!$K$3=1),(SUMIF('WOW PMPM &amp; Agg'!$B$47:$B$49,'Summary TC'!$B178,'WOW PMPM &amp; Agg'!H$47:H$49)*0.25),IF(AND('C Report'!$K$2=I$11,'C Report'!$K$3=2),(SUMIF('WOW PMPM &amp; Agg'!$B$47:$B$49,'Summary TC'!$B178,'WOW PMPM &amp; Agg'!H$47:H$49)*0.5),IF(AND('C Report'!$K$2=I$11,'C Report'!$K$3=3),(SUMIF('WOW PMPM &amp; Agg'!$B$47:$B$49,'Summary TC'!$B178,'WOW PMPM &amp; Agg'!H$47:H$49)*0.75),IF(AND('C Report'!$K$2=I$11,'C Report'!$K$3=4),SUMIF('WOW PMPM &amp; Agg'!$B$47:$B$49,'Summary TC'!$B178,'WOW PMPM &amp; Agg'!H$47:H$49),""))))),SUMIF('WOW PMPM &amp; Agg'!$B$47:$B$49,'Summary TC'!$B178,'WOW PMPM &amp; Agg'!H$47:H$49))</f>
        <v>0</v>
      </c>
      <c r="J178" s="354">
        <f>IF($B$7="Actuals Only",IF('C Report'!$K$2&gt;J$11,SUMIF('WOW PMPM &amp; Agg'!$B$47:$B$49,'Summary TC'!$B178,'WOW PMPM &amp; Agg'!I$47:I$49),IF(AND('C Report'!$K$2=J$11,'C Report'!$K$3=1),(SUMIF('WOW PMPM &amp; Agg'!$B$47:$B$49,'Summary TC'!$B178,'WOW PMPM &amp; Agg'!I$47:I$49)*0.25),IF(AND('C Report'!$K$2=J$11,'C Report'!$K$3=2),(SUMIF('WOW PMPM &amp; Agg'!$B$47:$B$49,'Summary TC'!$B178,'WOW PMPM &amp; Agg'!I$47:I$49)*0.5),IF(AND('C Report'!$K$2=J$11,'C Report'!$K$3=3),(SUMIF('WOW PMPM &amp; Agg'!$B$47:$B$49,'Summary TC'!$B178,'WOW PMPM &amp; Agg'!I$47:I$49)*0.75),IF(AND('C Report'!$K$2=J$11,'C Report'!$K$3=4),SUMIF('WOW PMPM &amp; Agg'!$B$47:$B$49,'Summary TC'!$B178,'WOW PMPM &amp; Agg'!I$47:I$49),""))))),SUMIF('WOW PMPM &amp; Agg'!$B$47:$B$49,'Summary TC'!$B178,'WOW PMPM &amp; Agg'!I$47:I$49))</f>
        <v>0</v>
      </c>
      <c r="K178" s="354">
        <f>IF($B$7="Actuals Only",IF('C Report'!$K$2&gt;K$11,SUMIF('WOW PMPM &amp; Agg'!$B$47:$B$49,'Summary TC'!$B178,'WOW PMPM &amp; Agg'!J$47:J$49),IF(AND('C Report'!$K$2=K$11,'C Report'!$K$3=1),(SUMIF('WOW PMPM &amp; Agg'!$B$47:$B$49,'Summary TC'!$B178,'WOW PMPM &amp; Agg'!J$47:J$49)*0.25),IF(AND('C Report'!$K$2=K$11,'C Report'!$K$3=2),(SUMIF('WOW PMPM &amp; Agg'!$B$47:$B$49,'Summary TC'!$B178,'WOW PMPM &amp; Agg'!J$47:J$49)*0.5),IF(AND('C Report'!$K$2=K$11,'C Report'!$K$3=3),(SUMIF('WOW PMPM &amp; Agg'!$B$47:$B$49,'Summary TC'!$B178,'WOW PMPM &amp; Agg'!J$47:J$49)*0.75),IF(AND('C Report'!$K$2=K$11,'C Report'!$K$3=4),SUMIF('WOW PMPM &amp; Agg'!$B$47:$B$49,'Summary TC'!$B178,'WOW PMPM &amp; Agg'!J$47:J$49),""))))),SUMIF('WOW PMPM &amp; Agg'!$B$47:$B$49,'Summary TC'!$B178,'WOW PMPM &amp; Agg'!J$47:J$49))</f>
        <v>0</v>
      </c>
      <c r="L178" s="354">
        <f>IF($B$7="Actuals Only",IF('C Report'!$K$2&gt;L$11,SUMIF('WOW PMPM &amp; Agg'!$B$47:$B$49,'Summary TC'!$B178,'WOW PMPM &amp; Agg'!K$47:K$49),IF(AND('C Report'!$K$2=L$11,'C Report'!$K$3=1),(SUMIF('WOW PMPM &amp; Agg'!$B$47:$B$49,'Summary TC'!$B178,'WOW PMPM &amp; Agg'!K$47:K$49)*0.25),IF(AND('C Report'!$K$2=L$11,'C Report'!$K$3=2),(SUMIF('WOW PMPM &amp; Agg'!$B$47:$B$49,'Summary TC'!$B178,'WOW PMPM &amp; Agg'!K$47:K$49)*0.5),IF(AND('C Report'!$K$2=L$11,'C Report'!$K$3=3),(SUMIF('WOW PMPM &amp; Agg'!$B$47:$B$49,'Summary TC'!$B178,'WOW PMPM &amp; Agg'!K$47:K$49)*0.75),IF(AND('C Report'!$K$2=L$11,'C Report'!$K$3=4),SUMIF('WOW PMPM &amp; Agg'!$B$47:$B$49,'Summary TC'!$B178,'WOW PMPM &amp; Agg'!K$47:K$49),""))))),SUMIF('WOW PMPM &amp; Agg'!$B$47:$B$49,'Summary TC'!$B178,'WOW PMPM &amp; Agg'!K$47:K$49))</f>
        <v>0</v>
      </c>
      <c r="M178" s="354">
        <f>IF($B$7="Actuals Only",IF('C Report'!$K$2&gt;M$11,SUMIF('WOW PMPM &amp; Agg'!$B$47:$B$49,'Summary TC'!$B178,'WOW PMPM &amp; Agg'!L$47:L$49),IF(AND('C Report'!$K$2=M$11,'C Report'!$K$3=1),(SUMIF('WOW PMPM &amp; Agg'!$B$47:$B$49,'Summary TC'!$B178,'WOW PMPM &amp; Agg'!L$47:L$49)*0.25),IF(AND('C Report'!$K$2=M$11,'C Report'!$K$3=2),(SUMIF('WOW PMPM &amp; Agg'!$B$47:$B$49,'Summary TC'!$B178,'WOW PMPM &amp; Agg'!L$47:L$49)*0.5),IF(AND('C Report'!$K$2=M$11,'C Report'!$K$3=3),(SUMIF('WOW PMPM &amp; Agg'!$B$47:$B$49,'Summary TC'!$B178,'WOW PMPM &amp; Agg'!L$47:L$49)*0.75),IF(AND('C Report'!$K$2=M$11,'C Report'!$K$3=4),SUMIF('WOW PMPM &amp; Agg'!$B$47:$B$49,'Summary TC'!$B178,'WOW PMPM &amp; Agg'!L$47:L$49),""))))),SUMIF('WOW PMPM &amp; Agg'!$B$47:$B$49,'Summary TC'!$B178,'WOW PMPM &amp; Agg'!L$47:L$49))</f>
        <v>0</v>
      </c>
      <c r="N178" s="354">
        <f>IF($B$7="Actuals Only",IF('C Report'!$K$2&gt;N$11,SUMIF('WOW PMPM &amp; Agg'!$B$47:$B$49,'Summary TC'!$B178,'WOW PMPM &amp; Agg'!M$47:M$49),IF(AND('C Report'!$K$2=N$11,'C Report'!$K$3=1),(SUMIF('WOW PMPM &amp; Agg'!$B$47:$B$49,'Summary TC'!$B178,'WOW PMPM &amp; Agg'!M$47:M$49)*0.25),IF(AND('C Report'!$K$2=N$11,'C Report'!$K$3=2),(SUMIF('WOW PMPM &amp; Agg'!$B$47:$B$49,'Summary TC'!$B178,'WOW PMPM &amp; Agg'!M$47:M$49)*0.5),IF(AND('C Report'!$K$2=N$11,'C Report'!$K$3=3),(SUMIF('WOW PMPM &amp; Agg'!$B$47:$B$49,'Summary TC'!$B178,'WOW PMPM &amp; Agg'!M$47:M$49)*0.75),IF(AND('C Report'!$K$2=N$11,'C Report'!$K$3=4),SUMIF('WOW PMPM &amp; Agg'!$B$47:$B$49,'Summary TC'!$B178,'WOW PMPM &amp; Agg'!M$47:M$49),""))))),SUMIF('WOW PMPM &amp; Agg'!$B$47:$B$49,'Summary TC'!$B178,'WOW PMPM &amp; Agg'!M$47:M$49))</f>
        <v>0</v>
      </c>
      <c r="O178" s="354">
        <f>IF($B$7="Actuals Only",IF('C Report'!$K$2&gt;O$11,SUMIF('WOW PMPM &amp; Agg'!$B$47:$B$49,'Summary TC'!$B178,'WOW PMPM &amp; Agg'!N$47:N$49),IF(AND('C Report'!$K$2=O$11,'C Report'!$K$3=1),(SUMIF('WOW PMPM &amp; Agg'!$B$47:$B$49,'Summary TC'!$B178,'WOW PMPM &amp; Agg'!N$47:N$49)*0.25),IF(AND('C Report'!$K$2=O$11,'C Report'!$K$3=2),(SUMIF('WOW PMPM &amp; Agg'!$B$47:$B$49,'Summary TC'!$B178,'WOW PMPM &amp; Agg'!N$47:N$49)*0.5),IF(AND('C Report'!$K$2=O$11,'C Report'!$K$3=3),(SUMIF('WOW PMPM &amp; Agg'!$B$47:$B$49,'Summary TC'!$B178,'WOW PMPM &amp; Agg'!N$47:N$49)*0.75),IF(AND('C Report'!$K$2=O$11,'C Report'!$K$3=4),SUMIF('WOW PMPM &amp; Agg'!$B$47:$B$49,'Summary TC'!$B178,'WOW PMPM &amp; Agg'!N$47:N$49),""))))),SUMIF('WOW PMPM &amp; Agg'!$B$47:$B$49,'Summary TC'!$B178,'WOW PMPM &amp; Agg'!N$47:N$49))</f>
        <v>0</v>
      </c>
      <c r="P178" s="354">
        <f>IF($B$7="Actuals Only",IF('C Report'!$K$2&gt;P$11,SUMIF('WOW PMPM &amp; Agg'!$B$47:$B$49,'Summary TC'!$B178,'WOW PMPM &amp; Agg'!O$47:O$49),IF(AND('C Report'!$K$2=P$11,'C Report'!$K$3=1),(SUMIF('WOW PMPM &amp; Agg'!$B$47:$B$49,'Summary TC'!$B178,'WOW PMPM &amp; Agg'!O$47:O$49)*0.25),IF(AND('C Report'!$K$2=P$11,'C Report'!$K$3=2),(SUMIF('WOW PMPM &amp; Agg'!$B$47:$B$49,'Summary TC'!$B178,'WOW PMPM &amp; Agg'!O$47:O$49)*0.5),IF(AND('C Report'!$K$2=P$11,'C Report'!$K$3=3),(SUMIF('WOW PMPM &amp; Agg'!$B$47:$B$49,'Summary TC'!$B178,'WOW PMPM &amp; Agg'!O$47:O$49)*0.75),IF(AND('C Report'!$K$2=P$11,'C Report'!$K$3=4),SUMIF('WOW PMPM &amp; Agg'!$B$47:$B$49,'Summary TC'!$B178,'WOW PMPM &amp; Agg'!O$47:O$49),""))))),SUMIF('WOW PMPM &amp; Agg'!$B$47:$B$49,'Summary TC'!$B178,'WOW PMPM &amp; Agg'!O$47:O$49))</f>
        <v>0</v>
      </c>
      <c r="Q178" s="354">
        <f>IF($B$7="Actuals Only",IF('C Report'!$K$2&gt;Q$11,SUMIF('WOW PMPM &amp; Agg'!$B$47:$B$49,'Summary TC'!$B178,'WOW PMPM &amp; Agg'!P$47:P$49),IF(AND('C Report'!$K$2=Q$11,'C Report'!$K$3=1),(SUMIF('WOW PMPM &amp; Agg'!$B$47:$B$49,'Summary TC'!$B178,'WOW PMPM &amp; Agg'!P$47:P$49)*0.25),IF(AND('C Report'!$K$2=Q$11,'C Report'!$K$3=2),(SUMIF('WOW PMPM &amp; Agg'!$B$47:$B$49,'Summary TC'!$B178,'WOW PMPM &amp; Agg'!P$47:P$49)*0.5),IF(AND('C Report'!$K$2=Q$11,'C Report'!$K$3=3),(SUMIF('WOW PMPM &amp; Agg'!$B$47:$B$49,'Summary TC'!$B178,'WOW PMPM &amp; Agg'!P$47:P$49)*0.75),IF(AND('C Report'!$K$2=Q$11,'C Report'!$K$3=4),SUMIF('WOW PMPM &amp; Agg'!$B$47:$B$49,'Summary TC'!$B178,'WOW PMPM &amp; Agg'!P$47:P$49),""))))),SUMIF('WOW PMPM &amp; Agg'!$B$47:$B$49,'Summary TC'!$B178,'WOW PMPM &amp; Agg'!P$47:P$49))</f>
        <v>0</v>
      </c>
      <c r="R178" s="354">
        <f>IF($B$7="Actuals Only",IF('C Report'!$K$2&gt;R$11,SUMIF('WOW PMPM &amp; Agg'!$B$47:$B$49,'Summary TC'!$B178,'WOW PMPM &amp; Agg'!Q$47:Q$49),IF(AND('C Report'!$K$2=R$11,'C Report'!$K$3=1),(SUMIF('WOW PMPM &amp; Agg'!$B$47:$B$49,'Summary TC'!$B178,'WOW PMPM &amp; Agg'!Q$47:Q$49)*0.25),IF(AND('C Report'!$K$2=R$11,'C Report'!$K$3=2),(SUMIF('WOW PMPM &amp; Agg'!$B$47:$B$49,'Summary TC'!$B178,'WOW PMPM &amp; Agg'!Q$47:Q$49)*0.5),IF(AND('C Report'!$K$2=R$11,'C Report'!$K$3=3),(SUMIF('WOW PMPM &amp; Agg'!$B$47:$B$49,'Summary TC'!$B178,'WOW PMPM &amp; Agg'!Q$47:Q$49)*0.75),IF(AND('C Report'!$K$2=R$11,'C Report'!$K$3=4),SUMIF('WOW PMPM &amp; Agg'!$B$47:$B$49,'Summary TC'!$B178,'WOW PMPM &amp; Agg'!Q$47:Q$49),""))))),SUMIF('WOW PMPM &amp; Agg'!$B$47:$B$49,'Summary TC'!$B178,'WOW PMPM &amp; Agg'!Q$47:Q$49))</f>
        <v>0</v>
      </c>
      <c r="S178" s="354">
        <f>IF($B$7="Actuals Only",IF('C Report'!$K$2&gt;S$11,SUMIF('WOW PMPM &amp; Agg'!$B$47:$B$49,'Summary TC'!$B178,'WOW PMPM &amp; Agg'!R$47:R$49),IF(AND('C Report'!$K$2=S$11,'C Report'!$K$3=1),(SUMIF('WOW PMPM &amp; Agg'!$B$47:$B$49,'Summary TC'!$B178,'WOW PMPM &amp; Agg'!R$47:R$49)*0.25),IF(AND('C Report'!$K$2=S$11,'C Report'!$K$3=2),(SUMIF('WOW PMPM &amp; Agg'!$B$47:$B$49,'Summary TC'!$B178,'WOW PMPM &amp; Agg'!R$47:R$49)*0.5),IF(AND('C Report'!$K$2=S$11,'C Report'!$K$3=3),(SUMIF('WOW PMPM &amp; Agg'!$B$47:$B$49,'Summary TC'!$B178,'WOW PMPM &amp; Agg'!R$47:R$49)*0.75),IF(AND('C Report'!$K$2=S$11,'C Report'!$K$3=4),SUMIF('WOW PMPM &amp; Agg'!$B$47:$B$49,'Summary TC'!$B178,'WOW PMPM &amp; Agg'!R$47:R$49),""))))),SUMIF('WOW PMPM &amp; Agg'!$B$47:$B$49,'Summary TC'!$B178,'WOW PMPM &amp; Agg'!R$47:R$49))</f>
        <v>0</v>
      </c>
      <c r="T178" s="354">
        <f>IF($B$7="Actuals Only",IF('C Report'!$K$2&gt;T$11,SUMIF('WOW PMPM &amp; Agg'!$B$47:$B$49,'Summary TC'!$B178,'WOW PMPM &amp; Agg'!S$47:S$49),IF(AND('C Report'!$K$2=T$11,'C Report'!$K$3=1),(SUMIF('WOW PMPM &amp; Agg'!$B$47:$B$49,'Summary TC'!$B178,'WOW PMPM &amp; Agg'!S$47:S$49)*0.25),IF(AND('C Report'!$K$2=T$11,'C Report'!$K$3=2),(SUMIF('WOW PMPM &amp; Agg'!$B$47:$B$49,'Summary TC'!$B178,'WOW PMPM &amp; Agg'!S$47:S$49)*0.5),IF(AND('C Report'!$K$2=T$11,'C Report'!$K$3=3),(SUMIF('WOW PMPM &amp; Agg'!$B$47:$B$49,'Summary TC'!$B178,'WOW PMPM &amp; Agg'!S$47:S$49)*0.75),IF(AND('C Report'!$K$2=T$11,'C Report'!$K$3=4),SUMIF('WOW PMPM &amp; Agg'!$B$47:$B$49,'Summary TC'!$B178,'WOW PMPM &amp; Agg'!S$47:S$49),""))))),SUMIF('WOW PMPM &amp; Agg'!$B$47:$B$49,'Summary TC'!$B178,'WOW PMPM &amp; Agg'!S$47:S$49))</f>
        <v>0</v>
      </c>
      <c r="U178" s="354">
        <f>IF($B$7="Actuals Only",IF('C Report'!$K$2&gt;U$11,SUMIF('WOW PMPM &amp; Agg'!$B$47:$B$49,'Summary TC'!$B178,'WOW PMPM &amp; Agg'!T$47:T$49),IF(AND('C Report'!$K$2=U$11,'C Report'!$K$3=1),(SUMIF('WOW PMPM &amp; Agg'!$B$47:$B$49,'Summary TC'!$B178,'WOW PMPM &amp; Agg'!T$47:T$49)*0.25),IF(AND('C Report'!$K$2=U$11,'C Report'!$K$3=2),(SUMIF('WOW PMPM &amp; Agg'!$B$47:$B$49,'Summary TC'!$B178,'WOW PMPM &amp; Agg'!T$47:T$49)*0.5),IF(AND('C Report'!$K$2=U$11,'C Report'!$K$3=3),(SUMIF('WOW PMPM &amp; Agg'!$B$47:$B$49,'Summary TC'!$B178,'WOW PMPM &amp; Agg'!T$47:T$49)*0.75),IF(AND('C Report'!$K$2=U$11,'C Report'!$K$3=4),SUMIF('WOW PMPM &amp; Agg'!$B$47:$B$49,'Summary TC'!$B178,'WOW PMPM &amp; Agg'!T$47:T$49),""))))),SUMIF('WOW PMPM &amp; Agg'!$B$47:$B$49,'Summary TC'!$B178,'WOW PMPM &amp; Agg'!T$47:T$49))</f>
        <v>0</v>
      </c>
      <c r="V178" s="354">
        <f>IF($B$7="Actuals Only",IF('C Report'!$K$2&gt;V$11,SUMIF('WOW PMPM &amp; Agg'!$B$47:$B$49,'Summary TC'!$B178,'WOW PMPM &amp; Agg'!U$47:U$49),IF(AND('C Report'!$K$2=V$11,'C Report'!$K$3=1),(SUMIF('WOW PMPM &amp; Agg'!$B$47:$B$49,'Summary TC'!$B178,'WOW PMPM &amp; Agg'!U$47:U$49)*0.25),IF(AND('C Report'!$K$2=V$11,'C Report'!$K$3=2),(SUMIF('WOW PMPM &amp; Agg'!$B$47:$B$49,'Summary TC'!$B178,'WOW PMPM &amp; Agg'!U$47:U$49)*0.5),IF(AND('C Report'!$K$2=V$11,'C Report'!$K$3=3),(SUMIF('WOW PMPM &amp; Agg'!$B$47:$B$49,'Summary TC'!$B178,'WOW PMPM &amp; Agg'!U$47:U$49)*0.75),IF(AND('C Report'!$K$2=V$11,'C Report'!$K$3=4),SUMIF('WOW PMPM &amp; Agg'!$B$47:$B$49,'Summary TC'!$B178,'WOW PMPM &amp; Agg'!U$47:U$49),""))))),SUMIF('WOW PMPM &amp; Agg'!$B$47:$B$49,'Summary TC'!$B178,'WOW PMPM &amp; Agg'!U$47:U$49))</f>
        <v>0</v>
      </c>
      <c r="W178" s="354">
        <f>IF($B$7="Actuals Only",IF('C Report'!$K$2&gt;W$11,SUMIF('WOW PMPM &amp; Agg'!$B$47:$B$49,'Summary TC'!$B178,'WOW PMPM &amp; Agg'!V$47:V$49),IF(AND('C Report'!$K$2=W$11,'C Report'!$K$3=1),(SUMIF('WOW PMPM &amp; Agg'!$B$47:$B$49,'Summary TC'!$B178,'WOW PMPM &amp; Agg'!V$47:V$49)*0.25),IF(AND('C Report'!$K$2=W$11,'C Report'!$K$3=2),(SUMIF('WOW PMPM &amp; Agg'!$B$47:$B$49,'Summary TC'!$B178,'WOW PMPM &amp; Agg'!V$47:V$49)*0.5),IF(AND('C Report'!$K$2=W$11,'C Report'!$K$3=3),(SUMIF('WOW PMPM &amp; Agg'!$B$47:$B$49,'Summary TC'!$B178,'WOW PMPM &amp; Agg'!V$47:V$49)*0.75),IF(AND('C Report'!$K$2=W$11,'C Report'!$K$3=4),SUMIF('WOW PMPM &amp; Agg'!$B$47:$B$49,'Summary TC'!$B178,'WOW PMPM &amp; Agg'!V$47:V$49),""))))),SUMIF('WOW PMPM &amp; Agg'!$B$47:$B$49,'Summary TC'!$B178,'WOW PMPM &amp; Agg'!V$47:V$49))</f>
        <v>0</v>
      </c>
      <c r="X178" s="354">
        <f>IF($B$7="Actuals Only",IF('C Report'!$K$2&gt;X$11,SUMIF('WOW PMPM &amp; Agg'!$B$47:$B$49,'Summary TC'!$B178,'WOW PMPM &amp; Agg'!W$47:W$49),IF(AND('C Report'!$K$2=X$11,'C Report'!$K$3=1),(SUMIF('WOW PMPM &amp; Agg'!$B$47:$B$49,'Summary TC'!$B178,'WOW PMPM &amp; Agg'!W$47:W$49)*0.25),IF(AND('C Report'!$K$2=X$11,'C Report'!$K$3=2),(SUMIF('WOW PMPM &amp; Agg'!$B$47:$B$49,'Summary TC'!$B178,'WOW PMPM &amp; Agg'!W$47:W$49)*0.5),IF(AND('C Report'!$K$2=X$11,'C Report'!$K$3=3),(SUMIF('WOW PMPM &amp; Agg'!$B$47:$B$49,'Summary TC'!$B178,'WOW PMPM &amp; Agg'!W$47:W$49)*0.75),IF(AND('C Report'!$K$2=X$11,'C Report'!$K$3=4),SUMIF('WOW PMPM &amp; Agg'!$B$47:$B$49,'Summary TC'!$B178,'WOW PMPM &amp; Agg'!W$47:W$49),""))))),SUMIF('WOW PMPM &amp; Agg'!$B$47:$B$49,'Summary TC'!$B178,'WOW PMPM &amp; Agg'!W$47:W$49))</f>
        <v>0</v>
      </c>
      <c r="Y178" s="354">
        <f>IF($B$7="Actuals Only",IF('C Report'!$K$2&gt;Y$11,SUMIF('WOW PMPM &amp; Agg'!$B$47:$B$49,'Summary TC'!$B178,'WOW PMPM &amp; Agg'!X$47:X$49),IF(AND('C Report'!$K$2=Y$11,'C Report'!$K$3=1),(SUMIF('WOW PMPM &amp; Agg'!$B$47:$B$49,'Summary TC'!$B178,'WOW PMPM &amp; Agg'!X$47:X$49)*0.25),IF(AND('C Report'!$K$2=Y$11,'C Report'!$K$3=2),(SUMIF('WOW PMPM &amp; Agg'!$B$47:$B$49,'Summary TC'!$B178,'WOW PMPM &amp; Agg'!X$47:X$49)*0.5),IF(AND('C Report'!$K$2=Y$11,'C Report'!$K$3=3),(SUMIF('WOW PMPM &amp; Agg'!$B$47:$B$49,'Summary TC'!$B178,'WOW PMPM &amp; Agg'!X$47:X$49)*0.75),IF(AND('C Report'!$K$2=Y$11,'C Report'!$K$3=4),SUMIF('WOW PMPM &amp; Agg'!$B$47:$B$49,'Summary TC'!$B178,'WOW PMPM &amp; Agg'!X$47:X$49),""))))),SUMIF('WOW PMPM &amp; Agg'!$B$47:$B$49,'Summary TC'!$B178,'WOW PMPM &amp; Agg'!X$47:X$49))</f>
        <v>0</v>
      </c>
      <c r="Z178" s="354">
        <f>IF($B$7="Actuals Only",IF('C Report'!$K$2&gt;Z$11,SUMIF('WOW PMPM &amp; Agg'!$B$47:$B$49,'Summary TC'!$B178,'WOW PMPM &amp; Agg'!Y$47:Y$49),IF(AND('C Report'!$K$2=Z$11,'C Report'!$K$3=1),(SUMIF('WOW PMPM &amp; Agg'!$B$47:$B$49,'Summary TC'!$B178,'WOW PMPM &amp; Agg'!Y$47:Y$49)*0.25),IF(AND('C Report'!$K$2=Z$11,'C Report'!$K$3=2),(SUMIF('WOW PMPM &amp; Agg'!$B$47:$B$49,'Summary TC'!$B178,'WOW PMPM &amp; Agg'!Y$47:Y$49)*0.5),IF(AND('C Report'!$K$2=Z$11,'C Report'!$K$3=3),(SUMIF('WOW PMPM &amp; Agg'!$B$47:$B$49,'Summary TC'!$B178,'WOW PMPM &amp; Agg'!Y$47:Y$49)*0.75),IF(AND('C Report'!$K$2=Z$11,'C Report'!$K$3=4),SUMIF('WOW PMPM &amp; Agg'!$B$47:$B$49,'Summary TC'!$B178,'WOW PMPM &amp; Agg'!Y$47:Y$49),""))))),SUMIF('WOW PMPM &amp; Agg'!$B$47:$B$49,'Summary TC'!$B178,'WOW PMPM &amp; Agg'!Y$47:Y$49))</f>
        <v>0</v>
      </c>
      <c r="AA178" s="354">
        <f>IF($B$7="Actuals Only",IF('C Report'!$K$2&gt;AA$11,SUMIF('WOW PMPM &amp; Agg'!$B$47:$B$49,'Summary TC'!$B178,'WOW PMPM &amp; Agg'!Z$47:Z$49),IF(AND('C Report'!$K$2=AA$11,'C Report'!$K$3=1),(SUMIF('WOW PMPM &amp; Agg'!$B$47:$B$49,'Summary TC'!$B178,'WOW PMPM &amp; Agg'!Z$47:Z$49)*0.25),IF(AND('C Report'!$K$2=AA$11,'C Report'!$K$3=2),(SUMIF('WOW PMPM &amp; Agg'!$B$47:$B$49,'Summary TC'!$B178,'WOW PMPM &amp; Agg'!Z$47:Z$49)*0.5),IF(AND('C Report'!$K$2=AA$11,'C Report'!$K$3=3),(SUMIF('WOW PMPM &amp; Agg'!$B$47:$B$49,'Summary TC'!$B178,'WOW PMPM &amp; Agg'!Z$47:Z$49)*0.75),IF(AND('C Report'!$K$2=AA$11,'C Report'!$K$3=4),SUMIF('WOW PMPM &amp; Agg'!$B$47:$B$49,'Summary TC'!$B178,'WOW PMPM &amp; Agg'!Z$47:Z$49),""))))),SUMIF('WOW PMPM &amp; Agg'!$B$47:$B$49,'Summary TC'!$B178,'WOW PMPM &amp; Agg'!Z$47:Z$49))</f>
        <v>0</v>
      </c>
      <c r="AB178" s="354">
        <f>IF($B$7="Actuals Only",IF('C Report'!$K$2&gt;AB$11,SUMIF('WOW PMPM &amp; Agg'!$B$47:$B$49,'Summary TC'!$B178,'WOW PMPM &amp; Agg'!AA$47:AA$49),IF(AND('C Report'!$K$2=AB$11,'C Report'!$K$3=1),(SUMIF('WOW PMPM &amp; Agg'!$B$47:$B$49,'Summary TC'!$B178,'WOW PMPM &amp; Agg'!AA$47:AA$49)*0.25),IF(AND('C Report'!$K$2=AB$11,'C Report'!$K$3=2),(SUMIF('WOW PMPM &amp; Agg'!$B$47:$B$49,'Summary TC'!$B178,'WOW PMPM &amp; Agg'!AA$47:AA$49)*0.5),IF(AND('C Report'!$K$2=AB$11,'C Report'!$K$3=3),(SUMIF('WOW PMPM &amp; Agg'!$B$47:$B$49,'Summary TC'!$B178,'WOW PMPM &amp; Agg'!AA$47:AA$49)*0.75),IF(AND('C Report'!$K$2=AB$11,'C Report'!$K$3=4),SUMIF('WOW PMPM &amp; Agg'!$B$47:$B$49,'Summary TC'!$B178,'WOW PMPM &amp; Agg'!AA$47:AA$49),""))))),SUMIF('WOW PMPM &amp; Agg'!$B$47:$B$49,'Summary TC'!$B178,'WOW PMPM &amp; Agg'!AA$47:AA$49))</f>
        <v>0</v>
      </c>
      <c r="AC178" s="355">
        <f>IF($B$7="Actuals Only",IF('C Report'!$K$2&gt;AC$11,SUMIF('WOW PMPM &amp; Agg'!$B$47:$B$49,'Summary TC'!$B178,'WOW PMPM &amp; Agg'!AB$47:AB$49),IF(AND('C Report'!$K$2=AC$11,'C Report'!$K$3=1),(SUMIF('WOW PMPM &amp; Agg'!$B$47:$B$49,'Summary TC'!$B178,'WOW PMPM &amp; Agg'!AB$47:AB$49)*0.25),IF(AND('C Report'!$K$2=AC$11,'C Report'!$K$3=2),(SUMIF('WOW PMPM &amp; Agg'!$B$47:$B$49,'Summary TC'!$B178,'WOW PMPM &amp; Agg'!AB$47:AB$49)*0.5),IF(AND('C Report'!$K$2=AC$11,'C Report'!$K$3=3),(SUMIF('WOW PMPM &amp; Agg'!$B$47:$B$49,'Summary TC'!$B178,'WOW PMPM &amp; Agg'!AB$47:AB$49)*0.75),IF(AND('C Report'!$K$2=AC$11,'C Report'!$K$3=4),SUMIF('WOW PMPM &amp; Agg'!$B$47:$B$49,'Summary TC'!$B178,'WOW PMPM &amp; Agg'!AB$47:AB$49),""))))),SUMIF('WOW PMPM &amp; Agg'!$B$47:$B$49,'Summary TC'!$B178,'WOW PMPM &amp; Agg'!AB$47:AB$49))</f>
        <v>0</v>
      </c>
      <c r="AD178" s="410"/>
    </row>
    <row r="179" spans="2:58" x14ac:dyDescent="0.2">
      <c r="B179" s="61" t="str">
        <f>IFERROR(VLOOKUP(C179,'MEG Def'!$A$47:$B$49,2),"")</f>
        <v/>
      </c>
      <c r="C179" s="213"/>
      <c r="D179" s="259" t="str">
        <f>IF($C179&lt;&gt;0,"Total","")</f>
        <v/>
      </c>
      <c r="E179" s="353">
        <f>IF($B$7="Actuals Only",IF('C Report'!$K$2&gt;E$11,SUMIF('WOW PMPM &amp; Agg'!$B$47:$B$49,'Summary TC'!$B179,'WOW PMPM &amp; Agg'!D$47:D$49),IF(AND('C Report'!$K$2=E$11,'C Report'!$K$3=1),(SUMIF('WOW PMPM &amp; Agg'!$B$47:$B$49,'Summary TC'!$B179,'WOW PMPM &amp; Agg'!D$47:D$49)*0.25),IF(AND('C Report'!$K$2=E$11,'C Report'!$K$3=2),(SUMIF('WOW PMPM &amp; Agg'!$B$47:$B$49,'Summary TC'!$B179,'WOW PMPM &amp; Agg'!D$47:D$49)*0.5),IF(AND('C Report'!$K$2=E$11,'C Report'!$K$3=3),(SUMIF('WOW PMPM &amp; Agg'!$B$47:$B$49,'Summary TC'!$B179,'WOW PMPM &amp; Agg'!D$47:D$49)*0.75),IF(AND('C Report'!$K$2=E$11,'C Report'!$K$3=4),SUMIF('WOW PMPM &amp; Agg'!$B$47:$B$49,'Summary TC'!$B179,'WOW PMPM &amp; Agg'!D$47:D$49),""))))),SUMIF('WOW PMPM &amp; Agg'!$B$47:$B$49,'Summary TC'!$B179,'WOW PMPM &amp; Agg'!D$47:D$49))</f>
        <v>0</v>
      </c>
      <c r="F179" s="354">
        <f>IF($B$7="Actuals Only",IF('C Report'!$K$2&gt;F$11,SUMIF('WOW PMPM &amp; Agg'!$B$47:$B$49,'Summary TC'!$B179,'WOW PMPM &amp; Agg'!E$47:E$49),IF(AND('C Report'!$K$2=F$11,'C Report'!$K$3=1),(SUMIF('WOW PMPM &amp; Agg'!$B$47:$B$49,'Summary TC'!$B179,'WOW PMPM &amp; Agg'!E$47:E$49)*0.25),IF(AND('C Report'!$K$2=F$11,'C Report'!$K$3=2),(SUMIF('WOW PMPM &amp; Agg'!$B$47:$B$49,'Summary TC'!$B179,'WOW PMPM &amp; Agg'!E$47:E$49)*0.5),IF(AND('C Report'!$K$2=F$11,'C Report'!$K$3=3),(SUMIF('WOW PMPM &amp; Agg'!$B$47:$B$49,'Summary TC'!$B179,'WOW PMPM &amp; Agg'!E$47:E$49)*0.75),IF(AND('C Report'!$K$2=F$11,'C Report'!$K$3=4),SUMIF('WOW PMPM &amp; Agg'!$B$47:$B$49,'Summary TC'!$B179,'WOW PMPM &amp; Agg'!E$47:E$49),""))))),SUMIF('WOW PMPM &amp; Agg'!$B$47:$B$49,'Summary TC'!$B179,'WOW PMPM &amp; Agg'!E$47:E$49))</f>
        <v>0</v>
      </c>
      <c r="G179" s="354">
        <f>IF($B$7="Actuals Only",IF('C Report'!$K$2&gt;G$11,SUMIF('WOW PMPM &amp; Agg'!$B$47:$B$49,'Summary TC'!$B179,'WOW PMPM &amp; Agg'!F$47:F$49),IF(AND('C Report'!$K$2=G$11,'C Report'!$K$3=1),(SUMIF('WOW PMPM &amp; Agg'!$B$47:$B$49,'Summary TC'!$B179,'WOW PMPM &amp; Agg'!F$47:F$49)*0.25),IF(AND('C Report'!$K$2=G$11,'C Report'!$K$3=2),(SUMIF('WOW PMPM &amp; Agg'!$B$47:$B$49,'Summary TC'!$B179,'WOW PMPM &amp; Agg'!F$47:F$49)*0.5),IF(AND('C Report'!$K$2=G$11,'C Report'!$K$3=3),(SUMIF('WOW PMPM &amp; Agg'!$B$47:$B$49,'Summary TC'!$B179,'WOW PMPM &amp; Agg'!F$47:F$49)*0.75),IF(AND('C Report'!$K$2=G$11,'C Report'!$K$3=4),SUMIF('WOW PMPM &amp; Agg'!$B$47:$B$49,'Summary TC'!$B179,'WOW PMPM &amp; Agg'!F$47:F$49),""))))),SUMIF('WOW PMPM &amp; Agg'!$B$47:$B$49,'Summary TC'!$B179,'WOW PMPM &amp; Agg'!F$47:F$49))</f>
        <v>0</v>
      </c>
      <c r="H179" s="354">
        <f>IF($B$7="Actuals Only",IF('C Report'!$K$2&gt;H$11,SUMIF('WOW PMPM &amp; Agg'!$B$47:$B$49,'Summary TC'!$B179,'WOW PMPM &amp; Agg'!G$47:G$49),IF(AND('C Report'!$K$2=H$11,'C Report'!$K$3=1),(SUMIF('WOW PMPM &amp; Agg'!$B$47:$B$49,'Summary TC'!$B179,'WOW PMPM &amp; Agg'!G$47:G$49)*0.25),IF(AND('C Report'!$K$2=H$11,'C Report'!$K$3=2),(SUMIF('WOW PMPM &amp; Agg'!$B$47:$B$49,'Summary TC'!$B179,'WOW PMPM &amp; Agg'!G$47:G$49)*0.5),IF(AND('C Report'!$K$2=H$11,'C Report'!$K$3=3),(SUMIF('WOW PMPM &amp; Agg'!$B$47:$B$49,'Summary TC'!$B179,'WOW PMPM &amp; Agg'!G$47:G$49)*0.75),IF(AND('C Report'!$K$2=H$11,'C Report'!$K$3=4),SUMIF('WOW PMPM &amp; Agg'!$B$47:$B$49,'Summary TC'!$B179,'WOW PMPM &amp; Agg'!G$47:G$49),""))))),SUMIF('WOW PMPM &amp; Agg'!$B$47:$B$49,'Summary TC'!$B179,'WOW PMPM &amp; Agg'!G$47:G$49))</f>
        <v>0</v>
      </c>
      <c r="I179" s="354">
        <f>IF($B$7="Actuals Only",IF('C Report'!$K$2&gt;I$11,SUMIF('WOW PMPM &amp; Agg'!$B$47:$B$49,'Summary TC'!$B179,'WOW PMPM &amp; Agg'!H$47:H$49),IF(AND('C Report'!$K$2=I$11,'C Report'!$K$3=1),(SUMIF('WOW PMPM &amp; Agg'!$B$47:$B$49,'Summary TC'!$B179,'WOW PMPM &amp; Agg'!H$47:H$49)*0.25),IF(AND('C Report'!$K$2=I$11,'C Report'!$K$3=2),(SUMIF('WOW PMPM &amp; Agg'!$B$47:$B$49,'Summary TC'!$B179,'WOW PMPM &amp; Agg'!H$47:H$49)*0.5),IF(AND('C Report'!$K$2=I$11,'C Report'!$K$3=3),(SUMIF('WOW PMPM &amp; Agg'!$B$47:$B$49,'Summary TC'!$B179,'WOW PMPM &amp; Agg'!H$47:H$49)*0.75),IF(AND('C Report'!$K$2=I$11,'C Report'!$K$3=4),SUMIF('WOW PMPM &amp; Agg'!$B$47:$B$49,'Summary TC'!$B179,'WOW PMPM &amp; Agg'!H$47:H$49),""))))),SUMIF('WOW PMPM &amp; Agg'!$B$47:$B$49,'Summary TC'!$B179,'WOW PMPM &amp; Agg'!H$47:H$49))</f>
        <v>0</v>
      </c>
      <c r="J179" s="354">
        <f>IF($B$7="Actuals Only",IF('C Report'!$K$2&gt;J$11,SUMIF('WOW PMPM &amp; Agg'!$B$47:$B$49,'Summary TC'!$B179,'WOW PMPM &amp; Agg'!I$47:I$49),IF(AND('C Report'!$K$2=J$11,'C Report'!$K$3=1),(SUMIF('WOW PMPM &amp; Agg'!$B$47:$B$49,'Summary TC'!$B179,'WOW PMPM &amp; Agg'!I$47:I$49)*0.25),IF(AND('C Report'!$K$2=J$11,'C Report'!$K$3=2),(SUMIF('WOW PMPM &amp; Agg'!$B$47:$B$49,'Summary TC'!$B179,'WOW PMPM &amp; Agg'!I$47:I$49)*0.5),IF(AND('C Report'!$K$2=J$11,'C Report'!$K$3=3),(SUMIF('WOW PMPM &amp; Agg'!$B$47:$B$49,'Summary TC'!$B179,'WOW PMPM &amp; Agg'!I$47:I$49)*0.75),IF(AND('C Report'!$K$2=J$11,'C Report'!$K$3=4),SUMIF('WOW PMPM &amp; Agg'!$B$47:$B$49,'Summary TC'!$B179,'WOW PMPM &amp; Agg'!I$47:I$49),""))))),SUMIF('WOW PMPM &amp; Agg'!$B$47:$B$49,'Summary TC'!$B179,'WOW PMPM &amp; Agg'!I$47:I$49))</f>
        <v>0</v>
      </c>
      <c r="K179" s="354">
        <f>IF($B$7="Actuals Only",IF('C Report'!$K$2&gt;K$11,SUMIF('WOW PMPM &amp; Agg'!$B$47:$B$49,'Summary TC'!$B179,'WOW PMPM &amp; Agg'!J$47:J$49),IF(AND('C Report'!$K$2=K$11,'C Report'!$K$3=1),(SUMIF('WOW PMPM &amp; Agg'!$B$47:$B$49,'Summary TC'!$B179,'WOW PMPM &amp; Agg'!J$47:J$49)*0.25),IF(AND('C Report'!$K$2=K$11,'C Report'!$K$3=2),(SUMIF('WOW PMPM &amp; Agg'!$B$47:$B$49,'Summary TC'!$B179,'WOW PMPM &amp; Agg'!J$47:J$49)*0.5),IF(AND('C Report'!$K$2=K$11,'C Report'!$K$3=3),(SUMIF('WOW PMPM &amp; Agg'!$B$47:$B$49,'Summary TC'!$B179,'WOW PMPM &amp; Agg'!J$47:J$49)*0.75),IF(AND('C Report'!$K$2=K$11,'C Report'!$K$3=4),SUMIF('WOW PMPM &amp; Agg'!$B$47:$B$49,'Summary TC'!$B179,'WOW PMPM &amp; Agg'!J$47:J$49),""))))),SUMIF('WOW PMPM &amp; Agg'!$B$47:$B$49,'Summary TC'!$B179,'WOW PMPM &amp; Agg'!J$47:J$49))</f>
        <v>0</v>
      </c>
      <c r="L179" s="354">
        <f>IF($B$7="Actuals Only",IF('C Report'!$K$2&gt;L$11,SUMIF('WOW PMPM &amp; Agg'!$B$47:$B$49,'Summary TC'!$B179,'WOW PMPM &amp; Agg'!K$47:K$49),IF(AND('C Report'!$K$2=L$11,'C Report'!$K$3=1),(SUMIF('WOW PMPM &amp; Agg'!$B$47:$B$49,'Summary TC'!$B179,'WOW PMPM &amp; Agg'!K$47:K$49)*0.25),IF(AND('C Report'!$K$2=L$11,'C Report'!$K$3=2),(SUMIF('WOW PMPM &amp; Agg'!$B$47:$B$49,'Summary TC'!$B179,'WOW PMPM &amp; Agg'!K$47:K$49)*0.5),IF(AND('C Report'!$K$2=L$11,'C Report'!$K$3=3),(SUMIF('WOW PMPM &amp; Agg'!$B$47:$B$49,'Summary TC'!$B179,'WOW PMPM &amp; Agg'!K$47:K$49)*0.75),IF(AND('C Report'!$K$2=L$11,'C Report'!$K$3=4),SUMIF('WOW PMPM &amp; Agg'!$B$47:$B$49,'Summary TC'!$B179,'WOW PMPM &amp; Agg'!K$47:K$49),""))))),SUMIF('WOW PMPM &amp; Agg'!$B$47:$B$49,'Summary TC'!$B179,'WOW PMPM &amp; Agg'!K$47:K$49))</f>
        <v>0</v>
      </c>
      <c r="M179" s="354">
        <f>IF($B$7="Actuals Only",IF('C Report'!$K$2&gt;M$11,SUMIF('WOW PMPM &amp; Agg'!$B$47:$B$49,'Summary TC'!$B179,'WOW PMPM &amp; Agg'!L$47:L$49),IF(AND('C Report'!$K$2=M$11,'C Report'!$K$3=1),(SUMIF('WOW PMPM &amp; Agg'!$B$47:$B$49,'Summary TC'!$B179,'WOW PMPM &amp; Agg'!L$47:L$49)*0.25),IF(AND('C Report'!$K$2=M$11,'C Report'!$K$3=2),(SUMIF('WOW PMPM &amp; Agg'!$B$47:$B$49,'Summary TC'!$B179,'WOW PMPM &amp; Agg'!L$47:L$49)*0.5),IF(AND('C Report'!$K$2=M$11,'C Report'!$K$3=3),(SUMIF('WOW PMPM &amp; Agg'!$B$47:$B$49,'Summary TC'!$B179,'WOW PMPM &amp; Agg'!L$47:L$49)*0.75),IF(AND('C Report'!$K$2=M$11,'C Report'!$K$3=4),SUMIF('WOW PMPM &amp; Agg'!$B$47:$B$49,'Summary TC'!$B179,'WOW PMPM &amp; Agg'!L$47:L$49),""))))),SUMIF('WOW PMPM &amp; Agg'!$B$47:$B$49,'Summary TC'!$B179,'WOW PMPM &amp; Agg'!L$47:L$49))</f>
        <v>0</v>
      </c>
      <c r="N179" s="354">
        <f>IF($B$7="Actuals Only",IF('C Report'!$K$2&gt;N$11,SUMIF('WOW PMPM &amp; Agg'!$B$47:$B$49,'Summary TC'!$B179,'WOW PMPM &amp; Agg'!M$47:M$49),IF(AND('C Report'!$K$2=N$11,'C Report'!$K$3=1),(SUMIF('WOW PMPM &amp; Agg'!$B$47:$B$49,'Summary TC'!$B179,'WOW PMPM &amp; Agg'!M$47:M$49)*0.25),IF(AND('C Report'!$K$2=N$11,'C Report'!$K$3=2),(SUMIF('WOW PMPM &amp; Agg'!$B$47:$B$49,'Summary TC'!$B179,'WOW PMPM &amp; Agg'!M$47:M$49)*0.5),IF(AND('C Report'!$K$2=N$11,'C Report'!$K$3=3),(SUMIF('WOW PMPM &amp; Agg'!$B$47:$B$49,'Summary TC'!$B179,'WOW PMPM &amp; Agg'!M$47:M$49)*0.75),IF(AND('C Report'!$K$2=N$11,'C Report'!$K$3=4),SUMIF('WOW PMPM &amp; Agg'!$B$47:$B$49,'Summary TC'!$B179,'WOW PMPM &amp; Agg'!M$47:M$49),""))))),SUMIF('WOW PMPM &amp; Agg'!$B$47:$B$49,'Summary TC'!$B179,'WOW PMPM &amp; Agg'!M$47:M$49))</f>
        <v>0</v>
      </c>
      <c r="O179" s="354">
        <f>IF($B$7="Actuals Only",IF('C Report'!$K$2&gt;O$11,SUMIF('WOW PMPM &amp; Agg'!$B$47:$B$49,'Summary TC'!$B179,'WOW PMPM &amp; Agg'!N$47:N$49),IF(AND('C Report'!$K$2=O$11,'C Report'!$K$3=1),(SUMIF('WOW PMPM &amp; Agg'!$B$47:$B$49,'Summary TC'!$B179,'WOW PMPM &amp; Agg'!N$47:N$49)*0.25),IF(AND('C Report'!$K$2=O$11,'C Report'!$K$3=2),(SUMIF('WOW PMPM &amp; Agg'!$B$47:$B$49,'Summary TC'!$B179,'WOW PMPM &amp; Agg'!N$47:N$49)*0.5),IF(AND('C Report'!$K$2=O$11,'C Report'!$K$3=3),(SUMIF('WOW PMPM &amp; Agg'!$B$47:$B$49,'Summary TC'!$B179,'WOW PMPM &amp; Agg'!N$47:N$49)*0.75),IF(AND('C Report'!$K$2=O$11,'C Report'!$K$3=4),SUMIF('WOW PMPM &amp; Agg'!$B$47:$B$49,'Summary TC'!$B179,'WOW PMPM &amp; Agg'!N$47:N$49),""))))),SUMIF('WOW PMPM &amp; Agg'!$B$47:$B$49,'Summary TC'!$B179,'WOW PMPM &amp; Agg'!N$47:N$49))</f>
        <v>0</v>
      </c>
      <c r="P179" s="354">
        <f>IF($B$7="Actuals Only",IF('C Report'!$K$2&gt;P$11,SUMIF('WOW PMPM &amp; Agg'!$B$47:$B$49,'Summary TC'!$B179,'WOW PMPM &amp; Agg'!O$47:O$49),IF(AND('C Report'!$K$2=P$11,'C Report'!$K$3=1),(SUMIF('WOW PMPM &amp; Agg'!$B$47:$B$49,'Summary TC'!$B179,'WOW PMPM &amp; Agg'!O$47:O$49)*0.25),IF(AND('C Report'!$K$2=P$11,'C Report'!$K$3=2),(SUMIF('WOW PMPM &amp; Agg'!$B$47:$B$49,'Summary TC'!$B179,'WOW PMPM &amp; Agg'!O$47:O$49)*0.5),IF(AND('C Report'!$K$2=P$11,'C Report'!$K$3=3),(SUMIF('WOW PMPM &amp; Agg'!$B$47:$B$49,'Summary TC'!$B179,'WOW PMPM &amp; Agg'!O$47:O$49)*0.75),IF(AND('C Report'!$K$2=P$11,'C Report'!$K$3=4),SUMIF('WOW PMPM &amp; Agg'!$B$47:$B$49,'Summary TC'!$B179,'WOW PMPM &amp; Agg'!O$47:O$49),""))))),SUMIF('WOW PMPM &amp; Agg'!$B$47:$B$49,'Summary TC'!$B179,'WOW PMPM &amp; Agg'!O$47:O$49))</f>
        <v>0</v>
      </c>
      <c r="Q179" s="354">
        <f>IF($B$7="Actuals Only",IF('C Report'!$K$2&gt;Q$11,SUMIF('WOW PMPM &amp; Agg'!$B$47:$B$49,'Summary TC'!$B179,'WOW PMPM &amp; Agg'!P$47:P$49),IF(AND('C Report'!$K$2=Q$11,'C Report'!$K$3=1),(SUMIF('WOW PMPM &amp; Agg'!$B$47:$B$49,'Summary TC'!$B179,'WOW PMPM &amp; Agg'!P$47:P$49)*0.25),IF(AND('C Report'!$K$2=Q$11,'C Report'!$K$3=2),(SUMIF('WOW PMPM &amp; Agg'!$B$47:$B$49,'Summary TC'!$B179,'WOW PMPM &amp; Agg'!P$47:P$49)*0.5),IF(AND('C Report'!$K$2=Q$11,'C Report'!$K$3=3),(SUMIF('WOW PMPM &amp; Agg'!$B$47:$B$49,'Summary TC'!$B179,'WOW PMPM &amp; Agg'!P$47:P$49)*0.75),IF(AND('C Report'!$K$2=Q$11,'C Report'!$K$3=4),SUMIF('WOW PMPM &amp; Agg'!$B$47:$B$49,'Summary TC'!$B179,'WOW PMPM &amp; Agg'!P$47:P$49),""))))),SUMIF('WOW PMPM &amp; Agg'!$B$47:$B$49,'Summary TC'!$B179,'WOW PMPM &amp; Agg'!P$47:P$49))</f>
        <v>0</v>
      </c>
      <c r="R179" s="354">
        <f>IF($B$7="Actuals Only",IF('C Report'!$K$2&gt;R$11,SUMIF('WOW PMPM &amp; Agg'!$B$47:$B$49,'Summary TC'!$B179,'WOW PMPM &amp; Agg'!Q$47:Q$49),IF(AND('C Report'!$K$2=R$11,'C Report'!$K$3=1),(SUMIF('WOW PMPM &amp; Agg'!$B$47:$B$49,'Summary TC'!$B179,'WOW PMPM &amp; Agg'!Q$47:Q$49)*0.25),IF(AND('C Report'!$K$2=R$11,'C Report'!$K$3=2),(SUMIF('WOW PMPM &amp; Agg'!$B$47:$B$49,'Summary TC'!$B179,'WOW PMPM &amp; Agg'!Q$47:Q$49)*0.5),IF(AND('C Report'!$K$2=R$11,'C Report'!$K$3=3),(SUMIF('WOW PMPM &amp; Agg'!$B$47:$B$49,'Summary TC'!$B179,'WOW PMPM &amp; Agg'!Q$47:Q$49)*0.75),IF(AND('C Report'!$K$2=R$11,'C Report'!$K$3=4),SUMIF('WOW PMPM &amp; Agg'!$B$47:$B$49,'Summary TC'!$B179,'WOW PMPM &amp; Agg'!Q$47:Q$49),""))))),SUMIF('WOW PMPM &amp; Agg'!$B$47:$B$49,'Summary TC'!$B179,'WOW PMPM &amp; Agg'!Q$47:Q$49))</f>
        <v>0</v>
      </c>
      <c r="S179" s="354">
        <f>IF($B$7="Actuals Only",IF('C Report'!$K$2&gt;S$11,SUMIF('WOW PMPM &amp; Agg'!$B$47:$B$49,'Summary TC'!$B179,'WOW PMPM &amp; Agg'!R$47:R$49),IF(AND('C Report'!$K$2=S$11,'C Report'!$K$3=1),(SUMIF('WOW PMPM &amp; Agg'!$B$47:$B$49,'Summary TC'!$B179,'WOW PMPM &amp; Agg'!R$47:R$49)*0.25),IF(AND('C Report'!$K$2=S$11,'C Report'!$K$3=2),(SUMIF('WOW PMPM &amp; Agg'!$B$47:$B$49,'Summary TC'!$B179,'WOW PMPM &amp; Agg'!R$47:R$49)*0.5),IF(AND('C Report'!$K$2=S$11,'C Report'!$K$3=3),(SUMIF('WOW PMPM &amp; Agg'!$B$47:$B$49,'Summary TC'!$B179,'WOW PMPM &amp; Agg'!R$47:R$49)*0.75),IF(AND('C Report'!$K$2=S$11,'C Report'!$K$3=4),SUMIF('WOW PMPM &amp; Agg'!$B$47:$B$49,'Summary TC'!$B179,'WOW PMPM &amp; Agg'!R$47:R$49),""))))),SUMIF('WOW PMPM &amp; Agg'!$B$47:$B$49,'Summary TC'!$B179,'WOW PMPM &amp; Agg'!R$47:R$49))</f>
        <v>0</v>
      </c>
      <c r="T179" s="354">
        <f>IF($B$7="Actuals Only",IF('C Report'!$K$2&gt;T$11,SUMIF('WOW PMPM &amp; Agg'!$B$47:$B$49,'Summary TC'!$B179,'WOW PMPM &amp; Agg'!S$47:S$49),IF(AND('C Report'!$K$2=T$11,'C Report'!$K$3=1),(SUMIF('WOW PMPM &amp; Agg'!$B$47:$B$49,'Summary TC'!$B179,'WOW PMPM &amp; Agg'!S$47:S$49)*0.25),IF(AND('C Report'!$K$2=T$11,'C Report'!$K$3=2),(SUMIF('WOW PMPM &amp; Agg'!$B$47:$B$49,'Summary TC'!$B179,'WOW PMPM &amp; Agg'!S$47:S$49)*0.5),IF(AND('C Report'!$K$2=T$11,'C Report'!$K$3=3),(SUMIF('WOW PMPM &amp; Agg'!$B$47:$B$49,'Summary TC'!$B179,'WOW PMPM &amp; Agg'!S$47:S$49)*0.75),IF(AND('C Report'!$K$2=T$11,'C Report'!$K$3=4),SUMIF('WOW PMPM &amp; Agg'!$B$47:$B$49,'Summary TC'!$B179,'WOW PMPM &amp; Agg'!S$47:S$49),""))))),SUMIF('WOW PMPM &amp; Agg'!$B$47:$B$49,'Summary TC'!$B179,'WOW PMPM &amp; Agg'!S$47:S$49))</f>
        <v>0</v>
      </c>
      <c r="U179" s="354">
        <f>IF($B$7="Actuals Only",IF('C Report'!$K$2&gt;U$11,SUMIF('WOW PMPM &amp; Agg'!$B$47:$B$49,'Summary TC'!$B179,'WOW PMPM &amp; Agg'!T$47:T$49),IF(AND('C Report'!$K$2=U$11,'C Report'!$K$3=1),(SUMIF('WOW PMPM &amp; Agg'!$B$47:$B$49,'Summary TC'!$B179,'WOW PMPM &amp; Agg'!T$47:T$49)*0.25),IF(AND('C Report'!$K$2=U$11,'C Report'!$K$3=2),(SUMIF('WOW PMPM &amp; Agg'!$B$47:$B$49,'Summary TC'!$B179,'WOW PMPM &amp; Agg'!T$47:T$49)*0.5),IF(AND('C Report'!$K$2=U$11,'C Report'!$K$3=3),(SUMIF('WOW PMPM &amp; Agg'!$B$47:$B$49,'Summary TC'!$B179,'WOW PMPM &amp; Agg'!T$47:T$49)*0.75),IF(AND('C Report'!$K$2=U$11,'C Report'!$K$3=4),SUMIF('WOW PMPM &amp; Agg'!$B$47:$B$49,'Summary TC'!$B179,'WOW PMPM &amp; Agg'!T$47:T$49),""))))),SUMIF('WOW PMPM &amp; Agg'!$B$47:$B$49,'Summary TC'!$B179,'WOW PMPM &amp; Agg'!T$47:T$49))</f>
        <v>0</v>
      </c>
      <c r="V179" s="354">
        <f>IF($B$7="Actuals Only",IF('C Report'!$K$2&gt;V$11,SUMIF('WOW PMPM &amp; Agg'!$B$47:$B$49,'Summary TC'!$B179,'WOW PMPM &amp; Agg'!U$47:U$49),IF(AND('C Report'!$K$2=V$11,'C Report'!$K$3=1),(SUMIF('WOW PMPM &amp; Agg'!$B$47:$B$49,'Summary TC'!$B179,'WOW PMPM &amp; Agg'!U$47:U$49)*0.25),IF(AND('C Report'!$K$2=V$11,'C Report'!$K$3=2),(SUMIF('WOW PMPM &amp; Agg'!$B$47:$B$49,'Summary TC'!$B179,'WOW PMPM &amp; Agg'!U$47:U$49)*0.5),IF(AND('C Report'!$K$2=V$11,'C Report'!$K$3=3),(SUMIF('WOW PMPM &amp; Agg'!$B$47:$B$49,'Summary TC'!$B179,'WOW PMPM &amp; Agg'!U$47:U$49)*0.75),IF(AND('C Report'!$K$2=V$11,'C Report'!$K$3=4),SUMIF('WOW PMPM &amp; Agg'!$B$47:$B$49,'Summary TC'!$B179,'WOW PMPM &amp; Agg'!U$47:U$49),""))))),SUMIF('WOW PMPM &amp; Agg'!$B$47:$B$49,'Summary TC'!$B179,'WOW PMPM &amp; Agg'!U$47:U$49))</f>
        <v>0</v>
      </c>
      <c r="W179" s="354">
        <f>IF($B$7="Actuals Only",IF('C Report'!$K$2&gt;W$11,SUMIF('WOW PMPM &amp; Agg'!$B$47:$B$49,'Summary TC'!$B179,'WOW PMPM &amp; Agg'!V$47:V$49),IF(AND('C Report'!$K$2=W$11,'C Report'!$K$3=1),(SUMIF('WOW PMPM &amp; Agg'!$B$47:$B$49,'Summary TC'!$B179,'WOW PMPM &amp; Agg'!V$47:V$49)*0.25),IF(AND('C Report'!$K$2=W$11,'C Report'!$K$3=2),(SUMIF('WOW PMPM &amp; Agg'!$B$47:$B$49,'Summary TC'!$B179,'WOW PMPM &amp; Agg'!V$47:V$49)*0.5),IF(AND('C Report'!$K$2=W$11,'C Report'!$K$3=3),(SUMIF('WOW PMPM &amp; Agg'!$B$47:$B$49,'Summary TC'!$B179,'WOW PMPM &amp; Agg'!V$47:V$49)*0.75),IF(AND('C Report'!$K$2=W$11,'C Report'!$K$3=4),SUMIF('WOW PMPM &amp; Agg'!$B$47:$B$49,'Summary TC'!$B179,'WOW PMPM &amp; Agg'!V$47:V$49),""))))),SUMIF('WOW PMPM &amp; Agg'!$B$47:$B$49,'Summary TC'!$B179,'WOW PMPM &amp; Agg'!V$47:V$49))</f>
        <v>0</v>
      </c>
      <c r="X179" s="354">
        <f>IF($B$7="Actuals Only",IF('C Report'!$K$2&gt;X$11,SUMIF('WOW PMPM &amp; Agg'!$B$47:$B$49,'Summary TC'!$B179,'WOW PMPM &amp; Agg'!W$47:W$49),IF(AND('C Report'!$K$2=X$11,'C Report'!$K$3=1),(SUMIF('WOW PMPM &amp; Agg'!$B$47:$B$49,'Summary TC'!$B179,'WOW PMPM &amp; Agg'!W$47:W$49)*0.25),IF(AND('C Report'!$K$2=X$11,'C Report'!$K$3=2),(SUMIF('WOW PMPM &amp; Agg'!$B$47:$B$49,'Summary TC'!$B179,'WOW PMPM &amp; Agg'!W$47:W$49)*0.5),IF(AND('C Report'!$K$2=X$11,'C Report'!$K$3=3),(SUMIF('WOW PMPM &amp; Agg'!$B$47:$B$49,'Summary TC'!$B179,'WOW PMPM &amp; Agg'!W$47:W$49)*0.75),IF(AND('C Report'!$K$2=X$11,'C Report'!$K$3=4),SUMIF('WOW PMPM &amp; Agg'!$B$47:$B$49,'Summary TC'!$B179,'WOW PMPM &amp; Agg'!W$47:W$49),""))))),SUMIF('WOW PMPM &amp; Agg'!$B$47:$B$49,'Summary TC'!$B179,'WOW PMPM &amp; Agg'!W$47:W$49))</f>
        <v>0</v>
      </c>
      <c r="Y179" s="354">
        <f>IF($B$7="Actuals Only",IF('C Report'!$K$2&gt;Y$11,SUMIF('WOW PMPM &amp; Agg'!$B$47:$B$49,'Summary TC'!$B179,'WOW PMPM &amp; Agg'!X$47:X$49),IF(AND('C Report'!$K$2=Y$11,'C Report'!$K$3=1),(SUMIF('WOW PMPM &amp; Agg'!$B$47:$B$49,'Summary TC'!$B179,'WOW PMPM &amp; Agg'!X$47:X$49)*0.25),IF(AND('C Report'!$K$2=Y$11,'C Report'!$K$3=2),(SUMIF('WOW PMPM &amp; Agg'!$B$47:$B$49,'Summary TC'!$B179,'WOW PMPM &amp; Agg'!X$47:X$49)*0.5),IF(AND('C Report'!$K$2=Y$11,'C Report'!$K$3=3),(SUMIF('WOW PMPM &amp; Agg'!$B$47:$B$49,'Summary TC'!$B179,'WOW PMPM &amp; Agg'!X$47:X$49)*0.75),IF(AND('C Report'!$K$2=Y$11,'C Report'!$K$3=4),SUMIF('WOW PMPM &amp; Agg'!$B$47:$B$49,'Summary TC'!$B179,'WOW PMPM &amp; Agg'!X$47:X$49),""))))),SUMIF('WOW PMPM &amp; Agg'!$B$47:$B$49,'Summary TC'!$B179,'WOW PMPM &amp; Agg'!X$47:X$49))</f>
        <v>0</v>
      </c>
      <c r="Z179" s="354">
        <f>IF($B$7="Actuals Only",IF('C Report'!$K$2&gt;Z$11,SUMIF('WOW PMPM &amp; Agg'!$B$47:$B$49,'Summary TC'!$B179,'WOW PMPM &amp; Agg'!Y$47:Y$49),IF(AND('C Report'!$K$2=Z$11,'C Report'!$K$3=1),(SUMIF('WOW PMPM &amp; Agg'!$B$47:$B$49,'Summary TC'!$B179,'WOW PMPM &amp; Agg'!Y$47:Y$49)*0.25),IF(AND('C Report'!$K$2=Z$11,'C Report'!$K$3=2),(SUMIF('WOW PMPM &amp; Agg'!$B$47:$B$49,'Summary TC'!$B179,'WOW PMPM &amp; Agg'!Y$47:Y$49)*0.5),IF(AND('C Report'!$K$2=Z$11,'C Report'!$K$3=3),(SUMIF('WOW PMPM &amp; Agg'!$B$47:$B$49,'Summary TC'!$B179,'WOW PMPM &amp; Agg'!Y$47:Y$49)*0.75),IF(AND('C Report'!$K$2=Z$11,'C Report'!$K$3=4),SUMIF('WOW PMPM &amp; Agg'!$B$47:$B$49,'Summary TC'!$B179,'WOW PMPM &amp; Agg'!Y$47:Y$49),""))))),SUMIF('WOW PMPM &amp; Agg'!$B$47:$B$49,'Summary TC'!$B179,'WOW PMPM &amp; Agg'!Y$47:Y$49))</f>
        <v>0</v>
      </c>
      <c r="AA179" s="354">
        <f>IF($B$7="Actuals Only",IF('C Report'!$K$2&gt;AA$11,SUMIF('WOW PMPM &amp; Agg'!$B$47:$B$49,'Summary TC'!$B179,'WOW PMPM &amp; Agg'!Z$47:Z$49),IF(AND('C Report'!$K$2=AA$11,'C Report'!$K$3=1),(SUMIF('WOW PMPM &amp; Agg'!$B$47:$B$49,'Summary TC'!$B179,'WOW PMPM &amp; Agg'!Z$47:Z$49)*0.25),IF(AND('C Report'!$K$2=AA$11,'C Report'!$K$3=2),(SUMIF('WOW PMPM &amp; Agg'!$B$47:$B$49,'Summary TC'!$B179,'WOW PMPM &amp; Agg'!Z$47:Z$49)*0.5),IF(AND('C Report'!$K$2=AA$11,'C Report'!$K$3=3),(SUMIF('WOW PMPM &amp; Agg'!$B$47:$B$49,'Summary TC'!$B179,'WOW PMPM &amp; Agg'!Z$47:Z$49)*0.75),IF(AND('C Report'!$K$2=AA$11,'C Report'!$K$3=4),SUMIF('WOW PMPM &amp; Agg'!$B$47:$B$49,'Summary TC'!$B179,'WOW PMPM &amp; Agg'!Z$47:Z$49),""))))),SUMIF('WOW PMPM &amp; Agg'!$B$47:$B$49,'Summary TC'!$B179,'WOW PMPM &amp; Agg'!Z$47:Z$49))</f>
        <v>0</v>
      </c>
      <c r="AB179" s="354">
        <f>IF($B$7="Actuals Only",IF('C Report'!$K$2&gt;AB$11,SUMIF('WOW PMPM &amp; Agg'!$B$47:$B$49,'Summary TC'!$B179,'WOW PMPM &amp; Agg'!AA$47:AA$49),IF(AND('C Report'!$K$2=AB$11,'C Report'!$K$3=1),(SUMIF('WOW PMPM &amp; Agg'!$B$47:$B$49,'Summary TC'!$B179,'WOW PMPM &amp; Agg'!AA$47:AA$49)*0.25),IF(AND('C Report'!$K$2=AB$11,'C Report'!$K$3=2),(SUMIF('WOW PMPM &amp; Agg'!$B$47:$B$49,'Summary TC'!$B179,'WOW PMPM &amp; Agg'!AA$47:AA$49)*0.5),IF(AND('C Report'!$K$2=AB$11,'C Report'!$K$3=3),(SUMIF('WOW PMPM &amp; Agg'!$B$47:$B$49,'Summary TC'!$B179,'WOW PMPM &amp; Agg'!AA$47:AA$49)*0.75),IF(AND('C Report'!$K$2=AB$11,'C Report'!$K$3=4),SUMIF('WOW PMPM &amp; Agg'!$B$47:$B$49,'Summary TC'!$B179,'WOW PMPM &amp; Agg'!AA$47:AA$49),""))))),SUMIF('WOW PMPM &amp; Agg'!$B$47:$B$49,'Summary TC'!$B179,'WOW PMPM &amp; Agg'!AA$47:AA$49))</f>
        <v>0</v>
      </c>
      <c r="AC179" s="355">
        <f>IF($B$7="Actuals Only",IF('C Report'!$K$2&gt;AC$11,SUMIF('WOW PMPM &amp; Agg'!$B$47:$B$49,'Summary TC'!$B179,'WOW PMPM &amp; Agg'!AB$47:AB$49),IF(AND('C Report'!$K$2=AC$11,'C Report'!$K$3=1),(SUMIF('WOW PMPM &amp; Agg'!$B$47:$B$49,'Summary TC'!$B179,'WOW PMPM &amp; Agg'!AB$47:AB$49)*0.25),IF(AND('C Report'!$K$2=AC$11,'C Report'!$K$3=2),(SUMIF('WOW PMPM &amp; Agg'!$B$47:$B$49,'Summary TC'!$B179,'WOW PMPM &amp; Agg'!AB$47:AB$49)*0.5),IF(AND('C Report'!$K$2=AC$11,'C Report'!$K$3=3),(SUMIF('WOW PMPM &amp; Agg'!$B$47:$B$49,'Summary TC'!$B179,'WOW PMPM &amp; Agg'!AB$47:AB$49)*0.75),IF(AND('C Report'!$K$2=AC$11,'C Report'!$K$3=4),SUMIF('WOW PMPM &amp; Agg'!$B$47:$B$49,'Summary TC'!$B179,'WOW PMPM &amp; Agg'!AB$47:AB$49),""))))),SUMIF('WOW PMPM &amp; Agg'!$B$47:$B$49,'Summary TC'!$B179,'WOW PMPM &amp; Agg'!AB$47:AB$49))</f>
        <v>0</v>
      </c>
      <c r="AD179" s="410"/>
    </row>
    <row r="180" spans="2:58" ht="13.5" thickBot="1" x14ac:dyDescent="0.25">
      <c r="B180" s="397"/>
      <c r="C180" s="218"/>
      <c r="D180" s="598"/>
      <c r="E180" s="407"/>
      <c r="F180" s="416"/>
      <c r="G180" s="416"/>
      <c r="H180" s="416"/>
      <c r="I180" s="416"/>
      <c r="J180" s="416"/>
      <c r="K180" s="416"/>
      <c r="L180" s="416"/>
      <c r="M180" s="416"/>
      <c r="N180" s="416"/>
      <c r="O180" s="416"/>
      <c r="P180" s="416"/>
      <c r="Q180" s="416"/>
      <c r="R180" s="416"/>
      <c r="S180" s="416"/>
      <c r="T180" s="416"/>
      <c r="U180" s="416"/>
      <c r="V180" s="416"/>
      <c r="W180" s="416"/>
      <c r="X180" s="416"/>
      <c r="Y180" s="416"/>
      <c r="Z180" s="416"/>
      <c r="AA180" s="416"/>
      <c r="AB180" s="416"/>
      <c r="AC180" s="417"/>
      <c r="AD180" s="412"/>
    </row>
    <row r="181" spans="2:58" ht="13.5" thickBot="1" x14ac:dyDescent="0.25">
      <c r="B181" s="219" t="s">
        <v>4</v>
      </c>
      <c r="C181" s="581"/>
      <c r="D181" s="398"/>
      <c r="E181" s="510">
        <f>IF(AND(E$11&gt;='Summary TC'!$C$4, E$11&lt;='Summary TC'!$C$5), SUMIF($D160:$D180,"Total",E160:E180),0)</f>
        <v>0</v>
      </c>
      <c r="F181" s="511">
        <f>IF(AND(F$11&gt;='Summary TC'!$C$4, F$11&lt;='Summary TC'!$C$5), SUMIF($D160:$D180,"Total",F160:F180),0)</f>
        <v>0</v>
      </c>
      <c r="G181" s="511">
        <f>IF(AND(G$11&gt;='Summary TC'!$C$4, G$11&lt;='Summary TC'!$C$5), SUMIF($D160:$D180,"Total",G160:G180),0)</f>
        <v>0</v>
      </c>
      <c r="H181" s="511">
        <f>IF(AND(H$11&gt;='Summary TC'!$C$4, H$11&lt;='Summary TC'!$C$5), SUMIF($D160:$D180,"Total",H160:H180),0)</f>
        <v>0</v>
      </c>
      <c r="I181" s="511">
        <f>IF(AND(I$11&gt;='Summary TC'!$C$4, I$11&lt;='Summary TC'!$C$5), SUMIF($D160:$D180,"Total",I160:I180),0)</f>
        <v>0</v>
      </c>
      <c r="J181" s="511">
        <f>IF(AND(J$11&gt;='Summary TC'!$C$4, J$11&lt;='Summary TC'!$C$5), SUMIF($D160:$D180,"Total",J160:J180),0)</f>
        <v>0</v>
      </c>
      <c r="K181" s="511">
        <f>IF(AND(K$11&gt;='Summary TC'!$C$4, K$11&lt;='Summary TC'!$C$5), SUMIF($D160:$D180,"Total",K160:K180),0)</f>
        <v>0</v>
      </c>
      <c r="L181" s="511">
        <f>IF(AND(L$11&gt;='Summary TC'!$C$4, L$11&lt;='Summary TC'!$C$5), SUMIF($D160:$D180,"Total",L160:L180),0)</f>
        <v>0</v>
      </c>
      <c r="M181" s="511">
        <f>IF(AND(M$11&gt;='Summary TC'!$C$4, M$11&lt;='Summary TC'!$C$5), SUMIF($D160:$D180,"Total",M160:M180),0)</f>
        <v>0</v>
      </c>
      <c r="N181" s="511">
        <f>IF(AND(N$11&gt;='Summary TC'!$C$4, N$11&lt;='Summary TC'!$C$5), SUMIF($D160:$D180,"Total",N160:N180),0)</f>
        <v>0</v>
      </c>
      <c r="O181" s="511">
        <f>IF(AND(O$11&gt;='Summary TC'!$C$4, O$11&lt;='Summary TC'!$C$5), SUMIF($D160:$D180,"Total",O160:O180),0)</f>
        <v>0</v>
      </c>
      <c r="P181" s="511">
        <f>IF(AND(P$11&gt;='Summary TC'!$C$4, P$11&lt;='Summary TC'!$C$5), SUMIF($D160:$D180,"Total",P160:P180),0)</f>
        <v>0</v>
      </c>
      <c r="Q181" s="511">
        <f>IF(AND(Q$11&gt;='Summary TC'!$C$4, Q$11&lt;='Summary TC'!$C$5), SUMIF($D160:$D180,"Total",Q160:Q180),0)</f>
        <v>0</v>
      </c>
      <c r="R181" s="511">
        <f>IF(AND(R$11&gt;='Summary TC'!$C$4, R$11&lt;='Summary TC'!$C$5), SUMIF($D160:$D180,"Total",R160:R180),0)</f>
        <v>0</v>
      </c>
      <c r="S181" s="511">
        <f>IF(AND(S$11&gt;='Summary TC'!$C$4, S$11&lt;='Summary TC'!$C$5), SUMIF($D160:$D180,"Total",S160:S180),0)</f>
        <v>0</v>
      </c>
      <c r="T181" s="511">
        <f>IF(AND(T$11&gt;='Summary TC'!$C$4, T$11&lt;='Summary TC'!$C$5), SUMIF($D160:$D180,"Total",T160:T180),0)</f>
        <v>0</v>
      </c>
      <c r="U181" s="511">
        <f>IF(AND(U$11&gt;='Summary TC'!$C$4, U$11&lt;='Summary TC'!$C$5), SUMIF($D160:$D180,"Total",U160:U180),0)</f>
        <v>0</v>
      </c>
      <c r="V181" s="511">
        <f>IF(AND(V$11&gt;='Summary TC'!$C$4, V$11&lt;='Summary TC'!$C$5), SUMIF($D160:$D180,"Total",V160:V180),0)</f>
        <v>0</v>
      </c>
      <c r="W181" s="511">
        <f>IF(AND(W$11&gt;='Summary TC'!$C$4, W$11&lt;='Summary TC'!$C$5), SUMIF($D160:$D180,"Total",W160:W180),0)</f>
        <v>0</v>
      </c>
      <c r="X181" s="511">
        <f>IF(AND(X$11&gt;='Summary TC'!$C$4, X$11&lt;='Summary TC'!$C$5), SUMIF($D160:$D180,"Total",X160:X180),0)</f>
        <v>0</v>
      </c>
      <c r="Y181" s="511">
        <f>IF(AND(Y$11&gt;='Summary TC'!$C$4, Y$11&lt;='Summary TC'!$C$5), SUMIF($D160:$D180,"Total",Y160:Y180),0)</f>
        <v>0</v>
      </c>
      <c r="Z181" s="511">
        <f>IF(AND(Z$11&gt;='Summary TC'!$C$4, Z$11&lt;='Summary TC'!$C$5), SUMIF($D160:$D180,"Total",Z160:Z180),0)</f>
        <v>0</v>
      </c>
      <c r="AA181" s="511">
        <f>IF(AND(AA$11&gt;='Summary TC'!$C$4, AA$11&lt;='Summary TC'!$C$5), SUMIF($D160:$D180,"Total",AA160:AA180),0)</f>
        <v>0</v>
      </c>
      <c r="AB181" s="511">
        <f>IF(AND(AB$11&gt;='Summary TC'!$C$4, AB$11&lt;='Summary TC'!$C$5), SUMIF($D160:$D180,"Total",AB160:AB180),0)</f>
        <v>0</v>
      </c>
      <c r="AC181" s="509">
        <f>IF(AND(AC$11&gt;='Summary TC'!$C$4, AC$11&lt;='Summary TC'!$C$5), SUMIF($D160:$D180,"Total",AC160:AC180),0)</f>
        <v>0</v>
      </c>
      <c r="AD181" s="509">
        <f>SUM(E181:AC181)</f>
        <v>0</v>
      </c>
      <c r="AE181" s="356"/>
      <c r="AF181" s="356"/>
      <c r="AG181" s="356"/>
      <c r="AH181" s="356"/>
      <c r="AI181" s="356"/>
      <c r="AJ181" s="356"/>
      <c r="AK181" s="356"/>
      <c r="AL181" s="356"/>
      <c r="AM181" s="356"/>
      <c r="AN181" s="356"/>
      <c r="AO181" s="356"/>
      <c r="AP181" s="356"/>
      <c r="AQ181" s="356"/>
      <c r="AR181" s="356"/>
      <c r="AS181" s="356"/>
      <c r="AT181" s="356"/>
      <c r="AU181" s="356"/>
      <c r="AV181" s="356"/>
      <c r="AW181" s="356"/>
      <c r="AX181" s="356"/>
      <c r="AY181" s="356"/>
      <c r="AZ181" s="356"/>
      <c r="BA181" s="356"/>
      <c r="BB181" s="356"/>
    </row>
    <row r="182" spans="2:58" x14ac:dyDescent="0.2">
      <c r="B182" s="54"/>
    </row>
    <row r="183" spans="2:58" ht="13.5" thickBot="1" x14ac:dyDescent="0.25">
      <c r="B183" s="53" t="s">
        <v>5</v>
      </c>
      <c r="C183" s="57"/>
      <c r="D183" s="53"/>
    </row>
    <row r="184" spans="2:58" x14ac:dyDescent="0.2">
      <c r="B184" s="384"/>
      <c r="C184" s="113"/>
      <c r="D184" s="70"/>
      <c r="E184" s="67" t="s">
        <v>0</v>
      </c>
      <c r="F184" s="68"/>
      <c r="G184" s="72"/>
      <c r="H184" s="68"/>
      <c r="I184" s="68"/>
      <c r="J184" s="68"/>
      <c r="K184" s="68"/>
      <c r="L184" s="68"/>
      <c r="M184" s="68"/>
      <c r="N184" s="68"/>
      <c r="O184" s="68"/>
      <c r="P184" s="68"/>
      <c r="Q184" s="68"/>
      <c r="R184" s="68"/>
      <c r="S184" s="68"/>
      <c r="T184" s="68"/>
      <c r="U184" s="68"/>
      <c r="V184" s="68"/>
      <c r="W184" s="68"/>
      <c r="X184" s="68"/>
      <c r="Y184" s="68"/>
      <c r="Z184" s="68"/>
      <c r="AA184" s="68"/>
      <c r="AB184" s="68"/>
      <c r="AC184" s="69"/>
      <c r="AD184" s="296"/>
    </row>
    <row r="185" spans="2:58" ht="13.5" thickBot="1" x14ac:dyDescent="0.25">
      <c r="B185" s="60"/>
      <c r="C185" s="114"/>
      <c r="D185" s="148"/>
      <c r="E185" s="281">
        <f>'DY Def'!B$5</f>
        <v>1</v>
      </c>
      <c r="F185" s="248">
        <f>'DY Def'!C$5</f>
        <v>2</v>
      </c>
      <c r="G185" s="248">
        <f>'DY Def'!D$5</f>
        <v>3</v>
      </c>
      <c r="H185" s="248">
        <f>'DY Def'!E$5</f>
        <v>4</v>
      </c>
      <c r="I185" s="248">
        <f>'DY Def'!F$5</f>
        <v>5</v>
      </c>
      <c r="J185" s="248">
        <f>'DY Def'!G$5</f>
        <v>6</v>
      </c>
      <c r="K185" s="248">
        <f>'DY Def'!H$5</f>
        <v>7</v>
      </c>
      <c r="L185" s="248">
        <f>'DY Def'!I$5</f>
        <v>8</v>
      </c>
      <c r="M185" s="248">
        <f>'DY Def'!J$5</f>
        <v>9</v>
      </c>
      <c r="N185" s="248">
        <f>'DY Def'!K$5</f>
        <v>10</v>
      </c>
      <c r="O185" s="248">
        <f>'DY Def'!L$5</f>
        <v>11</v>
      </c>
      <c r="P185" s="248">
        <f>'DY Def'!M$5</f>
        <v>12</v>
      </c>
      <c r="Q185" s="248">
        <f>'DY Def'!N$5</f>
        <v>13</v>
      </c>
      <c r="R185" s="248">
        <f>'DY Def'!O$5</f>
        <v>14</v>
      </c>
      <c r="S185" s="248">
        <f>'DY Def'!P$5</f>
        <v>15</v>
      </c>
      <c r="T185" s="248">
        <f>'DY Def'!Q$5</f>
        <v>16</v>
      </c>
      <c r="U185" s="248">
        <f>'DY Def'!R$5</f>
        <v>17</v>
      </c>
      <c r="V185" s="248">
        <f>'DY Def'!S$5</f>
        <v>18</v>
      </c>
      <c r="W185" s="248">
        <f>'DY Def'!T$5</f>
        <v>19</v>
      </c>
      <c r="X185" s="248">
        <f>'DY Def'!U$5</f>
        <v>20</v>
      </c>
      <c r="Y185" s="248">
        <f>'DY Def'!V$5</f>
        <v>21</v>
      </c>
      <c r="Z185" s="248">
        <f>'DY Def'!W$5</f>
        <v>22</v>
      </c>
      <c r="AA185" s="248">
        <f>'DY Def'!X$5</f>
        <v>23</v>
      </c>
      <c r="AB185" s="248">
        <f>'DY Def'!Y$5</f>
        <v>24</v>
      </c>
      <c r="AC185" s="249">
        <f>'DY Def'!Z$5</f>
        <v>25</v>
      </c>
      <c r="AD185" s="285" t="s">
        <v>1</v>
      </c>
    </row>
    <row r="186" spans="2:58" x14ac:dyDescent="0.2">
      <c r="B186" s="64" t="s">
        <v>42</v>
      </c>
      <c r="C186" s="114"/>
      <c r="D186" s="60"/>
      <c r="E186" s="401"/>
      <c r="F186" s="474"/>
      <c r="G186" s="474"/>
      <c r="H186" s="474"/>
      <c r="I186" s="474"/>
      <c r="J186" s="474"/>
      <c r="K186" s="474"/>
      <c r="L186" s="474"/>
      <c r="M186" s="474"/>
      <c r="N186" s="474"/>
      <c r="O186" s="474"/>
      <c r="P186" s="474"/>
      <c r="Q186" s="474"/>
      <c r="R186" s="474"/>
      <c r="S186" s="474"/>
      <c r="T186" s="474"/>
      <c r="U186" s="474"/>
      <c r="V186" s="474"/>
      <c r="W186" s="474"/>
      <c r="X186" s="474"/>
      <c r="Y186" s="474"/>
      <c r="Z186" s="474"/>
      <c r="AA186" s="474"/>
      <c r="AB186" s="474"/>
      <c r="AC186" s="419"/>
      <c r="AD186" s="421"/>
    </row>
    <row r="187" spans="2:58" x14ac:dyDescent="0.2">
      <c r="B187" s="61" t="str">
        <f>IFERROR(VLOOKUP(C187,'MEG Def'!$A$42:$B$44,2),"")</f>
        <v/>
      </c>
      <c r="C187" s="114"/>
      <c r="D187" s="60"/>
      <c r="E187" s="415">
        <f>IF($B$7="Actuals only",SUMIF('WW Spending Actual'!$B$31:$B$34,'Summary TC'!$B187,'WW Spending Actual'!D$31:D$34),0)+IF($B$7="Actuals + Projected",SUMIF('WW Spending Total'!$B$31:$B$34,'Summary TC'!$B187,'WW Spending Total'!D$31:D$34),0)</f>
        <v>0</v>
      </c>
      <c r="F187" s="424">
        <f>IF($B$7="Actuals only",SUMIF('WW Spending Actual'!$B$31:$B$34,'Summary TC'!$B187,'WW Spending Actual'!E$31:E$34),0)+IF($B$7="Actuals + Projected",SUMIF('WW Spending Total'!$B$31:$B$34,'Summary TC'!$B187,'WW Spending Total'!E$31:E$34),0)</f>
        <v>0</v>
      </c>
      <c r="G187" s="424">
        <f>IF($B$7="Actuals only",SUMIF('WW Spending Actual'!$B$31:$B$34,'Summary TC'!$B187,'WW Spending Actual'!F$31:F$34),0)+IF($B$7="Actuals + Projected",SUMIF('WW Spending Total'!$B$31:$B$34,'Summary TC'!$B187,'WW Spending Total'!F$31:F$34),0)</f>
        <v>0</v>
      </c>
      <c r="H187" s="424">
        <f>IF($B$7="Actuals only",SUMIF('WW Spending Actual'!$B$31:$B$34,'Summary TC'!$B187,'WW Spending Actual'!G$31:G$34),0)+IF($B$7="Actuals + Projected",SUMIF('WW Spending Total'!$B$31:$B$34,'Summary TC'!$B187,'WW Spending Total'!G$31:G$34),0)</f>
        <v>0</v>
      </c>
      <c r="I187" s="424">
        <f>IF($B$7="Actuals only",SUMIF('WW Spending Actual'!$B$31:$B$34,'Summary TC'!$B187,'WW Spending Actual'!H$31:H$34),0)+IF($B$7="Actuals + Projected",SUMIF('WW Spending Total'!$B$31:$B$34,'Summary TC'!$B187,'WW Spending Total'!H$31:H$34),0)</f>
        <v>0</v>
      </c>
      <c r="J187" s="424">
        <f>IF($B$7="Actuals only",SUMIF('WW Spending Actual'!$B$31:$B$34,'Summary TC'!$B187,'WW Spending Actual'!I$31:I$34),0)+IF($B$7="Actuals + Projected",SUMIF('WW Spending Total'!$B$31:$B$34,'Summary TC'!$B187,'WW Spending Total'!I$31:I$34),0)</f>
        <v>0</v>
      </c>
      <c r="K187" s="424">
        <f>IF($B$7="Actuals only",SUMIF('WW Spending Actual'!$B$31:$B$34,'Summary TC'!$B187,'WW Spending Actual'!J$31:J$34),0)+IF($B$7="Actuals + Projected",SUMIF('WW Spending Total'!$B$31:$B$34,'Summary TC'!$B187,'WW Spending Total'!J$31:J$34),0)</f>
        <v>0</v>
      </c>
      <c r="L187" s="424">
        <f>IF($B$7="Actuals only",SUMIF('WW Spending Actual'!$B$31:$B$34,'Summary TC'!$B187,'WW Spending Actual'!K$31:K$34),0)+IF($B$7="Actuals + Projected",SUMIF('WW Spending Total'!$B$31:$B$34,'Summary TC'!$B187,'WW Spending Total'!K$31:K$34),0)</f>
        <v>0</v>
      </c>
      <c r="M187" s="424">
        <f>IF($B$7="Actuals only",SUMIF('WW Spending Actual'!$B$31:$B$34,'Summary TC'!$B187,'WW Spending Actual'!L$31:L$34),0)+IF($B$7="Actuals + Projected",SUMIF('WW Spending Total'!$B$31:$B$34,'Summary TC'!$B187,'WW Spending Total'!L$31:L$34),0)</f>
        <v>0</v>
      </c>
      <c r="N187" s="424">
        <f>IF($B$7="Actuals only",SUMIF('WW Spending Actual'!$B$31:$B$34,'Summary TC'!$B187,'WW Spending Actual'!M$31:M$34),0)+IF($B$7="Actuals + Projected",SUMIF('WW Spending Total'!$B$31:$B$34,'Summary TC'!$B187,'WW Spending Total'!M$31:M$34),0)</f>
        <v>0</v>
      </c>
      <c r="O187" s="424">
        <f>IF($B$7="Actuals only",SUMIF('WW Spending Actual'!$B$31:$B$34,'Summary TC'!$B187,'WW Spending Actual'!N$31:N$34),0)+IF($B$7="Actuals + Projected",SUMIF('WW Spending Total'!$B$31:$B$34,'Summary TC'!$B187,'WW Spending Total'!N$31:N$34),0)</f>
        <v>0</v>
      </c>
      <c r="P187" s="424">
        <f>IF($B$7="Actuals only",SUMIF('WW Spending Actual'!$B$31:$B$34,'Summary TC'!$B187,'WW Spending Actual'!O$31:O$34),0)+IF($B$7="Actuals + Projected",SUMIF('WW Spending Total'!$B$31:$B$34,'Summary TC'!$B187,'WW Spending Total'!O$31:O$34),0)</f>
        <v>0</v>
      </c>
      <c r="Q187" s="424">
        <f>IF($B$7="Actuals only",SUMIF('WW Spending Actual'!$B$31:$B$34,'Summary TC'!$B187,'WW Spending Actual'!P$31:P$34),0)+IF($B$7="Actuals + Projected",SUMIF('WW Spending Total'!$B$31:$B$34,'Summary TC'!$B187,'WW Spending Total'!P$31:P$34),0)</f>
        <v>0</v>
      </c>
      <c r="R187" s="424">
        <f>IF($B$7="Actuals only",SUMIF('WW Spending Actual'!$B$31:$B$34,'Summary TC'!$B187,'WW Spending Actual'!Q$31:Q$34),0)+IF($B$7="Actuals + Projected",SUMIF('WW Spending Total'!$B$31:$B$34,'Summary TC'!$B187,'WW Spending Total'!Q$31:Q$34),0)</f>
        <v>0</v>
      </c>
      <c r="S187" s="424">
        <f>IF($B$7="Actuals only",SUMIF('WW Spending Actual'!$B$31:$B$34,'Summary TC'!$B187,'WW Spending Actual'!R$31:R$34),0)+IF($B$7="Actuals + Projected",SUMIF('WW Spending Total'!$B$31:$B$34,'Summary TC'!$B187,'WW Spending Total'!R$31:R$34),0)</f>
        <v>0</v>
      </c>
      <c r="T187" s="424">
        <f>IF($B$7="Actuals only",SUMIF('WW Spending Actual'!$B$31:$B$34,'Summary TC'!$B187,'WW Spending Actual'!S$31:S$34),0)+IF($B$7="Actuals + Projected",SUMIF('WW Spending Total'!$B$31:$B$34,'Summary TC'!$B187,'WW Spending Total'!S$31:S$34),0)</f>
        <v>0</v>
      </c>
      <c r="U187" s="424">
        <f>IF($B$7="Actuals only",SUMIF('WW Spending Actual'!$B$31:$B$34,'Summary TC'!$B187,'WW Spending Actual'!T$31:T$34),0)+IF($B$7="Actuals + Projected",SUMIF('WW Spending Total'!$B$31:$B$34,'Summary TC'!$B187,'WW Spending Total'!T$31:T$34),0)</f>
        <v>0</v>
      </c>
      <c r="V187" s="424">
        <f>IF($B$7="Actuals only",SUMIF('WW Spending Actual'!$B$31:$B$34,'Summary TC'!$B187,'WW Spending Actual'!U$31:U$34),0)+IF($B$7="Actuals + Projected",SUMIF('WW Spending Total'!$B$31:$B$34,'Summary TC'!$B187,'WW Spending Total'!U$31:U$34),0)</f>
        <v>0</v>
      </c>
      <c r="W187" s="424">
        <f>IF($B$7="Actuals only",SUMIF('WW Spending Actual'!$B$31:$B$34,'Summary TC'!$B187,'WW Spending Actual'!V$31:V$34),0)+IF($B$7="Actuals + Projected",SUMIF('WW Spending Total'!$B$31:$B$34,'Summary TC'!$B187,'WW Spending Total'!V$31:V$34),0)</f>
        <v>0</v>
      </c>
      <c r="X187" s="424">
        <f>IF($B$7="Actuals only",SUMIF('WW Spending Actual'!$B$31:$B$34,'Summary TC'!$B187,'WW Spending Actual'!W$31:W$34),0)+IF($B$7="Actuals + Projected",SUMIF('WW Spending Total'!$B$31:$B$34,'Summary TC'!$B187,'WW Spending Total'!W$31:W$34),0)</f>
        <v>0</v>
      </c>
      <c r="Y187" s="424">
        <f>IF($B$7="Actuals only",SUMIF('WW Spending Actual'!$B$31:$B$34,'Summary TC'!$B187,'WW Spending Actual'!X$31:X$34),0)+IF($B$7="Actuals + Projected",SUMIF('WW Spending Total'!$B$31:$B$34,'Summary TC'!$B187,'WW Spending Total'!X$31:X$34),0)</f>
        <v>0</v>
      </c>
      <c r="Z187" s="424">
        <f>IF($B$7="Actuals only",SUMIF('WW Spending Actual'!$B$31:$B$34,'Summary TC'!$B187,'WW Spending Actual'!Y$31:Y$34),0)+IF($B$7="Actuals + Projected",SUMIF('WW Spending Total'!$B$31:$B$34,'Summary TC'!$B187,'WW Spending Total'!Y$31:Y$34),0)</f>
        <v>0</v>
      </c>
      <c r="AA187" s="424">
        <f>IF($B$7="Actuals only",SUMIF('WW Spending Actual'!$B$31:$B$34,'Summary TC'!$B187,'WW Spending Actual'!Z$31:Z$34),0)+IF($B$7="Actuals + Projected",SUMIF('WW Spending Total'!$B$31:$B$34,'Summary TC'!$B187,'WW Spending Total'!Z$31:Z$34),0)</f>
        <v>0</v>
      </c>
      <c r="AB187" s="424">
        <f>IF($B$7="Actuals only",SUMIF('WW Spending Actual'!$B$31:$B$34,'Summary TC'!$B187,'WW Spending Actual'!AA$31:AA$34),0)+IF($B$7="Actuals + Projected",SUMIF('WW Spending Total'!$B$31:$B$34,'Summary TC'!$B187,'WW Spending Total'!AA$31:AA$34),0)</f>
        <v>0</v>
      </c>
      <c r="AC187" s="413">
        <f>IF($B$7="Actuals only",SUMIF('WW Spending Actual'!$B$31:$B$34,'Summary TC'!$B187,'WW Spending Actual'!AB$31:AB$34),0)+IF($B$7="Actuals + Projected",SUMIF('WW Spending Total'!$B$31:$B$34,'Summary TC'!$B187,'WW Spending Total'!AB$31:AB$34),0)</f>
        <v>0</v>
      </c>
      <c r="AD187" s="403"/>
    </row>
    <row r="188" spans="2:58" x14ac:dyDescent="0.2">
      <c r="B188" s="61" t="str">
        <f>IFERROR(VLOOKUP(C188,'MEG Def'!$A$42:$B$44,2),"")</f>
        <v/>
      </c>
      <c r="C188" s="114"/>
      <c r="D188" s="60"/>
      <c r="E188" s="415">
        <f>IF($B$7="Actuals only",SUMIF('WW Spending Actual'!$B$31:$B$34,'Summary TC'!$B188,'WW Spending Actual'!D$31:D$34),0)+IF($B$7="Actuals + Projected",SUMIF('WW Spending Total'!$B$31:$B$34,'Summary TC'!$B188,'WW Spending Total'!D$31:D$34),0)</f>
        <v>0</v>
      </c>
      <c r="F188" s="424">
        <f>IF($B$7="Actuals only",SUMIF('WW Spending Actual'!$B$31:$B$34,'Summary TC'!$B188,'WW Spending Actual'!E$31:E$34),0)+IF($B$7="Actuals + Projected",SUMIF('WW Spending Total'!$B$31:$B$34,'Summary TC'!$B188,'WW Spending Total'!E$31:E$34),0)</f>
        <v>0</v>
      </c>
      <c r="G188" s="424">
        <f>IF($B$7="Actuals only",SUMIF('WW Spending Actual'!$B$31:$B$34,'Summary TC'!$B188,'WW Spending Actual'!F$31:F$34),0)+IF($B$7="Actuals + Projected",SUMIF('WW Spending Total'!$B$31:$B$34,'Summary TC'!$B188,'WW Spending Total'!F$31:F$34),0)</f>
        <v>0</v>
      </c>
      <c r="H188" s="424">
        <f>IF($B$7="Actuals only",SUMIF('WW Spending Actual'!$B$31:$B$34,'Summary TC'!$B188,'WW Spending Actual'!G$31:G$34),0)+IF($B$7="Actuals + Projected",SUMIF('WW Spending Total'!$B$31:$B$34,'Summary TC'!$B188,'WW Spending Total'!G$31:G$34),0)</f>
        <v>0</v>
      </c>
      <c r="I188" s="424">
        <f>IF($B$7="Actuals only",SUMIF('WW Spending Actual'!$B$31:$B$34,'Summary TC'!$B188,'WW Spending Actual'!H$31:H$34),0)+IF($B$7="Actuals + Projected",SUMIF('WW Spending Total'!$B$31:$B$34,'Summary TC'!$B188,'WW Spending Total'!H$31:H$34),0)</f>
        <v>0</v>
      </c>
      <c r="J188" s="424">
        <f>IF($B$7="Actuals only",SUMIF('WW Spending Actual'!$B$31:$B$34,'Summary TC'!$B188,'WW Spending Actual'!I$31:I$34),0)+IF($B$7="Actuals + Projected",SUMIF('WW Spending Total'!$B$31:$B$34,'Summary TC'!$B188,'WW Spending Total'!I$31:I$34),0)</f>
        <v>0</v>
      </c>
      <c r="K188" s="424">
        <f>IF($B$7="Actuals only",SUMIF('WW Spending Actual'!$B$31:$B$34,'Summary TC'!$B188,'WW Spending Actual'!J$31:J$34),0)+IF($B$7="Actuals + Projected",SUMIF('WW Spending Total'!$B$31:$B$34,'Summary TC'!$B188,'WW Spending Total'!J$31:J$34),0)</f>
        <v>0</v>
      </c>
      <c r="L188" s="424">
        <f>IF($B$7="Actuals only",SUMIF('WW Spending Actual'!$B$31:$B$34,'Summary TC'!$B188,'WW Spending Actual'!K$31:K$34),0)+IF($B$7="Actuals + Projected",SUMIF('WW Spending Total'!$B$31:$B$34,'Summary TC'!$B188,'WW Spending Total'!K$31:K$34),0)</f>
        <v>0</v>
      </c>
      <c r="M188" s="424">
        <f>IF($B$7="Actuals only",SUMIF('WW Spending Actual'!$B$31:$B$34,'Summary TC'!$B188,'WW Spending Actual'!L$31:L$34),0)+IF($B$7="Actuals + Projected",SUMIF('WW Spending Total'!$B$31:$B$34,'Summary TC'!$B188,'WW Spending Total'!L$31:L$34),0)</f>
        <v>0</v>
      </c>
      <c r="N188" s="424">
        <f>IF($B$7="Actuals only",SUMIF('WW Spending Actual'!$B$31:$B$34,'Summary TC'!$B188,'WW Spending Actual'!M$31:M$34),0)+IF($B$7="Actuals + Projected",SUMIF('WW Spending Total'!$B$31:$B$34,'Summary TC'!$B188,'WW Spending Total'!M$31:M$34),0)</f>
        <v>0</v>
      </c>
      <c r="O188" s="424">
        <f>IF($B$7="Actuals only",SUMIF('WW Spending Actual'!$B$31:$B$34,'Summary TC'!$B188,'WW Spending Actual'!N$31:N$34),0)+IF($B$7="Actuals + Projected",SUMIF('WW Spending Total'!$B$31:$B$34,'Summary TC'!$B188,'WW Spending Total'!N$31:N$34),0)</f>
        <v>0</v>
      </c>
      <c r="P188" s="424">
        <f>IF($B$7="Actuals only",SUMIF('WW Spending Actual'!$B$31:$B$34,'Summary TC'!$B188,'WW Spending Actual'!O$31:O$34),0)+IF($B$7="Actuals + Projected",SUMIF('WW Spending Total'!$B$31:$B$34,'Summary TC'!$B188,'WW Spending Total'!O$31:O$34),0)</f>
        <v>0</v>
      </c>
      <c r="Q188" s="424">
        <f>IF($B$7="Actuals only",SUMIF('WW Spending Actual'!$B$31:$B$34,'Summary TC'!$B188,'WW Spending Actual'!P$31:P$34),0)+IF($B$7="Actuals + Projected",SUMIF('WW Spending Total'!$B$31:$B$34,'Summary TC'!$B188,'WW Spending Total'!P$31:P$34),0)</f>
        <v>0</v>
      </c>
      <c r="R188" s="424">
        <f>IF($B$7="Actuals only",SUMIF('WW Spending Actual'!$B$31:$B$34,'Summary TC'!$B188,'WW Spending Actual'!Q$31:Q$34),0)+IF($B$7="Actuals + Projected",SUMIF('WW Spending Total'!$B$31:$B$34,'Summary TC'!$B188,'WW Spending Total'!Q$31:Q$34),0)</f>
        <v>0</v>
      </c>
      <c r="S188" s="424">
        <f>IF($B$7="Actuals only",SUMIF('WW Spending Actual'!$B$31:$B$34,'Summary TC'!$B188,'WW Spending Actual'!R$31:R$34),0)+IF($B$7="Actuals + Projected",SUMIF('WW Spending Total'!$B$31:$B$34,'Summary TC'!$B188,'WW Spending Total'!R$31:R$34),0)</f>
        <v>0</v>
      </c>
      <c r="T188" s="424">
        <f>IF($B$7="Actuals only",SUMIF('WW Spending Actual'!$B$31:$B$34,'Summary TC'!$B188,'WW Spending Actual'!S$31:S$34),0)+IF($B$7="Actuals + Projected",SUMIF('WW Spending Total'!$B$31:$B$34,'Summary TC'!$B188,'WW Spending Total'!S$31:S$34),0)</f>
        <v>0</v>
      </c>
      <c r="U188" s="424">
        <f>IF($B$7="Actuals only",SUMIF('WW Spending Actual'!$B$31:$B$34,'Summary TC'!$B188,'WW Spending Actual'!T$31:T$34),0)+IF($B$7="Actuals + Projected",SUMIF('WW Spending Total'!$B$31:$B$34,'Summary TC'!$B188,'WW Spending Total'!T$31:T$34),0)</f>
        <v>0</v>
      </c>
      <c r="V188" s="424">
        <f>IF($B$7="Actuals only",SUMIF('WW Spending Actual'!$B$31:$B$34,'Summary TC'!$B188,'WW Spending Actual'!U$31:U$34),0)+IF($B$7="Actuals + Projected",SUMIF('WW Spending Total'!$B$31:$B$34,'Summary TC'!$B188,'WW Spending Total'!U$31:U$34),0)</f>
        <v>0</v>
      </c>
      <c r="W188" s="424">
        <f>IF($B$7="Actuals only",SUMIF('WW Spending Actual'!$B$31:$B$34,'Summary TC'!$B188,'WW Spending Actual'!V$31:V$34),0)+IF($B$7="Actuals + Projected",SUMIF('WW Spending Total'!$B$31:$B$34,'Summary TC'!$B188,'WW Spending Total'!V$31:V$34),0)</f>
        <v>0</v>
      </c>
      <c r="X188" s="424">
        <f>IF($B$7="Actuals only",SUMIF('WW Spending Actual'!$B$31:$B$34,'Summary TC'!$B188,'WW Spending Actual'!W$31:W$34),0)+IF($B$7="Actuals + Projected",SUMIF('WW Spending Total'!$B$31:$B$34,'Summary TC'!$B188,'WW Spending Total'!W$31:W$34),0)</f>
        <v>0</v>
      </c>
      <c r="Y188" s="424">
        <f>IF($B$7="Actuals only",SUMIF('WW Spending Actual'!$B$31:$B$34,'Summary TC'!$B188,'WW Spending Actual'!X$31:X$34),0)+IF($B$7="Actuals + Projected",SUMIF('WW Spending Total'!$B$31:$B$34,'Summary TC'!$B188,'WW Spending Total'!X$31:X$34),0)</f>
        <v>0</v>
      </c>
      <c r="Z188" s="424">
        <f>IF($B$7="Actuals only",SUMIF('WW Spending Actual'!$B$31:$B$34,'Summary TC'!$B188,'WW Spending Actual'!Y$31:Y$34),0)+IF($B$7="Actuals + Projected",SUMIF('WW Spending Total'!$B$31:$B$34,'Summary TC'!$B188,'WW Spending Total'!Y$31:Y$34),0)</f>
        <v>0</v>
      </c>
      <c r="AA188" s="424">
        <f>IF($B$7="Actuals only",SUMIF('WW Spending Actual'!$B$31:$B$34,'Summary TC'!$B188,'WW Spending Actual'!Z$31:Z$34),0)+IF($B$7="Actuals + Projected",SUMIF('WW Spending Total'!$B$31:$B$34,'Summary TC'!$B188,'WW Spending Total'!Z$31:Z$34),0)</f>
        <v>0</v>
      </c>
      <c r="AB188" s="424">
        <f>IF($B$7="Actuals only",SUMIF('WW Spending Actual'!$B$31:$B$34,'Summary TC'!$B188,'WW Spending Actual'!AA$31:AA$34),0)+IF($B$7="Actuals + Projected",SUMIF('WW Spending Total'!$B$31:$B$34,'Summary TC'!$B188,'WW Spending Total'!AA$31:AA$34),0)</f>
        <v>0</v>
      </c>
      <c r="AC188" s="413">
        <f>IF($B$7="Actuals only",SUMIF('WW Spending Actual'!$B$31:$B$34,'Summary TC'!$B188,'WW Spending Actual'!AB$31:AB$34),0)+IF($B$7="Actuals + Projected",SUMIF('WW Spending Total'!$B$31:$B$34,'Summary TC'!$B188,'WW Spending Total'!AB$31:AB$34),0)</f>
        <v>0</v>
      </c>
      <c r="AD188" s="403"/>
    </row>
    <row r="189" spans="2:58" x14ac:dyDescent="0.2">
      <c r="B189" s="61" t="str">
        <f>IFERROR(VLOOKUP(C189,'MEG Def'!$A$42:$B$44,2),"")</f>
        <v/>
      </c>
      <c r="C189" s="114"/>
      <c r="D189" s="60"/>
      <c r="E189" s="415">
        <f>IF($B$7="Actuals only",SUMIF('WW Spending Actual'!$B$31:$B$34,'Summary TC'!$B189,'WW Spending Actual'!D$31:D$34),0)+IF($B$7="Actuals + Projected",SUMIF('WW Spending Total'!$B$31:$B$34,'Summary TC'!$B189,'WW Spending Total'!D$31:D$34),0)</f>
        <v>0</v>
      </c>
      <c r="F189" s="424">
        <f>IF($B$7="Actuals only",SUMIF('WW Spending Actual'!$B$31:$B$34,'Summary TC'!$B189,'WW Spending Actual'!E$31:E$34),0)+IF($B$7="Actuals + Projected",SUMIF('WW Spending Total'!$B$31:$B$34,'Summary TC'!$B189,'WW Spending Total'!E$31:E$34),0)</f>
        <v>0</v>
      </c>
      <c r="G189" s="424">
        <f>IF($B$7="Actuals only",SUMIF('WW Spending Actual'!$B$31:$B$34,'Summary TC'!$B189,'WW Spending Actual'!F$31:F$34),0)+IF($B$7="Actuals + Projected",SUMIF('WW Spending Total'!$B$31:$B$34,'Summary TC'!$B189,'WW Spending Total'!F$31:F$34),0)</f>
        <v>0</v>
      </c>
      <c r="H189" s="424">
        <f>IF($B$7="Actuals only",SUMIF('WW Spending Actual'!$B$31:$B$34,'Summary TC'!$B189,'WW Spending Actual'!G$31:G$34),0)+IF($B$7="Actuals + Projected",SUMIF('WW Spending Total'!$B$31:$B$34,'Summary TC'!$B189,'WW Spending Total'!G$31:G$34),0)</f>
        <v>0</v>
      </c>
      <c r="I189" s="424">
        <f>IF($B$7="Actuals only",SUMIF('WW Spending Actual'!$B$31:$B$34,'Summary TC'!$B189,'WW Spending Actual'!H$31:H$34),0)+IF($B$7="Actuals + Projected",SUMIF('WW Spending Total'!$B$31:$B$34,'Summary TC'!$B189,'WW Spending Total'!H$31:H$34),0)</f>
        <v>0</v>
      </c>
      <c r="J189" s="424">
        <f>IF($B$7="Actuals only",SUMIF('WW Spending Actual'!$B$31:$B$34,'Summary TC'!$B189,'WW Spending Actual'!I$31:I$34),0)+IF($B$7="Actuals + Projected",SUMIF('WW Spending Total'!$B$31:$B$34,'Summary TC'!$B189,'WW Spending Total'!I$31:I$34),0)</f>
        <v>0</v>
      </c>
      <c r="K189" s="424">
        <f>IF($B$7="Actuals only",SUMIF('WW Spending Actual'!$B$31:$B$34,'Summary TC'!$B189,'WW Spending Actual'!J$31:J$34),0)+IF($B$7="Actuals + Projected",SUMIF('WW Spending Total'!$B$31:$B$34,'Summary TC'!$B189,'WW Spending Total'!J$31:J$34),0)</f>
        <v>0</v>
      </c>
      <c r="L189" s="424">
        <f>IF($B$7="Actuals only",SUMIF('WW Spending Actual'!$B$31:$B$34,'Summary TC'!$B189,'WW Spending Actual'!K$31:K$34),0)+IF($B$7="Actuals + Projected",SUMIF('WW Spending Total'!$B$31:$B$34,'Summary TC'!$B189,'WW Spending Total'!K$31:K$34),0)</f>
        <v>0</v>
      </c>
      <c r="M189" s="424">
        <f>IF($B$7="Actuals only",SUMIF('WW Spending Actual'!$B$31:$B$34,'Summary TC'!$B189,'WW Spending Actual'!L$31:L$34),0)+IF($B$7="Actuals + Projected",SUMIF('WW Spending Total'!$B$31:$B$34,'Summary TC'!$B189,'WW Spending Total'!L$31:L$34),0)</f>
        <v>0</v>
      </c>
      <c r="N189" s="424">
        <f>IF($B$7="Actuals only",SUMIF('WW Spending Actual'!$B$31:$B$34,'Summary TC'!$B189,'WW Spending Actual'!M$31:M$34),0)+IF($B$7="Actuals + Projected",SUMIF('WW Spending Total'!$B$31:$B$34,'Summary TC'!$B189,'WW Spending Total'!M$31:M$34),0)</f>
        <v>0</v>
      </c>
      <c r="O189" s="424">
        <f>IF($B$7="Actuals only",SUMIF('WW Spending Actual'!$B$31:$B$34,'Summary TC'!$B189,'WW Spending Actual'!N$31:N$34),0)+IF($B$7="Actuals + Projected",SUMIF('WW Spending Total'!$B$31:$B$34,'Summary TC'!$B189,'WW Spending Total'!N$31:N$34),0)</f>
        <v>0</v>
      </c>
      <c r="P189" s="424">
        <f>IF($B$7="Actuals only",SUMIF('WW Spending Actual'!$B$31:$B$34,'Summary TC'!$B189,'WW Spending Actual'!O$31:O$34),0)+IF($B$7="Actuals + Projected",SUMIF('WW Spending Total'!$B$31:$B$34,'Summary TC'!$B189,'WW Spending Total'!O$31:O$34),0)</f>
        <v>0</v>
      </c>
      <c r="Q189" s="424">
        <f>IF($B$7="Actuals only",SUMIF('WW Spending Actual'!$B$31:$B$34,'Summary TC'!$B189,'WW Spending Actual'!P$31:P$34),0)+IF($B$7="Actuals + Projected",SUMIF('WW Spending Total'!$B$31:$B$34,'Summary TC'!$B189,'WW Spending Total'!P$31:P$34),0)</f>
        <v>0</v>
      </c>
      <c r="R189" s="424">
        <f>IF($B$7="Actuals only",SUMIF('WW Spending Actual'!$B$31:$B$34,'Summary TC'!$B189,'WW Spending Actual'!Q$31:Q$34),0)+IF($B$7="Actuals + Projected",SUMIF('WW Spending Total'!$B$31:$B$34,'Summary TC'!$B189,'WW Spending Total'!Q$31:Q$34),0)</f>
        <v>0</v>
      </c>
      <c r="S189" s="424">
        <f>IF($B$7="Actuals only",SUMIF('WW Spending Actual'!$B$31:$B$34,'Summary TC'!$B189,'WW Spending Actual'!R$31:R$34),0)+IF($B$7="Actuals + Projected",SUMIF('WW Spending Total'!$B$31:$B$34,'Summary TC'!$B189,'WW Spending Total'!R$31:R$34),0)</f>
        <v>0</v>
      </c>
      <c r="T189" s="424">
        <f>IF($B$7="Actuals only",SUMIF('WW Spending Actual'!$B$31:$B$34,'Summary TC'!$B189,'WW Spending Actual'!S$31:S$34),0)+IF($B$7="Actuals + Projected",SUMIF('WW Spending Total'!$B$31:$B$34,'Summary TC'!$B189,'WW Spending Total'!S$31:S$34),0)</f>
        <v>0</v>
      </c>
      <c r="U189" s="424">
        <f>IF($B$7="Actuals only",SUMIF('WW Spending Actual'!$B$31:$B$34,'Summary TC'!$B189,'WW Spending Actual'!T$31:T$34),0)+IF($B$7="Actuals + Projected",SUMIF('WW Spending Total'!$B$31:$B$34,'Summary TC'!$B189,'WW Spending Total'!T$31:T$34),0)</f>
        <v>0</v>
      </c>
      <c r="V189" s="424">
        <f>IF($B$7="Actuals only",SUMIF('WW Spending Actual'!$B$31:$B$34,'Summary TC'!$B189,'WW Spending Actual'!U$31:U$34),0)+IF($B$7="Actuals + Projected",SUMIF('WW Spending Total'!$B$31:$B$34,'Summary TC'!$B189,'WW Spending Total'!U$31:U$34),0)</f>
        <v>0</v>
      </c>
      <c r="W189" s="424">
        <f>IF($B$7="Actuals only",SUMIF('WW Spending Actual'!$B$31:$B$34,'Summary TC'!$B189,'WW Spending Actual'!V$31:V$34),0)+IF($B$7="Actuals + Projected",SUMIF('WW Spending Total'!$B$31:$B$34,'Summary TC'!$B189,'WW Spending Total'!V$31:V$34),0)</f>
        <v>0</v>
      </c>
      <c r="X189" s="424">
        <f>IF($B$7="Actuals only",SUMIF('WW Spending Actual'!$B$31:$B$34,'Summary TC'!$B189,'WW Spending Actual'!W$31:W$34),0)+IF($B$7="Actuals + Projected",SUMIF('WW Spending Total'!$B$31:$B$34,'Summary TC'!$B189,'WW Spending Total'!W$31:W$34),0)</f>
        <v>0</v>
      </c>
      <c r="Y189" s="424">
        <f>IF($B$7="Actuals only",SUMIF('WW Spending Actual'!$B$31:$B$34,'Summary TC'!$B189,'WW Spending Actual'!X$31:X$34),0)+IF($B$7="Actuals + Projected",SUMIF('WW Spending Total'!$B$31:$B$34,'Summary TC'!$B189,'WW Spending Total'!X$31:X$34),0)</f>
        <v>0</v>
      </c>
      <c r="Z189" s="424">
        <f>IF($B$7="Actuals only",SUMIF('WW Spending Actual'!$B$31:$B$34,'Summary TC'!$B189,'WW Spending Actual'!Y$31:Y$34),0)+IF($B$7="Actuals + Projected",SUMIF('WW Spending Total'!$B$31:$B$34,'Summary TC'!$B189,'WW Spending Total'!Y$31:Y$34),0)</f>
        <v>0</v>
      </c>
      <c r="AA189" s="424">
        <f>IF($B$7="Actuals only",SUMIF('WW Spending Actual'!$B$31:$B$34,'Summary TC'!$B189,'WW Spending Actual'!Z$31:Z$34),0)+IF($B$7="Actuals + Projected",SUMIF('WW Spending Total'!$B$31:$B$34,'Summary TC'!$B189,'WW Spending Total'!Z$31:Z$34),0)</f>
        <v>0</v>
      </c>
      <c r="AB189" s="424">
        <f>IF($B$7="Actuals only",SUMIF('WW Spending Actual'!$B$31:$B$34,'Summary TC'!$B189,'WW Spending Actual'!AA$31:AA$34),0)+IF($B$7="Actuals + Projected",SUMIF('WW Spending Total'!$B$31:$B$34,'Summary TC'!$B189,'WW Spending Total'!AA$31:AA$34),0)</f>
        <v>0</v>
      </c>
      <c r="AC189" s="413">
        <f>IF($B$7="Actuals only",SUMIF('WW Spending Actual'!$B$31:$B$34,'Summary TC'!$B189,'WW Spending Actual'!AB$31:AB$34),0)+IF($B$7="Actuals + Projected",SUMIF('WW Spending Total'!$B$31:$B$34,'Summary TC'!$B189,'WW Spending Total'!AB$31:AB$34),0)</f>
        <v>0</v>
      </c>
      <c r="AD189" s="403"/>
    </row>
    <row r="190" spans="2:58" x14ac:dyDescent="0.2">
      <c r="B190" s="60"/>
      <c r="C190" s="114"/>
      <c r="D190" s="60"/>
      <c r="E190" s="406"/>
      <c r="F190" s="414"/>
      <c r="G190" s="414"/>
      <c r="H190" s="414"/>
      <c r="I190" s="414"/>
      <c r="J190" s="414"/>
      <c r="K190" s="414"/>
      <c r="L190" s="414"/>
      <c r="M190" s="414"/>
      <c r="N190" s="414"/>
      <c r="O190" s="414"/>
      <c r="P190" s="414"/>
      <c r="Q190" s="414"/>
      <c r="R190" s="414"/>
      <c r="S190" s="414"/>
      <c r="T190" s="414"/>
      <c r="U190" s="414"/>
      <c r="V190" s="414"/>
      <c r="W190" s="414"/>
      <c r="X190" s="414"/>
      <c r="Y190" s="414"/>
      <c r="Z190" s="414"/>
      <c r="AA190" s="414"/>
      <c r="AB190" s="414"/>
      <c r="AC190" s="410"/>
      <c r="AD190" s="403"/>
      <c r="AH190" s="356"/>
      <c r="AI190" s="356"/>
      <c r="AJ190" s="356"/>
      <c r="AK190" s="356"/>
      <c r="AL190" s="356"/>
      <c r="AM190" s="356"/>
      <c r="AN190" s="356"/>
      <c r="AO190" s="356"/>
      <c r="AP190" s="356"/>
      <c r="AQ190" s="356"/>
      <c r="AR190" s="356"/>
      <c r="AS190" s="356"/>
      <c r="AT190" s="356"/>
      <c r="AU190" s="356"/>
      <c r="AV190" s="356"/>
      <c r="AW190" s="356"/>
      <c r="AX190" s="356"/>
      <c r="AY190" s="356"/>
      <c r="AZ190" s="356"/>
      <c r="BA190" s="356"/>
      <c r="BB190" s="356"/>
      <c r="BC190" s="356"/>
      <c r="BD190" s="356"/>
      <c r="BE190" s="356"/>
      <c r="BF190" s="356"/>
    </row>
    <row r="191" spans="2:58" x14ac:dyDescent="0.2">
      <c r="B191" s="214" t="s">
        <v>41</v>
      </c>
      <c r="C191" s="114"/>
      <c r="D191" s="357"/>
      <c r="E191" s="476"/>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8"/>
      <c r="AD191" s="408"/>
    </row>
    <row r="192" spans="2:58" x14ac:dyDescent="0.2">
      <c r="B192" s="61" t="str">
        <f>IFERROR(VLOOKUP(C192,'MEG Def'!$A$47:$B$49,2),"")</f>
        <v/>
      </c>
      <c r="C192" s="114"/>
      <c r="D192" s="357"/>
      <c r="E192" s="415">
        <f>IF($B$7="Actuals only",SUMIF('WW Spending Actual'!$B$36:$B$39,'Summary TC'!$B192,'WW Spending Actual'!D$36:D$39),0)+IF($B$7="Actuals + Projected",SUMIF('WW Spending Total'!$B$36:$B$39,'Summary TC'!$B192,'WW Spending Total'!D$36:D$39),0)</f>
        <v>0</v>
      </c>
      <c r="F192" s="424">
        <f>IF($B$7="Actuals only",SUMIF('WW Spending Actual'!$B$36:$B$39,'Summary TC'!$B192,'WW Spending Actual'!E$36:E$39),0)+IF($B$7="Actuals + Projected",SUMIF('WW Spending Total'!$B$36:$B$39,'Summary TC'!$B192,'WW Spending Total'!E$36:E$39),0)</f>
        <v>0</v>
      </c>
      <c r="G192" s="424">
        <f>IF($B$7="Actuals only",SUMIF('WW Spending Actual'!$B$36:$B$39,'Summary TC'!$B192,'WW Spending Actual'!F$36:F$39),0)+IF($B$7="Actuals + Projected",SUMIF('WW Spending Total'!$B$36:$B$39,'Summary TC'!$B192,'WW Spending Total'!F$36:F$39),0)</f>
        <v>0</v>
      </c>
      <c r="H192" s="424">
        <f>IF($B$7="Actuals only",SUMIF('WW Spending Actual'!$B$36:$B$39,'Summary TC'!$B192,'WW Spending Actual'!G$36:G$39),0)+IF($B$7="Actuals + Projected",SUMIF('WW Spending Total'!$B$36:$B$39,'Summary TC'!$B192,'WW Spending Total'!G$36:G$39),0)</f>
        <v>0</v>
      </c>
      <c r="I192" s="424">
        <f>IF($B$7="Actuals only",SUMIF('WW Spending Actual'!$B$36:$B$39,'Summary TC'!$B192,'WW Spending Actual'!H$36:H$39),0)+IF($B$7="Actuals + Projected",SUMIF('WW Spending Total'!$B$36:$B$39,'Summary TC'!$B192,'WW Spending Total'!H$36:H$39),0)</f>
        <v>0</v>
      </c>
      <c r="J192" s="424">
        <f>IF($B$7="Actuals only",SUMIF('WW Spending Actual'!$B$36:$B$39,'Summary TC'!$B192,'WW Spending Actual'!I$36:I$39),0)+IF($B$7="Actuals + Projected",SUMIF('WW Spending Total'!$B$36:$B$39,'Summary TC'!$B192,'WW Spending Total'!I$36:I$39),0)</f>
        <v>0</v>
      </c>
      <c r="K192" s="424">
        <f>IF($B$7="Actuals only",SUMIF('WW Spending Actual'!$B$36:$B$39,'Summary TC'!$B192,'WW Spending Actual'!J$36:J$39),0)+IF($B$7="Actuals + Projected",SUMIF('WW Spending Total'!$B$36:$B$39,'Summary TC'!$B192,'WW Spending Total'!J$36:J$39),0)</f>
        <v>0</v>
      </c>
      <c r="L192" s="424">
        <f>IF($B$7="Actuals only",SUMIF('WW Spending Actual'!$B$36:$B$39,'Summary TC'!$B192,'WW Spending Actual'!K$36:K$39),0)+IF($B$7="Actuals + Projected",SUMIF('WW Spending Total'!$B$36:$B$39,'Summary TC'!$B192,'WW Spending Total'!K$36:K$39),0)</f>
        <v>0</v>
      </c>
      <c r="M192" s="424">
        <f>IF($B$7="Actuals only",SUMIF('WW Spending Actual'!$B$36:$B$39,'Summary TC'!$B192,'WW Spending Actual'!L$36:L$39),0)+IF($B$7="Actuals + Projected",SUMIF('WW Spending Total'!$B$36:$B$39,'Summary TC'!$B192,'WW Spending Total'!L$36:L$39),0)</f>
        <v>0</v>
      </c>
      <c r="N192" s="424">
        <f>IF($B$7="Actuals only",SUMIF('WW Spending Actual'!$B$36:$B$39,'Summary TC'!$B192,'WW Spending Actual'!M$36:M$39),0)+IF($B$7="Actuals + Projected",SUMIF('WW Spending Total'!$B$36:$B$39,'Summary TC'!$B192,'WW Spending Total'!M$36:M$39),0)</f>
        <v>0</v>
      </c>
      <c r="O192" s="424">
        <f>IF($B$7="Actuals only",SUMIF('WW Spending Actual'!$B$36:$B$39,'Summary TC'!$B192,'WW Spending Actual'!N$36:N$39),0)+IF($B$7="Actuals + Projected",SUMIF('WW Spending Total'!$B$36:$B$39,'Summary TC'!$B192,'WW Spending Total'!N$36:N$39),0)</f>
        <v>0</v>
      </c>
      <c r="P192" s="424">
        <f>IF($B$7="Actuals only",SUMIF('WW Spending Actual'!$B$36:$B$39,'Summary TC'!$B192,'WW Spending Actual'!O$36:O$39),0)+IF($B$7="Actuals + Projected",SUMIF('WW Spending Total'!$B$36:$B$39,'Summary TC'!$B192,'WW Spending Total'!O$36:O$39),0)</f>
        <v>0</v>
      </c>
      <c r="Q192" s="424">
        <f>IF($B$7="Actuals only",SUMIF('WW Spending Actual'!$B$36:$B$39,'Summary TC'!$B192,'WW Spending Actual'!P$36:P$39),0)+IF($B$7="Actuals + Projected",SUMIF('WW Spending Total'!$B$36:$B$39,'Summary TC'!$B192,'WW Spending Total'!P$36:P$39),0)</f>
        <v>0</v>
      </c>
      <c r="R192" s="424">
        <f>IF($B$7="Actuals only",SUMIF('WW Spending Actual'!$B$36:$B$39,'Summary TC'!$B192,'WW Spending Actual'!Q$36:Q$39),0)+IF($B$7="Actuals + Projected",SUMIF('WW Spending Total'!$B$36:$B$39,'Summary TC'!$B192,'WW Spending Total'!Q$36:Q$39),0)</f>
        <v>0</v>
      </c>
      <c r="S192" s="424">
        <f>IF($B$7="Actuals only",SUMIF('WW Spending Actual'!$B$36:$B$39,'Summary TC'!$B192,'WW Spending Actual'!R$36:R$39),0)+IF($B$7="Actuals + Projected",SUMIF('WW Spending Total'!$B$36:$B$39,'Summary TC'!$B192,'WW Spending Total'!R$36:R$39),0)</f>
        <v>0</v>
      </c>
      <c r="T192" s="424">
        <f>IF($B$7="Actuals only",SUMIF('WW Spending Actual'!$B$36:$B$39,'Summary TC'!$B192,'WW Spending Actual'!S$36:S$39),0)+IF($B$7="Actuals + Projected",SUMIF('WW Spending Total'!$B$36:$B$39,'Summary TC'!$B192,'WW Spending Total'!S$36:S$39),0)</f>
        <v>0</v>
      </c>
      <c r="U192" s="424">
        <f>IF($B$7="Actuals only",SUMIF('WW Spending Actual'!$B$36:$B$39,'Summary TC'!$B192,'WW Spending Actual'!T$36:T$39),0)+IF($B$7="Actuals + Projected",SUMIF('WW Spending Total'!$B$36:$B$39,'Summary TC'!$B192,'WW Spending Total'!T$36:T$39),0)</f>
        <v>0</v>
      </c>
      <c r="V192" s="424">
        <f>IF($B$7="Actuals only",SUMIF('WW Spending Actual'!$B$36:$B$39,'Summary TC'!$B192,'WW Spending Actual'!U$36:U$39),0)+IF($B$7="Actuals + Projected",SUMIF('WW Spending Total'!$B$36:$B$39,'Summary TC'!$B192,'WW Spending Total'!U$36:U$39),0)</f>
        <v>0</v>
      </c>
      <c r="W192" s="424">
        <f>IF($B$7="Actuals only",SUMIF('WW Spending Actual'!$B$36:$B$39,'Summary TC'!$B192,'WW Spending Actual'!V$36:V$39),0)+IF($B$7="Actuals + Projected",SUMIF('WW Spending Total'!$B$36:$B$39,'Summary TC'!$B192,'WW Spending Total'!V$36:V$39),0)</f>
        <v>0</v>
      </c>
      <c r="X192" s="424">
        <f>IF($B$7="Actuals only",SUMIF('WW Spending Actual'!$B$36:$B$39,'Summary TC'!$B192,'WW Spending Actual'!W$36:W$39),0)+IF($B$7="Actuals + Projected",SUMIF('WW Spending Total'!$B$36:$B$39,'Summary TC'!$B192,'WW Spending Total'!W$36:W$39),0)</f>
        <v>0</v>
      </c>
      <c r="Y192" s="424">
        <f>IF($B$7="Actuals only",SUMIF('WW Spending Actual'!$B$36:$B$39,'Summary TC'!$B192,'WW Spending Actual'!X$36:X$39),0)+IF($B$7="Actuals + Projected",SUMIF('WW Spending Total'!$B$36:$B$39,'Summary TC'!$B192,'WW Spending Total'!X$36:X$39),0)</f>
        <v>0</v>
      </c>
      <c r="Z192" s="424">
        <f>IF($B$7="Actuals only",SUMIF('WW Spending Actual'!$B$36:$B$39,'Summary TC'!$B192,'WW Spending Actual'!Y$36:Y$39),0)+IF($B$7="Actuals + Projected",SUMIF('WW Spending Total'!$B$36:$B$39,'Summary TC'!$B192,'WW Spending Total'!Y$36:Y$39),0)</f>
        <v>0</v>
      </c>
      <c r="AA192" s="424">
        <f>IF($B$7="Actuals only",SUMIF('WW Spending Actual'!$B$36:$B$39,'Summary TC'!$B192,'WW Spending Actual'!Z$36:Z$39),0)+IF($B$7="Actuals + Projected",SUMIF('WW Spending Total'!$B$36:$B$39,'Summary TC'!$B192,'WW Spending Total'!Z$36:Z$39),0)</f>
        <v>0</v>
      </c>
      <c r="AB192" s="424">
        <f>IF($B$7="Actuals only",SUMIF('WW Spending Actual'!$B$36:$B$39,'Summary TC'!$B192,'WW Spending Actual'!AA$36:AA$39),0)+IF($B$7="Actuals + Projected",SUMIF('WW Spending Total'!$B$36:$B$39,'Summary TC'!$B192,'WW Spending Total'!AA$36:AA$39),0)</f>
        <v>0</v>
      </c>
      <c r="AC192" s="413">
        <f>IF($B$7="Actuals only",SUMIF('WW Spending Actual'!$B$36:$B$39,'Summary TC'!$B192,'WW Spending Actual'!AB$36:AB$39),0)+IF($B$7="Actuals + Projected",SUMIF('WW Spending Total'!$B$36:$B$39,'Summary TC'!$B192,'WW Spending Total'!AB$36:AB$39),0)</f>
        <v>0</v>
      </c>
      <c r="AD192" s="408"/>
    </row>
    <row r="193" spans="2:56" x14ac:dyDescent="0.2">
      <c r="B193" s="61" t="str">
        <f>IFERROR(VLOOKUP(C193,'MEG Def'!$A$47:$B$49,2),"")</f>
        <v/>
      </c>
      <c r="C193" s="114"/>
      <c r="D193" s="357"/>
      <c r="E193" s="415">
        <f>IF($B$7="Actuals only",SUMIF('WW Spending Actual'!$B$36:$B$39,'Summary TC'!$B193,'WW Spending Actual'!D$36:D$39),0)+IF($B$7="Actuals + Projected",SUMIF('WW Spending Total'!$B$36:$B$39,'Summary TC'!$B193,'WW Spending Total'!D$36:D$39),0)</f>
        <v>0</v>
      </c>
      <c r="F193" s="424">
        <f>IF($B$7="Actuals only",SUMIF('WW Spending Actual'!$B$36:$B$39,'Summary TC'!$B193,'WW Spending Actual'!E$36:E$39),0)+IF($B$7="Actuals + Projected",SUMIF('WW Spending Total'!$B$36:$B$39,'Summary TC'!$B193,'WW Spending Total'!E$36:E$39),0)</f>
        <v>0</v>
      </c>
      <c r="G193" s="424">
        <f>IF($B$7="Actuals only",SUMIF('WW Spending Actual'!$B$36:$B$39,'Summary TC'!$B193,'WW Spending Actual'!F$36:F$39),0)+IF($B$7="Actuals + Projected",SUMIF('WW Spending Total'!$B$36:$B$39,'Summary TC'!$B193,'WW Spending Total'!F$36:F$39),0)</f>
        <v>0</v>
      </c>
      <c r="H193" s="424">
        <f>IF($B$7="Actuals only",SUMIF('WW Spending Actual'!$B$36:$B$39,'Summary TC'!$B193,'WW Spending Actual'!G$36:G$39),0)+IF($B$7="Actuals + Projected",SUMIF('WW Spending Total'!$B$36:$B$39,'Summary TC'!$B193,'WW Spending Total'!G$36:G$39),0)</f>
        <v>0</v>
      </c>
      <c r="I193" s="424">
        <f>IF($B$7="Actuals only",SUMIF('WW Spending Actual'!$B$36:$B$39,'Summary TC'!$B193,'WW Spending Actual'!H$36:H$39),0)+IF($B$7="Actuals + Projected",SUMIF('WW Spending Total'!$B$36:$B$39,'Summary TC'!$B193,'WW Spending Total'!H$36:H$39),0)</f>
        <v>0</v>
      </c>
      <c r="J193" s="424">
        <f>IF($B$7="Actuals only",SUMIF('WW Spending Actual'!$B$36:$B$39,'Summary TC'!$B193,'WW Spending Actual'!I$36:I$39),0)+IF($B$7="Actuals + Projected",SUMIF('WW Spending Total'!$B$36:$B$39,'Summary TC'!$B193,'WW Spending Total'!I$36:I$39),0)</f>
        <v>0</v>
      </c>
      <c r="K193" s="424">
        <f>IF($B$7="Actuals only",SUMIF('WW Spending Actual'!$B$36:$B$39,'Summary TC'!$B193,'WW Spending Actual'!J$36:J$39),0)+IF($B$7="Actuals + Projected",SUMIF('WW Spending Total'!$B$36:$B$39,'Summary TC'!$B193,'WW Spending Total'!J$36:J$39),0)</f>
        <v>0</v>
      </c>
      <c r="L193" s="424">
        <f>IF($B$7="Actuals only",SUMIF('WW Spending Actual'!$B$36:$B$39,'Summary TC'!$B193,'WW Spending Actual'!K$36:K$39),0)+IF($B$7="Actuals + Projected",SUMIF('WW Spending Total'!$B$36:$B$39,'Summary TC'!$B193,'WW Spending Total'!K$36:K$39),0)</f>
        <v>0</v>
      </c>
      <c r="M193" s="424">
        <f>IF($B$7="Actuals only",SUMIF('WW Spending Actual'!$B$36:$B$39,'Summary TC'!$B193,'WW Spending Actual'!L$36:L$39),0)+IF($B$7="Actuals + Projected",SUMIF('WW Spending Total'!$B$36:$B$39,'Summary TC'!$B193,'WW Spending Total'!L$36:L$39),0)</f>
        <v>0</v>
      </c>
      <c r="N193" s="424">
        <f>IF($B$7="Actuals only",SUMIF('WW Spending Actual'!$B$36:$B$39,'Summary TC'!$B193,'WW Spending Actual'!M$36:M$39),0)+IF($B$7="Actuals + Projected",SUMIF('WW Spending Total'!$B$36:$B$39,'Summary TC'!$B193,'WW Spending Total'!M$36:M$39),0)</f>
        <v>0</v>
      </c>
      <c r="O193" s="424">
        <f>IF($B$7="Actuals only",SUMIF('WW Spending Actual'!$B$36:$B$39,'Summary TC'!$B193,'WW Spending Actual'!N$36:N$39),0)+IF($B$7="Actuals + Projected",SUMIF('WW Spending Total'!$B$36:$B$39,'Summary TC'!$B193,'WW Spending Total'!N$36:N$39),0)</f>
        <v>0</v>
      </c>
      <c r="P193" s="424">
        <f>IF($B$7="Actuals only",SUMIF('WW Spending Actual'!$B$36:$B$39,'Summary TC'!$B193,'WW Spending Actual'!O$36:O$39),0)+IF($B$7="Actuals + Projected",SUMIF('WW Spending Total'!$B$36:$B$39,'Summary TC'!$B193,'WW Spending Total'!O$36:O$39),0)</f>
        <v>0</v>
      </c>
      <c r="Q193" s="424">
        <f>IF($B$7="Actuals only",SUMIF('WW Spending Actual'!$B$36:$B$39,'Summary TC'!$B193,'WW Spending Actual'!P$36:P$39),0)+IF($B$7="Actuals + Projected",SUMIF('WW Spending Total'!$B$36:$B$39,'Summary TC'!$B193,'WW Spending Total'!P$36:P$39),0)</f>
        <v>0</v>
      </c>
      <c r="R193" s="424">
        <f>IF($B$7="Actuals only",SUMIF('WW Spending Actual'!$B$36:$B$39,'Summary TC'!$B193,'WW Spending Actual'!Q$36:Q$39),0)+IF($B$7="Actuals + Projected",SUMIF('WW Spending Total'!$B$36:$B$39,'Summary TC'!$B193,'WW Spending Total'!Q$36:Q$39),0)</f>
        <v>0</v>
      </c>
      <c r="S193" s="424">
        <f>IF($B$7="Actuals only",SUMIF('WW Spending Actual'!$B$36:$B$39,'Summary TC'!$B193,'WW Spending Actual'!R$36:R$39),0)+IF($B$7="Actuals + Projected",SUMIF('WW Spending Total'!$B$36:$B$39,'Summary TC'!$B193,'WW Spending Total'!R$36:R$39),0)</f>
        <v>0</v>
      </c>
      <c r="T193" s="424">
        <f>IF($B$7="Actuals only",SUMIF('WW Spending Actual'!$B$36:$B$39,'Summary TC'!$B193,'WW Spending Actual'!S$36:S$39),0)+IF($B$7="Actuals + Projected",SUMIF('WW Spending Total'!$B$36:$B$39,'Summary TC'!$B193,'WW Spending Total'!S$36:S$39),0)</f>
        <v>0</v>
      </c>
      <c r="U193" s="424">
        <f>IF($B$7="Actuals only",SUMIF('WW Spending Actual'!$B$36:$B$39,'Summary TC'!$B193,'WW Spending Actual'!T$36:T$39),0)+IF($B$7="Actuals + Projected",SUMIF('WW Spending Total'!$B$36:$B$39,'Summary TC'!$B193,'WW Spending Total'!T$36:T$39),0)</f>
        <v>0</v>
      </c>
      <c r="V193" s="424">
        <f>IF($B$7="Actuals only",SUMIF('WW Spending Actual'!$B$36:$B$39,'Summary TC'!$B193,'WW Spending Actual'!U$36:U$39),0)+IF($B$7="Actuals + Projected",SUMIF('WW Spending Total'!$B$36:$B$39,'Summary TC'!$B193,'WW Spending Total'!U$36:U$39),0)</f>
        <v>0</v>
      </c>
      <c r="W193" s="424">
        <f>IF($B$7="Actuals only",SUMIF('WW Spending Actual'!$B$36:$B$39,'Summary TC'!$B193,'WW Spending Actual'!V$36:V$39),0)+IF($B$7="Actuals + Projected",SUMIF('WW Spending Total'!$B$36:$B$39,'Summary TC'!$B193,'WW Spending Total'!V$36:V$39),0)</f>
        <v>0</v>
      </c>
      <c r="X193" s="424">
        <f>IF($B$7="Actuals only",SUMIF('WW Spending Actual'!$B$36:$B$39,'Summary TC'!$B193,'WW Spending Actual'!W$36:W$39),0)+IF($B$7="Actuals + Projected",SUMIF('WW Spending Total'!$B$36:$B$39,'Summary TC'!$B193,'WW Spending Total'!W$36:W$39),0)</f>
        <v>0</v>
      </c>
      <c r="Y193" s="424">
        <f>IF($B$7="Actuals only",SUMIF('WW Spending Actual'!$B$36:$B$39,'Summary TC'!$B193,'WW Spending Actual'!X$36:X$39),0)+IF($B$7="Actuals + Projected",SUMIF('WW Spending Total'!$B$36:$B$39,'Summary TC'!$B193,'WW Spending Total'!X$36:X$39),0)</f>
        <v>0</v>
      </c>
      <c r="Z193" s="424">
        <f>IF($B$7="Actuals only",SUMIF('WW Spending Actual'!$B$36:$B$39,'Summary TC'!$B193,'WW Spending Actual'!Y$36:Y$39),0)+IF($B$7="Actuals + Projected",SUMIF('WW Spending Total'!$B$36:$B$39,'Summary TC'!$B193,'WW Spending Total'!Y$36:Y$39),0)</f>
        <v>0</v>
      </c>
      <c r="AA193" s="424">
        <f>IF($B$7="Actuals only",SUMIF('WW Spending Actual'!$B$36:$B$39,'Summary TC'!$B193,'WW Spending Actual'!Z$36:Z$39),0)+IF($B$7="Actuals + Projected",SUMIF('WW Spending Total'!$B$36:$B$39,'Summary TC'!$B193,'WW Spending Total'!Z$36:Z$39),0)</f>
        <v>0</v>
      </c>
      <c r="AB193" s="424">
        <f>IF($B$7="Actuals only",SUMIF('WW Spending Actual'!$B$36:$B$39,'Summary TC'!$B193,'WW Spending Actual'!AA$36:AA$39),0)+IF($B$7="Actuals + Projected",SUMIF('WW Spending Total'!$B$36:$B$39,'Summary TC'!$B193,'WW Spending Total'!AA$36:AA$39),0)</f>
        <v>0</v>
      </c>
      <c r="AC193" s="413">
        <f>IF($B$7="Actuals only",SUMIF('WW Spending Actual'!$B$36:$B$39,'Summary TC'!$B193,'WW Spending Actual'!AB$36:AB$39),0)+IF($B$7="Actuals + Projected",SUMIF('WW Spending Total'!$B$36:$B$39,'Summary TC'!$B193,'WW Spending Total'!AB$36:AB$39),0)</f>
        <v>0</v>
      </c>
      <c r="AD193" s="408"/>
    </row>
    <row r="194" spans="2:56" x14ac:dyDescent="0.2">
      <c r="B194" s="61" t="str">
        <f>IFERROR(VLOOKUP(C194,'MEG Def'!$A$47:$B$49,2),"")</f>
        <v/>
      </c>
      <c r="C194" s="114"/>
      <c r="D194" s="357"/>
      <c r="E194" s="415">
        <f>IF($B$7="Actuals only",SUMIF('WW Spending Actual'!$B$36:$B$39,'Summary TC'!$B194,'WW Spending Actual'!D$36:D$39),0)+IF($B$7="Actuals + Projected",SUMIF('WW Spending Total'!$B$36:$B$39,'Summary TC'!$B194,'WW Spending Total'!D$36:D$39),0)</f>
        <v>0</v>
      </c>
      <c r="F194" s="424">
        <f>IF($B$7="Actuals only",SUMIF('WW Spending Actual'!$B$36:$B$39,'Summary TC'!$B194,'WW Spending Actual'!E$36:E$39),0)+IF($B$7="Actuals + Projected",SUMIF('WW Spending Total'!$B$36:$B$39,'Summary TC'!$B194,'WW Spending Total'!E$36:E$39),0)</f>
        <v>0</v>
      </c>
      <c r="G194" s="424">
        <f>IF($B$7="Actuals only",SUMIF('WW Spending Actual'!$B$36:$B$39,'Summary TC'!$B194,'WW Spending Actual'!F$36:F$39),0)+IF($B$7="Actuals + Projected",SUMIF('WW Spending Total'!$B$36:$B$39,'Summary TC'!$B194,'WW Spending Total'!F$36:F$39),0)</f>
        <v>0</v>
      </c>
      <c r="H194" s="424">
        <f>IF($B$7="Actuals only",SUMIF('WW Spending Actual'!$B$36:$B$39,'Summary TC'!$B194,'WW Spending Actual'!G$36:G$39),0)+IF($B$7="Actuals + Projected",SUMIF('WW Spending Total'!$B$36:$B$39,'Summary TC'!$B194,'WW Spending Total'!G$36:G$39),0)</f>
        <v>0</v>
      </c>
      <c r="I194" s="424">
        <f>IF($B$7="Actuals only",SUMIF('WW Spending Actual'!$B$36:$B$39,'Summary TC'!$B194,'WW Spending Actual'!H$36:H$39),0)+IF($B$7="Actuals + Projected",SUMIF('WW Spending Total'!$B$36:$B$39,'Summary TC'!$B194,'WW Spending Total'!H$36:H$39),0)</f>
        <v>0</v>
      </c>
      <c r="J194" s="424">
        <f>IF($B$7="Actuals only",SUMIF('WW Spending Actual'!$B$36:$B$39,'Summary TC'!$B194,'WW Spending Actual'!I$36:I$39),0)+IF($B$7="Actuals + Projected",SUMIF('WW Spending Total'!$B$36:$B$39,'Summary TC'!$B194,'WW Spending Total'!I$36:I$39),0)</f>
        <v>0</v>
      </c>
      <c r="K194" s="424">
        <f>IF($B$7="Actuals only",SUMIF('WW Spending Actual'!$B$36:$B$39,'Summary TC'!$B194,'WW Spending Actual'!J$36:J$39),0)+IF($B$7="Actuals + Projected",SUMIF('WW Spending Total'!$B$36:$B$39,'Summary TC'!$B194,'WW Spending Total'!J$36:J$39),0)</f>
        <v>0</v>
      </c>
      <c r="L194" s="424">
        <f>IF($B$7="Actuals only",SUMIF('WW Spending Actual'!$B$36:$B$39,'Summary TC'!$B194,'WW Spending Actual'!K$36:K$39),0)+IF($B$7="Actuals + Projected",SUMIF('WW Spending Total'!$B$36:$B$39,'Summary TC'!$B194,'WW Spending Total'!K$36:K$39),0)</f>
        <v>0</v>
      </c>
      <c r="M194" s="424">
        <f>IF($B$7="Actuals only",SUMIF('WW Spending Actual'!$B$36:$B$39,'Summary TC'!$B194,'WW Spending Actual'!L$36:L$39),0)+IF($B$7="Actuals + Projected",SUMIF('WW Spending Total'!$B$36:$B$39,'Summary TC'!$B194,'WW Spending Total'!L$36:L$39),0)</f>
        <v>0</v>
      </c>
      <c r="N194" s="424">
        <f>IF($B$7="Actuals only",SUMIF('WW Spending Actual'!$B$36:$B$39,'Summary TC'!$B194,'WW Spending Actual'!M$36:M$39),0)+IF($B$7="Actuals + Projected",SUMIF('WW Spending Total'!$B$36:$B$39,'Summary TC'!$B194,'WW Spending Total'!M$36:M$39),0)</f>
        <v>0</v>
      </c>
      <c r="O194" s="424">
        <f>IF($B$7="Actuals only",SUMIF('WW Spending Actual'!$B$36:$B$39,'Summary TC'!$B194,'WW Spending Actual'!N$36:N$39),0)+IF($B$7="Actuals + Projected",SUMIF('WW Spending Total'!$B$36:$B$39,'Summary TC'!$B194,'WW Spending Total'!N$36:N$39),0)</f>
        <v>0</v>
      </c>
      <c r="P194" s="424">
        <f>IF($B$7="Actuals only",SUMIF('WW Spending Actual'!$B$36:$B$39,'Summary TC'!$B194,'WW Spending Actual'!O$36:O$39),0)+IF($B$7="Actuals + Projected",SUMIF('WW Spending Total'!$B$36:$B$39,'Summary TC'!$B194,'WW Spending Total'!O$36:O$39),0)</f>
        <v>0</v>
      </c>
      <c r="Q194" s="424">
        <f>IF($B$7="Actuals only",SUMIF('WW Spending Actual'!$B$36:$B$39,'Summary TC'!$B194,'WW Spending Actual'!P$36:P$39),0)+IF($B$7="Actuals + Projected",SUMIF('WW Spending Total'!$B$36:$B$39,'Summary TC'!$B194,'WW Spending Total'!P$36:P$39),0)</f>
        <v>0</v>
      </c>
      <c r="R194" s="424">
        <f>IF($B$7="Actuals only",SUMIF('WW Spending Actual'!$B$36:$B$39,'Summary TC'!$B194,'WW Spending Actual'!Q$36:Q$39),0)+IF($B$7="Actuals + Projected",SUMIF('WW Spending Total'!$B$36:$B$39,'Summary TC'!$B194,'WW Spending Total'!Q$36:Q$39),0)</f>
        <v>0</v>
      </c>
      <c r="S194" s="424">
        <f>IF($B$7="Actuals only",SUMIF('WW Spending Actual'!$B$36:$B$39,'Summary TC'!$B194,'WW Spending Actual'!R$36:R$39),0)+IF($B$7="Actuals + Projected",SUMIF('WW Spending Total'!$B$36:$B$39,'Summary TC'!$B194,'WW Spending Total'!R$36:R$39),0)</f>
        <v>0</v>
      </c>
      <c r="T194" s="424">
        <f>IF($B$7="Actuals only",SUMIF('WW Spending Actual'!$B$36:$B$39,'Summary TC'!$B194,'WW Spending Actual'!S$36:S$39),0)+IF($B$7="Actuals + Projected",SUMIF('WW Spending Total'!$B$36:$B$39,'Summary TC'!$B194,'WW Spending Total'!S$36:S$39),0)</f>
        <v>0</v>
      </c>
      <c r="U194" s="424">
        <f>IF($B$7="Actuals only",SUMIF('WW Spending Actual'!$B$36:$B$39,'Summary TC'!$B194,'WW Spending Actual'!T$36:T$39),0)+IF($B$7="Actuals + Projected",SUMIF('WW Spending Total'!$B$36:$B$39,'Summary TC'!$B194,'WW Spending Total'!T$36:T$39),0)</f>
        <v>0</v>
      </c>
      <c r="V194" s="424">
        <f>IF($B$7="Actuals only",SUMIF('WW Spending Actual'!$B$36:$B$39,'Summary TC'!$B194,'WW Spending Actual'!U$36:U$39),0)+IF($B$7="Actuals + Projected",SUMIF('WW Spending Total'!$B$36:$B$39,'Summary TC'!$B194,'WW Spending Total'!U$36:U$39),0)</f>
        <v>0</v>
      </c>
      <c r="W194" s="424">
        <f>IF($B$7="Actuals only",SUMIF('WW Spending Actual'!$B$36:$B$39,'Summary TC'!$B194,'WW Spending Actual'!V$36:V$39),0)+IF($B$7="Actuals + Projected",SUMIF('WW Spending Total'!$B$36:$B$39,'Summary TC'!$B194,'WW Spending Total'!V$36:V$39),0)</f>
        <v>0</v>
      </c>
      <c r="X194" s="424">
        <f>IF($B$7="Actuals only",SUMIF('WW Spending Actual'!$B$36:$B$39,'Summary TC'!$B194,'WW Spending Actual'!W$36:W$39),0)+IF($B$7="Actuals + Projected",SUMIF('WW Spending Total'!$B$36:$B$39,'Summary TC'!$B194,'WW Spending Total'!W$36:W$39),0)</f>
        <v>0</v>
      </c>
      <c r="Y194" s="424">
        <f>IF($B$7="Actuals only",SUMIF('WW Spending Actual'!$B$36:$B$39,'Summary TC'!$B194,'WW Spending Actual'!X$36:X$39),0)+IF($B$7="Actuals + Projected",SUMIF('WW Spending Total'!$B$36:$B$39,'Summary TC'!$B194,'WW Spending Total'!X$36:X$39),0)</f>
        <v>0</v>
      </c>
      <c r="Z194" s="424">
        <f>IF($B$7="Actuals only",SUMIF('WW Spending Actual'!$B$36:$B$39,'Summary TC'!$B194,'WW Spending Actual'!Y$36:Y$39),0)+IF($B$7="Actuals + Projected",SUMIF('WW Spending Total'!$B$36:$B$39,'Summary TC'!$B194,'WW Spending Total'!Y$36:Y$39),0)</f>
        <v>0</v>
      </c>
      <c r="AA194" s="424">
        <f>IF($B$7="Actuals only",SUMIF('WW Spending Actual'!$B$36:$B$39,'Summary TC'!$B194,'WW Spending Actual'!Z$36:Z$39),0)+IF($B$7="Actuals + Projected",SUMIF('WW Spending Total'!$B$36:$B$39,'Summary TC'!$B194,'WW Spending Total'!Z$36:Z$39),0)</f>
        <v>0</v>
      </c>
      <c r="AB194" s="424">
        <f>IF($B$7="Actuals only",SUMIF('WW Spending Actual'!$B$36:$B$39,'Summary TC'!$B194,'WW Spending Actual'!AA$36:AA$39),0)+IF($B$7="Actuals + Projected",SUMIF('WW Spending Total'!$B$36:$B$39,'Summary TC'!$B194,'WW Spending Total'!AA$36:AA$39),0)</f>
        <v>0</v>
      </c>
      <c r="AC194" s="413">
        <f>IF($B$7="Actuals only",SUMIF('WW Spending Actual'!$B$36:$B$39,'Summary TC'!$B194,'WW Spending Actual'!AB$36:AB$39),0)+IF($B$7="Actuals + Projected",SUMIF('WW Spending Total'!$B$36:$B$39,'Summary TC'!$B194,'WW Spending Total'!AB$36:AB$39),0)</f>
        <v>0</v>
      </c>
      <c r="AD194" s="408"/>
    </row>
    <row r="195" spans="2:56" ht="13.5" thickBot="1" x14ac:dyDescent="0.25">
      <c r="B195" s="61"/>
      <c r="C195" s="114"/>
      <c r="D195" s="357"/>
      <c r="E195" s="400">
        <f>IF($B$7="Actuals only",SUMIF('WW Spending Actual'!$B$36:$B$39,'Summary TC'!$B195,'WW Spending Actual'!D$36:D$39),0)+IF($B$7="Actuals + Projected",SUMIF('WW Spending Total'!$B$36:$B$39,'Summary TC'!$B195,'WW Spending Total'!D$36:D$39),0)</f>
        <v>0</v>
      </c>
      <c r="F195" s="420">
        <f>IF($B$7="Actuals only",SUMIF('WW Spending Actual'!$B$36:$B$39,'Summary TC'!$B195,'WW Spending Actual'!E$36:E$39),0)+IF($B$7="Actuals + Projected",SUMIF('WW Spending Total'!$B$36:$B$39,'Summary TC'!$B195,'WW Spending Total'!E$36:E$39),0)</f>
        <v>0</v>
      </c>
      <c r="G195" s="420">
        <f>IF($B$7="Actuals only",SUMIF('WW Spending Actual'!$B$36:$B$39,'Summary TC'!$B195,'WW Spending Actual'!F$36:F$39),0)+IF($B$7="Actuals + Projected",SUMIF('WW Spending Total'!$B$36:$B$39,'Summary TC'!$B195,'WW Spending Total'!F$36:F$39),0)</f>
        <v>0</v>
      </c>
      <c r="H195" s="420">
        <f>IF($B$7="Actuals only",SUMIF('WW Spending Actual'!$B$36:$B$39,'Summary TC'!$B195,'WW Spending Actual'!G$36:G$39),0)+IF($B$7="Actuals + Projected",SUMIF('WW Spending Total'!$B$36:$B$39,'Summary TC'!$B195,'WW Spending Total'!G$36:G$39),0)</f>
        <v>0</v>
      </c>
      <c r="I195" s="420">
        <f>IF($B$7="Actuals only",SUMIF('WW Spending Actual'!$B$36:$B$39,'Summary TC'!$B195,'WW Spending Actual'!H$36:H$39),0)+IF($B$7="Actuals + Projected",SUMIF('WW Spending Total'!$B$36:$B$39,'Summary TC'!$B195,'WW Spending Total'!H$36:H$39),0)</f>
        <v>0</v>
      </c>
      <c r="J195" s="420">
        <f>IF($B$7="Actuals only",SUMIF('WW Spending Actual'!$B$36:$B$39,'Summary TC'!$B195,'WW Spending Actual'!I$36:I$39),0)+IF($B$7="Actuals + Projected",SUMIF('WW Spending Total'!$B$36:$B$39,'Summary TC'!$B195,'WW Spending Total'!I$36:I$39),0)</f>
        <v>0</v>
      </c>
      <c r="K195" s="420">
        <f>IF($B$7="Actuals only",SUMIF('WW Spending Actual'!$B$36:$B$39,'Summary TC'!$B195,'WW Spending Actual'!J$36:J$39),0)+IF($B$7="Actuals + Projected",SUMIF('WW Spending Total'!$B$36:$B$39,'Summary TC'!$B195,'WW Spending Total'!J$36:J$39),0)</f>
        <v>0</v>
      </c>
      <c r="L195" s="420">
        <f>IF($B$7="Actuals only",SUMIF('WW Spending Actual'!$B$36:$B$39,'Summary TC'!$B195,'WW Spending Actual'!K$36:K$39),0)+IF($B$7="Actuals + Projected",SUMIF('WW Spending Total'!$B$36:$B$39,'Summary TC'!$B195,'WW Spending Total'!K$36:K$39),0)</f>
        <v>0</v>
      </c>
      <c r="M195" s="420">
        <f>IF($B$7="Actuals only",SUMIF('WW Spending Actual'!$B$36:$B$39,'Summary TC'!$B195,'WW Spending Actual'!L$36:L$39),0)+IF($B$7="Actuals + Projected",SUMIF('WW Spending Total'!$B$36:$B$39,'Summary TC'!$B195,'WW Spending Total'!L$36:L$39),0)</f>
        <v>0</v>
      </c>
      <c r="N195" s="420">
        <f>IF($B$7="Actuals only",SUMIF('WW Spending Actual'!$B$36:$B$39,'Summary TC'!$B195,'WW Spending Actual'!M$36:M$39),0)+IF($B$7="Actuals + Projected",SUMIF('WW Spending Total'!$B$36:$B$39,'Summary TC'!$B195,'WW Spending Total'!M$36:M$39),0)</f>
        <v>0</v>
      </c>
      <c r="O195" s="420">
        <f>IF($B$7="Actuals only",SUMIF('WW Spending Actual'!$B$36:$B$39,'Summary TC'!$B195,'WW Spending Actual'!N$36:N$39),0)+IF($B$7="Actuals + Projected",SUMIF('WW Spending Total'!$B$36:$B$39,'Summary TC'!$B195,'WW Spending Total'!N$36:N$39),0)</f>
        <v>0</v>
      </c>
      <c r="P195" s="420">
        <f>IF($B$7="Actuals only",SUMIF('WW Spending Actual'!$B$36:$B$39,'Summary TC'!$B195,'WW Spending Actual'!O$36:O$39),0)+IF($B$7="Actuals + Projected",SUMIF('WW Spending Total'!$B$36:$B$39,'Summary TC'!$B195,'WW Spending Total'!O$36:O$39),0)</f>
        <v>0</v>
      </c>
      <c r="Q195" s="420">
        <f>IF($B$7="Actuals only",SUMIF('WW Spending Actual'!$B$36:$B$39,'Summary TC'!$B195,'WW Spending Actual'!P$36:P$39),0)+IF($B$7="Actuals + Projected",SUMIF('WW Spending Total'!$B$36:$B$39,'Summary TC'!$B195,'WW Spending Total'!P$36:P$39),0)</f>
        <v>0</v>
      </c>
      <c r="R195" s="420">
        <f>IF($B$7="Actuals only",SUMIF('WW Spending Actual'!$B$36:$B$39,'Summary TC'!$B195,'WW Spending Actual'!Q$36:Q$39),0)+IF($B$7="Actuals + Projected",SUMIF('WW Spending Total'!$B$36:$B$39,'Summary TC'!$B195,'WW Spending Total'!Q$36:Q$39),0)</f>
        <v>0</v>
      </c>
      <c r="S195" s="420">
        <f>IF($B$7="Actuals only",SUMIF('WW Spending Actual'!$B$36:$B$39,'Summary TC'!$B195,'WW Spending Actual'!R$36:R$39),0)+IF($B$7="Actuals + Projected",SUMIF('WW Spending Total'!$B$36:$B$39,'Summary TC'!$B195,'WW Spending Total'!R$36:R$39),0)</f>
        <v>0</v>
      </c>
      <c r="T195" s="420">
        <f>IF($B$7="Actuals only",SUMIF('WW Spending Actual'!$B$36:$B$39,'Summary TC'!$B195,'WW Spending Actual'!S$36:S$39),0)+IF($B$7="Actuals + Projected",SUMIF('WW Spending Total'!$B$36:$B$39,'Summary TC'!$B195,'WW Spending Total'!S$36:S$39),0)</f>
        <v>0</v>
      </c>
      <c r="U195" s="420">
        <f>IF($B$7="Actuals only",SUMIF('WW Spending Actual'!$B$36:$B$39,'Summary TC'!$B195,'WW Spending Actual'!T$36:T$39),0)+IF($B$7="Actuals + Projected",SUMIF('WW Spending Total'!$B$36:$B$39,'Summary TC'!$B195,'WW Spending Total'!T$36:T$39),0)</f>
        <v>0</v>
      </c>
      <c r="V195" s="420">
        <f>IF($B$7="Actuals only",SUMIF('WW Spending Actual'!$B$36:$B$39,'Summary TC'!$B195,'WW Spending Actual'!U$36:U$39),0)+IF($B$7="Actuals + Projected",SUMIF('WW Spending Total'!$B$36:$B$39,'Summary TC'!$B195,'WW Spending Total'!U$36:U$39),0)</f>
        <v>0</v>
      </c>
      <c r="W195" s="420">
        <f>IF($B$7="Actuals only",SUMIF('WW Spending Actual'!$B$36:$B$39,'Summary TC'!$B195,'WW Spending Actual'!V$36:V$39),0)+IF($B$7="Actuals + Projected",SUMIF('WW Spending Total'!$B$36:$B$39,'Summary TC'!$B195,'WW Spending Total'!V$36:V$39),0)</f>
        <v>0</v>
      </c>
      <c r="X195" s="420">
        <f>IF($B$7="Actuals only",SUMIF('WW Spending Actual'!$B$36:$B$39,'Summary TC'!$B195,'WW Spending Actual'!W$36:W$39),0)+IF($B$7="Actuals + Projected",SUMIF('WW Spending Total'!$B$36:$B$39,'Summary TC'!$B195,'WW Spending Total'!W$36:W$39),0)</f>
        <v>0</v>
      </c>
      <c r="Y195" s="420">
        <f>IF($B$7="Actuals only",SUMIF('WW Spending Actual'!$B$36:$B$39,'Summary TC'!$B195,'WW Spending Actual'!X$36:X$39),0)+IF($B$7="Actuals + Projected",SUMIF('WW Spending Total'!$B$36:$B$39,'Summary TC'!$B195,'WW Spending Total'!X$36:X$39),0)</f>
        <v>0</v>
      </c>
      <c r="Z195" s="420">
        <f>IF($B$7="Actuals only",SUMIF('WW Spending Actual'!$B$36:$B$39,'Summary TC'!$B195,'WW Spending Actual'!Y$36:Y$39),0)+IF($B$7="Actuals + Projected",SUMIF('WW Spending Total'!$B$36:$B$39,'Summary TC'!$B195,'WW Spending Total'!Y$36:Y$39),0)</f>
        <v>0</v>
      </c>
      <c r="AA195" s="420">
        <f>IF($B$7="Actuals only",SUMIF('WW Spending Actual'!$B$36:$B$39,'Summary TC'!$B195,'WW Spending Actual'!Z$36:Z$39),0)+IF($B$7="Actuals + Projected",SUMIF('WW Spending Total'!$B$36:$B$39,'Summary TC'!$B195,'WW Spending Total'!Z$36:Z$39),0)</f>
        <v>0</v>
      </c>
      <c r="AB195" s="420">
        <f>IF($B$7="Actuals only",SUMIF('WW Spending Actual'!$B$36:$B$39,'Summary TC'!$B195,'WW Spending Actual'!AA$36:AA$39),0)+IF($B$7="Actuals + Projected",SUMIF('WW Spending Total'!$B$36:$B$39,'Summary TC'!$B195,'WW Spending Total'!AA$36:AA$39),0)</f>
        <v>0</v>
      </c>
      <c r="AC195" s="423">
        <f>IF($B$7="Actuals only",SUMIF('WW Spending Actual'!$B$36:$B$39,'Summary TC'!$B195,'WW Spending Actual'!AB$36:AB$39),0)+IF($B$7="Actuals + Projected",SUMIF('WW Spending Total'!$B$36:$B$39,'Summary TC'!$B195,'WW Spending Total'!AB$36:AB$39),0)</f>
        <v>0</v>
      </c>
      <c r="AD195" s="408"/>
    </row>
    <row r="196" spans="2:56" ht="13.5" thickBot="1" x14ac:dyDescent="0.25">
      <c r="B196" s="398" t="s">
        <v>4</v>
      </c>
      <c r="C196" s="599"/>
      <c r="D196" s="398"/>
      <c r="E196" s="368">
        <f>IF(AND(E$11&gt;='Summary TC'!$C$4, E$11&lt;='Summary TC'!$C$5), SUM(E187:E195),0)</f>
        <v>0</v>
      </c>
      <c r="F196" s="369">
        <f>IF(AND(F$11&gt;='Summary TC'!$C$4, F$11&lt;='Summary TC'!$C$5), SUM(F187:F195),0)</f>
        <v>0</v>
      </c>
      <c r="G196" s="369">
        <f>IF(AND(G$11&gt;='Summary TC'!$C$4, G$11&lt;='Summary TC'!$C$5), SUM(G187:G195),0)</f>
        <v>0</v>
      </c>
      <c r="H196" s="369">
        <f>IF(AND(H$11&gt;='Summary TC'!$C$4, H$11&lt;='Summary TC'!$C$5), SUM(H187:H195),0)</f>
        <v>0</v>
      </c>
      <c r="I196" s="369">
        <f>IF(AND(I$11&gt;='Summary TC'!$C$4, I$11&lt;='Summary TC'!$C$5), SUM(I187:I195),0)</f>
        <v>0</v>
      </c>
      <c r="J196" s="369">
        <f>IF(AND(J$11&gt;='Summary TC'!$C$4, J$11&lt;='Summary TC'!$C$5), SUM(J187:J195),0)</f>
        <v>0</v>
      </c>
      <c r="K196" s="369">
        <f>IF(AND(K$11&gt;='Summary TC'!$C$4, K$11&lt;='Summary TC'!$C$5), SUM(K187:K195),0)</f>
        <v>0</v>
      </c>
      <c r="L196" s="369">
        <f>IF(AND(L$11&gt;='Summary TC'!$C$4, L$11&lt;='Summary TC'!$C$5), SUM(L187:L195),0)</f>
        <v>0</v>
      </c>
      <c r="M196" s="369">
        <f>IF(AND(M$11&gt;='Summary TC'!$C$4, M$11&lt;='Summary TC'!$C$5), SUM(M187:M195),0)</f>
        <v>0</v>
      </c>
      <c r="N196" s="369">
        <f>IF(AND(N$11&gt;='Summary TC'!$C$4, N$11&lt;='Summary TC'!$C$5), SUM(N187:N195),0)</f>
        <v>0</v>
      </c>
      <c r="O196" s="369">
        <f>IF(AND(O$11&gt;='Summary TC'!$C$4, O$11&lt;='Summary TC'!$C$5), SUM(O187:O195),0)</f>
        <v>0</v>
      </c>
      <c r="P196" s="369">
        <f>IF(AND(P$11&gt;='Summary TC'!$C$4, P$11&lt;='Summary TC'!$C$5), SUM(P187:P195),0)</f>
        <v>0</v>
      </c>
      <c r="Q196" s="369">
        <f>IF(AND(Q$11&gt;='Summary TC'!$C$4, Q$11&lt;='Summary TC'!$C$5), SUM(Q187:Q195),0)</f>
        <v>0</v>
      </c>
      <c r="R196" s="369">
        <f>IF(AND(R$11&gt;='Summary TC'!$C$4, R$11&lt;='Summary TC'!$C$5), SUM(R187:R195),0)</f>
        <v>0</v>
      </c>
      <c r="S196" s="369">
        <f>IF(AND(S$11&gt;='Summary TC'!$C$4, S$11&lt;='Summary TC'!$C$5), SUM(S187:S195),0)</f>
        <v>0</v>
      </c>
      <c r="T196" s="369">
        <f>IF(AND(T$11&gt;='Summary TC'!$C$4, T$11&lt;='Summary TC'!$C$5), SUM(T187:T195),0)</f>
        <v>0</v>
      </c>
      <c r="U196" s="369">
        <f>IF(AND(U$11&gt;='Summary TC'!$C$4, U$11&lt;='Summary TC'!$C$5), SUM(U187:U195),0)</f>
        <v>0</v>
      </c>
      <c r="V196" s="369">
        <f>IF(AND(V$11&gt;='Summary TC'!$C$4, V$11&lt;='Summary TC'!$C$5), SUM(V187:V195),0)</f>
        <v>0</v>
      </c>
      <c r="W196" s="369">
        <f>IF(AND(W$11&gt;='Summary TC'!$C$4, W$11&lt;='Summary TC'!$C$5), SUM(W187:W195),0)</f>
        <v>0</v>
      </c>
      <c r="X196" s="369">
        <f>IF(AND(X$11&gt;='Summary TC'!$C$4, X$11&lt;='Summary TC'!$C$5), SUM(X187:X195),0)</f>
        <v>0</v>
      </c>
      <c r="Y196" s="369">
        <f>IF(AND(Y$11&gt;='Summary TC'!$C$4, Y$11&lt;='Summary TC'!$C$5), SUM(Y187:Y195),0)</f>
        <v>0</v>
      </c>
      <c r="Z196" s="369">
        <f>IF(AND(Z$11&gt;='Summary TC'!$C$4, Z$11&lt;='Summary TC'!$C$5), SUM(Z187:Z195),0)</f>
        <v>0</v>
      </c>
      <c r="AA196" s="369">
        <f>IF(AND(AA$11&gt;='Summary TC'!$C$4, AA$11&lt;='Summary TC'!$C$5), SUM(AA187:AA195),0)</f>
        <v>0</v>
      </c>
      <c r="AB196" s="369">
        <f>IF(AND(AB$11&gt;='Summary TC'!$C$4, AB$11&lt;='Summary TC'!$C$5), SUM(AB187:AB195),0)</f>
        <v>0</v>
      </c>
      <c r="AC196" s="370">
        <f>IF(AND(AC$11&gt;='Summary TC'!$C$4, AC$11&lt;='Summary TC'!$C$5), SUM(AC187:AC195),0)</f>
        <v>0</v>
      </c>
      <c r="AD196" s="370">
        <f>SUM(E196:AC196)</f>
        <v>0</v>
      </c>
      <c r="AE196" s="356"/>
      <c r="AF196" s="356"/>
      <c r="AG196" s="356"/>
      <c r="AH196" s="356"/>
      <c r="AI196" s="356"/>
      <c r="AJ196" s="356"/>
      <c r="AK196" s="356"/>
      <c r="AL196" s="356"/>
      <c r="AM196" s="356"/>
      <c r="AN196" s="356"/>
      <c r="AO196" s="356"/>
      <c r="AP196" s="356"/>
      <c r="AQ196" s="356"/>
      <c r="AR196" s="356"/>
      <c r="AS196" s="356"/>
      <c r="AT196" s="356"/>
      <c r="AU196" s="356"/>
      <c r="AV196" s="356"/>
      <c r="AW196" s="356"/>
      <c r="AX196" s="356"/>
      <c r="AY196" s="356"/>
      <c r="AZ196" s="356"/>
      <c r="BA196" s="356"/>
    </row>
    <row r="197" spans="2:56" ht="13.5" thickBot="1" x14ac:dyDescent="0.25">
      <c r="B197" s="221"/>
      <c r="C197" s="222"/>
      <c r="D197" s="221"/>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418"/>
    </row>
    <row r="198" spans="2:56" ht="13.5" thickBot="1" x14ac:dyDescent="0.25">
      <c r="B198" s="219" t="s">
        <v>24</v>
      </c>
      <c r="C198" s="599"/>
      <c r="D198" s="600"/>
      <c r="E198" s="381">
        <f t="shared" ref="E198:AC198" si="37">E181-E196</f>
        <v>0</v>
      </c>
      <c r="F198" s="381">
        <f t="shared" si="37"/>
        <v>0</v>
      </c>
      <c r="G198" s="381">
        <f t="shared" si="37"/>
        <v>0</v>
      </c>
      <c r="H198" s="381">
        <f t="shared" si="37"/>
        <v>0</v>
      </c>
      <c r="I198" s="381">
        <f t="shared" si="37"/>
        <v>0</v>
      </c>
      <c r="J198" s="381">
        <f t="shared" si="37"/>
        <v>0</v>
      </c>
      <c r="K198" s="381">
        <f t="shared" si="37"/>
        <v>0</v>
      </c>
      <c r="L198" s="381">
        <f t="shared" si="37"/>
        <v>0</v>
      </c>
      <c r="M198" s="381">
        <f t="shared" si="37"/>
        <v>0</v>
      </c>
      <c r="N198" s="381">
        <f t="shared" si="37"/>
        <v>0</v>
      </c>
      <c r="O198" s="381">
        <f t="shared" si="37"/>
        <v>0</v>
      </c>
      <c r="P198" s="381">
        <f t="shared" si="37"/>
        <v>0</v>
      </c>
      <c r="Q198" s="381">
        <f t="shared" si="37"/>
        <v>0</v>
      </c>
      <c r="R198" s="381">
        <f t="shared" si="37"/>
        <v>0</v>
      </c>
      <c r="S198" s="381">
        <f t="shared" si="37"/>
        <v>0</v>
      </c>
      <c r="T198" s="381">
        <f t="shared" si="37"/>
        <v>0</v>
      </c>
      <c r="U198" s="381">
        <f t="shared" si="37"/>
        <v>0</v>
      </c>
      <c r="V198" s="381">
        <f t="shared" si="37"/>
        <v>0</v>
      </c>
      <c r="W198" s="381">
        <f t="shared" si="37"/>
        <v>0</v>
      </c>
      <c r="X198" s="381">
        <f t="shared" si="37"/>
        <v>0</v>
      </c>
      <c r="Y198" s="381">
        <f t="shared" si="37"/>
        <v>0</v>
      </c>
      <c r="Z198" s="381">
        <f t="shared" si="37"/>
        <v>0</v>
      </c>
      <c r="AA198" s="381">
        <f t="shared" si="37"/>
        <v>0</v>
      </c>
      <c r="AB198" s="381">
        <f t="shared" si="37"/>
        <v>0</v>
      </c>
      <c r="AC198" s="381">
        <f t="shared" si="37"/>
        <v>0</v>
      </c>
      <c r="AD198" s="361">
        <f>IF('MEG Def'!$J$42="Yes",SUM(E198:AC198),"Excluded")</f>
        <v>0</v>
      </c>
    </row>
    <row r="199" spans="2:56" x14ac:dyDescent="0.2">
      <c r="B199" s="221"/>
      <c r="C199" s="222"/>
      <c r="D199" s="221"/>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9"/>
      <c r="AF199" s="356"/>
      <c r="AG199" s="356"/>
      <c r="AH199" s="356"/>
      <c r="AI199" s="356"/>
      <c r="AJ199" s="356"/>
      <c r="AK199" s="356"/>
      <c r="AL199" s="356"/>
      <c r="AM199" s="356"/>
      <c r="AN199" s="356"/>
      <c r="AO199" s="356"/>
      <c r="AP199" s="356"/>
      <c r="AQ199" s="356"/>
      <c r="AR199" s="356"/>
      <c r="AS199" s="356"/>
      <c r="AT199" s="356"/>
      <c r="AU199" s="356"/>
      <c r="AV199" s="356"/>
      <c r="AW199" s="356"/>
      <c r="AX199" s="356"/>
      <c r="AY199" s="356"/>
      <c r="AZ199" s="356"/>
      <c r="BA199" s="356"/>
      <c r="BB199" s="356"/>
      <c r="BC199" s="356"/>
      <c r="BD199" s="356"/>
    </row>
    <row r="200" spans="2:56" ht="13.5" thickBot="1" x14ac:dyDescent="0.25">
      <c r="B200" s="53" t="s">
        <v>190</v>
      </c>
      <c r="C200" s="57"/>
    </row>
    <row r="201" spans="2:56" x14ac:dyDescent="0.2">
      <c r="B201" s="394"/>
      <c r="C201" s="592"/>
      <c r="D201" s="70"/>
      <c r="E201" s="67" t="s">
        <v>0</v>
      </c>
      <c r="F201" s="68"/>
      <c r="G201" s="72"/>
      <c r="H201" s="68"/>
      <c r="I201" s="68"/>
      <c r="J201" s="68"/>
      <c r="K201" s="68"/>
      <c r="L201" s="68"/>
      <c r="M201" s="68"/>
      <c r="N201" s="68"/>
      <c r="O201" s="68"/>
      <c r="P201" s="68"/>
      <c r="Q201" s="68"/>
      <c r="R201" s="68"/>
      <c r="S201" s="68"/>
      <c r="T201" s="68"/>
      <c r="U201" s="68"/>
      <c r="V201" s="68"/>
      <c r="W201" s="68"/>
      <c r="X201" s="68"/>
      <c r="Y201" s="68"/>
      <c r="Z201" s="68"/>
      <c r="AA201" s="68"/>
      <c r="AB201" s="68"/>
      <c r="AC201" s="69"/>
      <c r="AD201" s="69"/>
    </row>
    <row r="202" spans="2:56" ht="13.5" thickBot="1" x14ac:dyDescent="0.25">
      <c r="B202" s="395"/>
      <c r="C202" s="593"/>
      <c r="D202" s="594"/>
      <c r="E202" s="281">
        <f>'DY Def'!B$5</f>
        <v>1</v>
      </c>
      <c r="F202" s="248">
        <f>'DY Def'!C$5</f>
        <v>2</v>
      </c>
      <c r="G202" s="248">
        <f>'DY Def'!D$5</f>
        <v>3</v>
      </c>
      <c r="H202" s="248">
        <f>'DY Def'!E$5</f>
        <v>4</v>
      </c>
      <c r="I202" s="248">
        <f>'DY Def'!F$5</f>
        <v>5</v>
      </c>
      <c r="J202" s="248">
        <f>'DY Def'!G$5</f>
        <v>6</v>
      </c>
      <c r="K202" s="248">
        <f>'DY Def'!H$5</f>
        <v>7</v>
      </c>
      <c r="L202" s="248">
        <f>'DY Def'!I$5</f>
        <v>8</v>
      </c>
      <c r="M202" s="248">
        <f>'DY Def'!J$5</f>
        <v>9</v>
      </c>
      <c r="N202" s="248">
        <f>'DY Def'!K$5</f>
        <v>10</v>
      </c>
      <c r="O202" s="248">
        <f>'DY Def'!L$5</f>
        <v>11</v>
      </c>
      <c r="P202" s="248">
        <f>'DY Def'!M$5</f>
        <v>12</v>
      </c>
      <c r="Q202" s="248">
        <f>'DY Def'!N$5</f>
        <v>13</v>
      </c>
      <c r="R202" s="248">
        <f>'DY Def'!O$5</f>
        <v>14</v>
      </c>
      <c r="S202" s="248">
        <f>'DY Def'!P$5</f>
        <v>15</v>
      </c>
      <c r="T202" s="248">
        <f>'DY Def'!Q$5</f>
        <v>16</v>
      </c>
      <c r="U202" s="248">
        <f>'DY Def'!R$5</f>
        <v>17</v>
      </c>
      <c r="V202" s="248">
        <f>'DY Def'!S$5</f>
        <v>18</v>
      </c>
      <c r="W202" s="248">
        <f>'DY Def'!T$5</f>
        <v>19</v>
      </c>
      <c r="X202" s="248">
        <f>'DY Def'!U$5</f>
        <v>20</v>
      </c>
      <c r="Y202" s="248">
        <f>'DY Def'!V$5</f>
        <v>21</v>
      </c>
      <c r="Z202" s="248">
        <f>'DY Def'!W$5</f>
        <v>22</v>
      </c>
      <c r="AA202" s="248">
        <f>'DY Def'!X$5</f>
        <v>23</v>
      </c>
      <c r="AB202" s="248">
        <f>'DY Def'!Y$5</f>
        <v>24</v>
      </c>
      <c r="AC202" s="249">
        <f>'DY Def'!Z$5</f>
        <v>25</v>
      </c>
      <c r="AD202" s="278"/>
    </row>
    <row r="203" spans="2:56" x14ac:dyDescent="0.2">
      <c r="B203" s="395"/>
      <c r="C203" s="593"/>
      <c r="D203" s="292"/>
      <c r="E203" s="457"/>
      <c r="F203" s="457"/>
      <c r="G203" s="457"/>
      <c r="H203" s="457"/>
      <c r="I203" s="457"/>
      <c r="J203" s="457"/>
      <c r="K203" s="457"/>
      <c r="L203" s="457"/>
      <c r="M203" s="457"/>
      <c r="N203" s="457"/>
      <c r="O203" s="457"/>
      <c r="P203" s="457"/>
      <c r="Q203" s="457"/>
      <c r="R203" s="457"/>
      <c r="S203" s="457"/>
      <c r="T203" s="457"/>
      <c r="U203" s="457"/>
      <c r="V203" s="457"/>
      <c r="W203" s="457"/>
      <c r="X203" s="457"/>
      <c r="Y203" s="457"/>
      <c r="Z203" s="457"/>
      <c r="AA203" s="457"/>
      <c r="AB203" s="457"/>
      <c r="AC203" s="457"/>
      <c r="AD203" s="292"/>
    </row>
    <row r="204" spans="2:56" x14ac:dyDescent="0.2">
      <c r="B204" s="121" t="s">
        <v>32</v>
      </c>
      <c r="C204" s="213"/>
      <c r="D204" s="292"/>
      <c r="E204" s="610"/>
      <c r="F204" s="610"/>
      <c r="G204" s="610"/>
      <c r="H204" s="610"/>
      <c r="I204" s="610"/>
      <c r="J204" s="613"/>
      <c r="K204" s="613"/>
      <c r="L204" s="613"/>
      <c r="M204" s="613"/>
      <c r="N204" s="613"/>
      <c r="O204" s="613"/>
      <c r="P204" s="613"/>
      <c r="Q204" s="613"/>
      <c r="R204" s="613"/>
      <c r="S204" s="613"/>
      <c r="T204" s="613"/>
      <c r="U204" s="613"/>
      <c r="V204" s="613"/>
      <c r="W204" s="613"/>
      <c r="X204" s="613"/>
      <c r="Y204" s="613"/>
      <c r="Z204" s="613"/>
      <c r="AA204" s="613"/>
      <c r="AB204" s="613"/>
      <c r="AC204" s="613"/>
      <c r="AD204" s="293"/>
    </row>
    <row r="205" spans="2:56" x14ac:dyDescent="0.2">
      <c r="B205" s="121" t="s">
        <v>33</v>
      </c>
      <c r="C205" s="213"/>
      <c r="D205" s="292"/>
      <c r="E205" s="424">
        <f>IF(AND(E$11&gt;='Summary TC'!$C$4, E$11&lt;='Summary TC'!$C$5), D205+E181,0)</f>
        <v>0</v>
      </c>
      <c r="F205" s="424">
        <f>IF(AND(F$11&gt;='Summary TC'!$C$4, F$11&lt;='Summary TC'!$C$5), E205+F181,0)</f>
        <v>0</v>
      </c>
      <c r="G205" s="424">
        <f>IF(AND(G$11&gt;='Summary TC'!$C$4, G$11&lt;='Summary TC'!$C$5), F205+G181,0)</f>
        <v>0</v>
      </c>
      <c r="H205" s="424">
        <f>IF(AND(H$11&gt;='Summary TC'!$C$4, H$11&lt;='Summary TC'!$C$5), G205+H181,0)</f>
        <v>0</v>
      </c>
      <c r="I205" s="424">
        <f>IF(AND(I$11&gt;='Summary TC'!$C$4, I$11&lt;='Summary TC'!$C$5), H205+I181,0)</f>
        <v>0</v>
      </c>
      <c r="J205" s="424">
        <f>IF(AND(J$11&gt;='Summary TC'!$C$4, J$11&lt;='Summary TC'!$C$5), I205+J181,0)</f>
        <v>0</v>
      </c>
      <c r="K205" s="424">
        <f>IF(AND(K$11&gt;='Summary TC'!$C$4, K$11&lt;='Summary TC'!$C$5), J205+K181,0)</f>
        <v>0</v>
      </c>
      <c r="L205" s="424">
        <f>IF(AND(L$11&gt;='Summary TC'!$C$4, L$11&lt;='Summary TC'!$C$5), K205+L181,0)</f>
        <v>0</v>
      </c>
      <c r="M205" s="424">
        <f>IF(AND(M$11&gt;='Summary TC'!$C$4, M$11&lt;='Summary TC'!$C$5), L205+M181,0)</f>
        <v>0</v>
      </c>
      <c r="N205" s="424">
        <f>IF(AND(N$11&gt;='Summary TC'!$C$4, N$11&lt;='Summary TC'!$C$5), M205+N181,0)</f>
        <v>0</v>
      </c>
      <c r="O205" s="424">
        <f>IF(AND(O$11&gt;='Summary TC'!$C$4, O$11&lt;='Summary TC'!$C$5), N205+O181,0)</f>
        <v>0</v>
      </c>
      <c r="P205" s="424">
        <f>IF(AND(P$11&gt;='Summary TC'!$C$4, P$11&lt;='Summary TC'!$C$5), O205+P181,0)</f>
        <v>0</v>
      </c>
      <c r="Q205" s="424">
        <f>IF(AND(Q$11&gt;='Summary TC'!$C$4, Q$11&lt;='Summary TC'!$C$5), P205+Q181,0)</f>
        <v>0</v>
      </c>
      <c r="R205" s="424">
        <f>IF(AND(R$11&gt;='Summary TC'!$C$4, R$11&lt;='Summary TC'!$C$5), Q205+R181,0)</f>
        <v>0</v>
      </c>
      <c r="S205" s="424">
        <f>IF(AND(S$11&gt;='Summary TC'!$C$4, S$11&lt;='Summary TC'!$C$5), R205+S181,0)</f>
        <v>0</v>
      </c>
      <c r="T205" s="424">
        <f>IF(AND(T$11&gt;='Summary TC'!$C$4, T$11&lt;='Summary TC'!$C$5), S205+T181,0)</f>
        <v>0</v>
      </c>
      <c r="U205" s="424">
        <f>IF(AND(U$11&gt;='Summary TC'!$C$4, U$11&lt;='Summary TC'!$C$5), T205+U181,0)</f>
        <v>0</v>
      </c>
      <c r="V205" s="424">
        <f>IF(AND(V$11&gt;='Summary TC'!$C$4, V$11&lt;='Summary TC'!$C$5), U205+V181,0)</f>
        <v>0</v>
      </c>
      <c r="W205" s="424">
        <f>IF(AND(W$11&gt;='Summary TC'!$C$4, W$11&lt;='Summary TC'!$C$5), V205+W181,0)</f>
        <v>0</v>
      </c>
      <c r="X205" s="424">
        <f>IF(AND(X$11&gt;='Summary TC'!$C$4, X$11&lt;='Summary TC'!$C$5), W205+X181,0)</f>
        <v>0</v>
      </c>
      <c r="Y205" s="424">
        <f>IF(AND(Y$11&gt;='Summary TC'!$C$4, Y$11&lt;='Summary TC'!$C$5), X205+Y181,0)</f>
        <v>0</v>
      </c>
      <c r="Z205" s="424">
        <f>IF(AND(Z$11&gt;='Summary TC'!$C$4, Z$11&lt;='Summary TC'!$C$5), Y205+Z181,0)</f>
        <v>0</v>
      </c>
      <c r="AA205" s="424">
        <f>IF(AND(AA$11&gt;='Summary TC'!$C$4, AA$11&lt;='Summary TC'!$C$5), Z205+AA181,0)</f>
        <v>0</v>
      </c>
      <c r="AB205" s="424">
        <f>IF(AND(AB$11&gt;='Summary TC'!$C$4, AB$11&lt;='Summary TC'!$C$5), AA205+AB181,0)</f>
        <v>0</v>
      </c>
      <c r="AC205" s="424">
        <f>IF(AND(AC$11&gt;='Summary TC'!$C$4, AC$11&lt;='Summary TC'!$C$5), AB205+AC181,0)</f>
        <v>0</v>
      </c>
      <c r="AD205" s="293"/>
    </row>
    <row r="206" spans="2:56" x14ac:dyDescent="0.2">
      <c r="B206" s="121" t="s">
        <v>34</v>
      </c>
      <c r="C206" s="213"/>
      <c r="D206" s="292"/>
      <c r="E206" s="424">
        <f t="shared" ref="E206:AC206" si="38">E205*E204</f>
        <v>0</v>
      </c>
      <c r="F206" s="424">
        <f t="shared" si="38"/>
        <v>0</v>
      </c>
      <c r="G206" s="424">
        <f t="shared" si="38"/>
        <v>0</v>
      </c>
      <c r="H206" s="424">
        <f t="shared" si="38"/>
        <v>0</v>
      </c>
      <c r="I206" s="424">
        <f t="shared" si="38"/>
        <v>0</v>
      </c>
      <c r="J206" s="424">
        <f t="shared" si="38"/>
        <v>0</v>
      </c>
      <c r="K206" s="424">
        <f t="shared" si="38"/>
        <v>0</v>
      </c>
      <c r="L206" s="424">
        <f t="shared" si="38"/>
        <v>0</v>
      </c>
      <c r="M206" s="424">
        <f t="shared" si="38"/>
        <v>0</v>
      </c>
      <c r="N206" s="424">
        <f t="shared" si="38"/>
        <v>0</v>
      </c>
      <c r="O206" s="424">
        <f t="shared" si="38"/>
        <v>0</v>
      </c>
      <c r="P206" s="424">
        <f t="shared" si="38"/>
        <v>0</v>
      </c>
      <c r="Q206" s="424">
        <f t="shared" si="38"/>
        <v>0</v>
      </c>
      <c r="R206" s="424">
        <f t="shared" si="38"/>
        <v>0</v>
      </c>
      <c r="S206" s="424">
        <f t="shared" si="38"/>
        <v>0</v>
      </c>
      <c r="T206" s="424">
        <f t="shared" si="38"/>
        <v>0</v>
      </c>
      <c r="U206" s="424">
        <f t="shared" si="38"/>
        <v>0</v>
      </c>
      <c r="V206" s="424">
        <f t="shared" si="38"/>
        <v>0</v>
      </c>
      <c r="W206" s="424">
        <f t="shared" si="38"/>
        <v>0</v>
      </c>
      <c r="X206" s="424">
        <f t="shared" si="38"/>
        <v>0</v>
      </c>
      <c r="Y206" s="424">
        <f t="shared" si="38"/>
        <v>0</v>
      </c>
      <c r="Z206" s="424">
        <f t="shared" si="38"/>
        <v>0</v>
      </c>
      <c r="AA206" s="424">
        <f t="shared" si="38"/>
        <v>0</v>
      </c>
      <c r="AB206" s="424">
        <f t="shared" si="38"/>
        <v>0</v>
      </c>
      <c r="AC206" s="424">
        <f t="shared" si="38"/>
        <v>0</v>
      </c>
      <c r="AD206" s="293"/>
    </row>
    <row r="207" spans="2:56" x14ac:dyDescent="0.2">
      <c r="B207" s="121"/>
      <c r="C207" s="213"/>
      <c r="D207" s="292"/>
      <c r="E207" s="294"/>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3"/>
    </row>
    <row r="208" spans="2:56" x14ac:dyDescent="0.2">
      <c r="B208" s="121" t="s">
        <v>35</v>
      </c>
      <c r="C208" s="213"/>
      <c r="D208" s="292"/>
      <c r="E208" s="424">
        <f>IF(AND(E$11&gt;='Summary TC'!$C$4, E$11&lt;='Summary TC'!$C$5), D208-E198,0)</f>
        <v>0</v>
      </c>
      <c r="F208" s="424">
        <f>IF(AND(F$11&gt;='Summary TC'!$C$4, F$11&lt;='Summary TC'!$C$5), E208-F198,0)</f>
        <v>0</v>
      </c>
      <c r="G208" s="424">
        <f>IF(AND(G$11&gt;='Summary TC'!$C$4, G$11&lt;='Summary TC'!$C$5), F208-G198,0)</f>
        <v>0</v>
      </c>
      <c r="H208" s="424">
        <f>IF(AND(H$11&gt;='Summary TC'!$C$4, H$11&lt;='Summary TC'!$C$5), G208-H198,0)</f>
        <v>0</v>
      </c>
      <c r="I208" s="424">
        <f>IF(AND(I$11&gt;='Summary TC'!$C$4, I$11&lt;='Summary TC'!$C$5), H208-I198,0)</f>
        <v>0</v>
      </c>
      <c r="J208" s="424">
        <f>IF(AND(J$11&gt;='Summary TC'!$C$4, J$11&lt;='Summary TC'!$C$5), I208-J198,0)</f>
        <v>0</v>
      </c>
      <c r="K208" s="424">
        <f>IF(AND(K$11&gt;='Summary TC'!$C$4, K$11&lt;='Summary TC'!$C$5), J208-K198,0)</f>
        <v>0</v>
      </c>
      <c r="L208" s="424">
        <f>IF(AND(L$11&gt;='Summary TC'!$C$4, L$11&lt;='Summary TC'!$C$5), K208-L198,0)</f>
        <v>0</v>
      </c>
      <c r="M208" s="424">
        <f>IF(AND(M$11&gt;='Summary TC'!$C$4, M$11&lt;='Summary TC'!$C$5), L208-M198,0)</f>
        <v>0</v>
      </c>
      <c r="N208" s="424">
        <f>IF(AND(N$11&gt;='Summary TC'!$C$4, N$11&lt;='Summary TC'!$C$5), M208-N198,0)</f>
        <v>0</v>
      </c>
      <c r="O208" s="424">
        <f>IF(AND(O$11&gt;='Summary TC'!$C$4, O$11&lt;='Summary TC'!$C$5), N208-O198,0)</f>
        <v>0</v>
      </c>
      <c r="P208" s="424">
        <f>IF(AND(P$11&gt;='Summary TC'!$C$4, P$11&lt;='Summary TC'!$C$5), O208-P198,0)</f>
        <v>0</v>
      </c>
      <c r="Q208" s="424">
        <f>IF(AND(Q$11&gt;='Summary TC'!$C$4, Q$11&lt;='Summary TC'!$C$5), P208-Q198,0)</f>
        <v>0</v>
      </c>
      <c r="R208" s="424">
        <f>IF(AND(R$11&gt;='Summary TC'!$C$4, R$11&lt;='Summary TC'!$C$5), Q208-R198,0)</f>
        <v>0</v>
      </c>
      <c r="S208" s="424">
        <f>IF(AND(S$11&gt;='Summary TC'!$C$4, S$11&lt;='Summary TC'!$C$5), R208-S198,0)</f>
        <v>0</v>
      </c>
      <c r="T208" s="424">
        <f>IF(AND(T$11&gt;='Summary TC'!$C$4, T$11&lt;='Summary TC'!$C$5), S208-T198,0)</f>
        <v>0</v>
      </c>
      <c r="U208" s="424">
        <f>IF(AND(U$11&gt;='Summary TC'!$C$4, U$11&lt;='Summary TC'!$C$5), T208-U198,0)</f>
        <v>0</v>
      </c>
      <c r="V208" s="424">
        <f>IF(AND(V$11&gt;='Summary TC'!$C$4, V$11&lt;='Summary TC'!$C$5), U208-V198,0)</f>
        <v>0</v>
      </c>
      <c r="W208" s="424">
        <f>IF(AND(W$11&gt;='Summary TC'!$C$4, W$11&lt;='Summary TC'!$C$5), V208-W198,0)</f>
        <v>0</v>
      </c>
      <c r="X208" s="424">
        <f>IF(AND(X$11&gt;='Summary TC'!$C$4, X$11&lt;='Summary TC'!$C$5), W208-X198,0)</f>
        <v>0</v>
      </c>
      <c r="Y208" s="424">
        <f>IF(AND(Y$11&gt;='Summary TC'!$C$4, Y$11&lt;='Summary TC'!$C$5), X208-Y198,0)</f>
        <v>0</v>
      </c>
      <c r="Z208" s="424">
        <f>IF(AND(Z$11&gt;='Summary TC'!$C$4, Z$11&lt;='Summary TC'!$C$5), Y208-Z198,0)</f>
        <v>0</v>
      </c>
      <c r="AA208" s="424">
        <f>IF(AND(AA$11&gt;='Summary TC'!$C$4, AA$11&lt;='Summary TC'!$C$5), Z208-AA198,0)</f>
        <v>0</v>
      </c>
      <c r="AB208" s="424">
        <f>IF(AND(AB$11&gt;='Summary TC'!$C$4, AB$11&lt;='Summary TC'!$C$5), AA208-AB198,0)</f>
        <v>0</v>
      </c>
      <c r="AC208" s="424">
        <f>IF(AND(AC$11&gt;='Summary TC'!$C$4, AC$11&lt;='Summary TC'!$C$5), AB208-AC198,0)</f>
        <v>0</v>
      </c>
      <c r="AD208" s="293"/>
    </row>
    <row r="209" spans="2:30" ht="13.5" thickBot="1" x14ac:dyDescent="0.25">
      <c r="B209" s="396" t="s">
        <v>36</v>
      </c>
      <c r="C209" s="218"/>
      <c r="D209" s="295"/>
      <c r="E209" s="405" t="str">
        <f>IF(E208&gt;E206,"CAP Needed"," ")</f>
        <v xml:space="preserve"> </v>
      </c>
      <c r="F209" s="405" t="str">
        <f>IF(F208&gt;F206,"CAP Needed"," ")</f>
        <v xml:space="preserve"> </v>
      </c>
      <c r="G209" s="405" t="str">
        <f>IF(G208&gt;G206,"CAP Needed"," ")</f>
        <v xml:space="preserve"> </v>
      </c>
      <c r="H209" s="405" t="str">
        <f>IF(H208&gt;H206,"CAP Needed"," ")</f>
        <v xml:space="preserve"> </v>
      </c>
      <c r="I209" s="405" t="str">
        <f>IF(I208&gt;I206,"CAP Needed"," ")</f>
        <v xml:space="preserve"> </v>
      </c>
      <c r="J209" s="405" t="str">
        <f t="shared" ref="J209:AC209" si="39">IF(J208&gt;J206,"CAP Needed"," ")</f>
        <v xml:space="preserve"> </v>
      </c>
      <c r="K209" s="405" t="str">
        <f t="shared" si="39"/>
        <v xml:space="preserve"> </v>
      </c>
      <c r="L209" s="405" t="str">
        <f t="shared" si="39"/>
        <v xml:space="preserve"> </v>
      </c>
      <c r="M209" s="405" t="str">
        <f t="shared" si="39"/>
        <v xml:space="preserve"> </v>
      </c>
      <c r="N209" s="405" t="str">
        <f t="shared" si="39"/>
        <v xml:space="preserve"> </v>
      </c>
      <c r="O209" s="405" t="str">
        <f t="shared" si="39"/>
        <v xml:space="preserve"> </v>
      </c>
      <c r="P209" s="405" t="str">
        <f t="shared" si="39"/>
        <v xml:space="preserve"> </v>
      </c>
      <c r="Q209" s="405" t="str">
        <f t="shared" si="39"/>
        <v xml:space="preserve"> </v>
      </c>
      <c r="R209" s="405" t="str">
        <f t="shared" si="39"/>
        <v xml:space="preserve"> </v>
      </c>
      <c r="S209" s="405" t="str">
        <f t="shared" si="39"/>
        <v xml:space="preserve"> </v>
      </c>
      <c r="T209" s="405" t="str">
        <f t="shared" si="39"/>
        <v xml:space="preserve"> </v>
      </c>
      <c r="U209" s="405" t="str">
        <f t="shared" si="39"/>
        <v xml:space="preserve"> </v>
      </c>
      <c r="V209" s="405" t="str">
        <f t="shared" si="39"/>
        <v xml:space="preserve"> </v>
      </c>
      <c r="W209" s="405" t="str">
        <f t="shared" si="39"/>
        <v xml:space="preserve"> </v>
      </c>
      <c r="X209" s="405" t="str">
        <f t="shared" si="39"/>
        <v xml:space="preserve"> </v>
      </c>
      <c r="Y209" s="405" t="str">
        <f t="shared" si="39"/>
        <v xml:space="preserve"> </v>
      </c>
      <c r="Z209" s="405" t="str">
        <f t="shared" si="39"/>
        <v xml:space="preserve"> </v>
      </c>
      <c r="AA209" s="405" t="str">
        <f t="shared" si="39"/>
        <v xml:space="preserve"> </v>
      </c>
      <c r="AB209" s="405" t="str">
        <f t="shared" si="39"/>
        <v xml:space="preserve"> </v>
      </c>
      <c r="AC209" s="405" t="str">
        <f t="shared" si="39"/>
        <v xml:space="preserve"> </v>
      </c>
      <c r="AD209" s="295"/>
    </row>
    <row r="210" spans="2:30" x14ac:dyDescent="0.2">
      <c r="B210" s="399"/>
      <c r="C210" s="222"/>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row>
    <row r="211" spans="2:30" x14ac:dyDescent="0.2">
      <c r="B211" s="221"/>
      <c r="C211" s="222"/>
      <c r="D211" s="221"/>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9"/>
    </row>
    <row r="212" spans="2:30" x14ac:dyDescent="0.2">
      <c r="B212" s="49" t="s">
        <v>81</v>
      </c>
      <c r="C212" s="222"/>
      <c r="D212" s="221"/>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9"/>
    </row>
    <row r="213" spans="2:30" x14ac:dyDescent="0.2">
      <c r="B213" s="221"/>
      <c r="C213" s="222"/>
      <c r="D213" s="221"/>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9"/>
    </row>
    <row r="214" spans="2:30" ht="13.5" thickBot="1" x14ac:dyDescent="0.25">
      <c r="B214" s="53" t="s">
        <v>3</v>
      </c>
    </row>
    <row r="215" spans="2:30" x14ac:dyDescent="0.2">
      <c r="B215" s="384"/>
      <c r="C215" s="113"/>
      <c r="D215" s="58"/>
      <c r="E215" s="122" t="s">
        <v>0</v>
      </c>
      <c r="F215" s="68"/>
      <c r="G215" s="72"/>
      <c r="H215" s="68"/>
      <c r="I215" s="68"/>
      <c r="J215" s="68"/>
      <c r="K215" s="68"/>
      <c r="L215" s="68"/>
      <c r="M215" s="68"/>
      <c r="N215" s="68"/>
      <c r="O215" s="68"/>
      <c r="P215" s="68"/>
      <c r="Q215" s="68"/>
      <c r="R215" s="68"/>
      <c r="S215" s="68"/>
      <c r="T215" s="68"/>
      <c r="U215" s="68"/>
      <c r="V215" s="68"/>
      <c r="W215" s="68"/>
      <c r="X215" s="68"/>
      <c r="Y215" s="68"/>
      <c r="Z215" s="68"/>
      <c r="AA215" s="68"/>
      <c r="AB215" s="68"/>
      <c r="AC215" s="69"/>
      <c r="AD215" s="296"/>
    </row>
    <row r="216" spans="2:30" ht="13.5" thickBot="1" x14ac:dyDescent="0.25">
      <c r="B216" s="60"/>
      <c r="C216" s="114"/>
      <c r="D216" s="60"/>
      <c r="E216" s="207">
        <f>'DY Def'!B$5</f>
        <v>1</v>
      </c>
      <c r="F216" s="207">
        <f>'DY Def'!C$5</f>
        <v>2</v>
      </c>
      <c r="G216" s="207">
        <f>'DY Def'!D$5</f>
        <v>3</v>
      </c>
      <c r="H216" s="207">
        <f>'DY Def'!E$5</f>
        <v>4</v>
      </c>
      <c r="I216" s="207">
        <f>'DY Def'!F$5</f>
        <v>5</v>
      </c>
      <c r="J216" s="207">
        <f>'DY Def'!G$5</f>
        <v>6</v>
      </c>
      <c r="K216" s="207">
        <f>'DY Def'!H$5</f>
        <v>7</v>
      </c>
      <c r="L216" s="207">
        <f>'DY Def'!I$5</f>
        <v>8</v>
      </c>
      <c r="M216" s="207">
        <f>'DY Def'!J$5</f>
        <v>9</v>
      </c>
      <c r="N216" s="207">
        <f>'DY Def'!K$5</f>
        <v>10</v>
      </c>
      <c r="O216" s="207">
        <f>'DY Def'!L$5</f>
        <v>11</v>
      </c>
      <c r="P216" s="207">
        <f>'DY Def'!M$5</f>
        <v>12</v>
      </c>
      <c r="Q216" s="207">
        <f>'DY Def'!N$5</f>
        <v>13</v>
      </c>
      <c r="R216" s="207">
        <f>'DY Def'!O$5</f>
        <v>14</v>
      </c>
      <c r="S216" s="207">
        <f>'DY Def'!P$5</f>
        <v>15</v>
      </c>
      <c r="T216" s="207">
        <f>'DY Def'!Q$5</f>
        <v>16</v>
      </c>
      <c r="U216" s="207">
        <f>'DY Def'!R$5</f>
        <v>17</v>
      </c>
      <c r="V216" s="207">
        <f>'DY Def'!S$5</f>
        <v>18</v>
      </c>
      <c r="W216" s="207">
        <f>'DY Def'!T$5</f>
        <v>19</v>
      </c>
      <c r="X216" s="207">
        <f>'DY Def'!U$5</f>
        <v>20</v>
      </c>
      <c r="Y216" s="207">
        <f>'DY Def'!V$5</f>
        <v>21</v>
      </c>
      <c r="Z216" s="207">
        <f>'DY Def'!W$5</f>
        <v>22</v>
      </c>
      <c r="AA216" s="207">
        <f>'DY Def'!X$5</f>
        <v>23</v>
      </c>
      <c r="AB216" s="207">
        <f>'DY Def'!Y$5</f>
        <v>24</v>
      </c>
      <c r="AC216" s="208">
        <f>'DY Def'!Z$5</f>
        <v>25</v>
      </c>
      <c r="AD216" s="380" t="s">
        <v>1</v>
      </c>
    </row>
    <row r="217" spans="2:30" x14ac:dyDescent="0.2">
      <c r="B217" s="64" t="s">
        <v>78</v>
      </c>
      <c r="C217" s="115"/>
      <c r="D217" s="357"/>
      <c r="E217" s="480"/>
      <c r="F217" s="480"/>
      <c r="G217" s="480"/>
      <c r="H217" s="480"/>
      <c r="I217" s="480"/>
      <c r="J217" s="480"/>
      <c r="K217" s="480"/>
      <c r="L217" s="480"/>
      <c r="M217" s="480"/>
      <c r="N217" s="480"/>
      <c r="O217" s="480"/>
      <c r="P217" s="480"/>
      <c r="Q217" s="480"/>
      <c r="R217" s="480"/>
      <c r="S217" s="480"/>
      <c r="T217" s="480"/>
      <c r="U217" s="480"/>
      <c r="V217" s="480"/>
      <c r="W217" s="480"/>
      <c r="X217" s="480"/>
      <c r="Y217" s="480"/>
      <c r="Z217" s="480"/>
      <c r="AA217" s="480"/>
      <c r="AB217" s="480"/>
      <c r="AC217" s="481"/>
      <c r="AD217" s="378"/>
    </row>
    <row r="218" spans="2:30" x14ac:dyDescent="0.2">
      <c r="B218" s="61" t="str">
        <f>IFERROR(VLOOKUP(C218,'MEG Def'!$A$52:$B$54,2),"")</f>
        <v/>
      </c>
      <c r="C218" s="115"/>
      <c r="D218" s="357" t="s">
        <v>19</v>
      </c>
      <c r="E218" s="356">
        <f>E219*E220</f>
        <v>0</v>
      </c>
      <c r="F218" s="356">
        <f t="shared" ref="F218:AC218" si="40">F219*F220</f>
        <v>0</v>
      </c>
      <c r="G218" s="356">
        <f t="shared" si="40"/>
        <v>0</v>
      </c>
      <c r="H218" s="356">
        <f t="shared" si="40"/>
        <v>0</v>
      </c>
      <c r="I218" s="356">
        <f t="shared" si="40"/>
        <v>0</v>
      </c>
      <c r="J218" s="356">
        <f t="shared" si="40"/>
        <v>0</v>
      </c>
      <c r="K218" s="356">
        <f t="shared" si="40"/>
        <v>0</v>
      </c>
      <c r="L218" s="356">
        <f t="shared" si="40"/>
        <v>0</v>
      </c>
      <c r="M218" s="356">
        <f t="shared" si="40"/>
        <v>0</v>
      </c>
      <c r="N218" s="356">
        <f t="shared" si="40"/>
        <v>0</v>
      </c>
      <c r="O218" s="356">
        <f t="shared" si="40"/>
        <v>0</v>
      </c>
      <c r="P218" s="356">
        <f t="shared" si="40"/>
        <v>0</v>
      </c>
      <c r="Q218" s="356">
        <f t="shared" si="40"/>
        <v>0</v>
      </c>
      <c r="R218" s="356">
        <f t="shared" si="40"/>
        <v>0</v>
      </c>
      <c r="S218" s="356">
        <f t="shared" si="40"/>
        <v>0</v>
      </c>
      <c r="T218" s="356">
        <f t="shared" si="40"/>
        <v>0</v>
      </c>
      <c r="U218" s="356">
        <f t="shared" si="40"/>
        <v>0</v>
      </c>
      <c r="V218" s="356">
        <f t="shared" si="40"/>
        <v>0</v>
      </c>
      <c r="W218" s="356">
        <f t="shared" si="40"/>
        <v>0</v>
      </c>
      <c r="X218" s="356">
        <f t="shared" si="40"/>
        <v>0</v>
      </c>
      <c r="Y218" s="356">
        <f t="shared" si="40"/>
        <v>0</v>
      </c>
      <c r="Z218" s="356">
        <f t="shared" si="40"/>
        <v>0</v>
      </c>
      <c r="AA218" s="356">
        <f t="shared" si="40"/>
        <v>0</v>
      </c>
      <c r="AB218" s="356">
        <f t="shared" si="40"/>
        <v>0</v>
      </c>
      <c r="AC218" s="364">
        <f t="shared" si="40"/>
        <v>0</v>
      </c>
      <c r="AD218" s="377"/>
    </row>
    <row r="219" spans="2:30" x14ac:dyDescent="0.2">
      <c r="B219" s="61"/>
      <c r="C219" s="115"/>
      <c r="D219" s="357" t="s">
        <v>20</v>
      </c>
      <c r="E219" s="264">
        <f>SUMIF('WOW PMPM &amp; Agg'!$B$56:$B$58,'Summary TC'!$B218,'WOW PMPM &amp; Agg'!D$56:D$58)</f>
        <v>0</v>
      </c>
      <c r="F219" s="264">
        <f>SUMIF('WOW PMPM &amp; Agg'!$B$56:$B$58,'Summary TC'!$B218,'WOW PMPM &amp; Agg'!E$56:E$58)</f>
        <v>0</v>
      </c>
      <c r="G219" s="264">
        <f>SUMIF('WOW PMPM &amp; Agg'!$B$56:$B$58,'Summary TC'!$B218,'WOW PMPM &amp; Agg'!F$56:F$58)</f>
        <v>0</v>
      </c>
      <c r="H219" s="264">
        <f>SUMIF('WOW PMPM &amp; Agg'!$B$56:$B$58,'Summary TC'!$B218,'WOW PMPM &amp; Agg'!G$56:G$58)</f>
        <v>0</v>
      </c>
      <c r="I219" s="264">
        <f>SUMIF('WOW PMPM &amp; Agg'!$B$56:$B$58,'Summary TC'!$B218,'WOW PMPM &amp; Agg'!H$56:H$58)</f>
        <v>0</v>
      </c>
      <c r="J219" s="264">
        <f>SUMIF('WOW PMPM &amp; Agg'!$B$56:$B$58,'Summary TC'!$B218,'WOW PMPM &amp; Agg'!I$56:I$58)</f>
        <v>0</v>
      </c>
      <c r="K219" s="264">
        <f>SUMIF('WOW PMPM &amp; Agg'!$B$56:$B$58,'Summary TC'!$B218,'WOW PMPM &amp; Agg'!J$56:J$58)</f>
        <v>0</v>
      </c>
      <c r="L219" s="264">
        <f>SUMIF('WOW PMPM &amp; Agg'!$B$56:$B$58,'Summary TC'!$B218,'WOW PMPM &amp; Agg'!K$56:K$58)</f>
        <v>0</v>
      </c>
      <c r="M219" s="264">
        <f>SUMIF('WOW PMPM &amp; Agg'!$B$56:$B$58,'Summary TC'!$B218,'WOW PMPM &amp; Agg'!L$56:L$58)</f>
        <v>0</v>
      </c>
      <c r="N219" s="264">
        <f>SUMIF('WOW PMPM &amp; Agg'!$B$56:$B$58,'Summary TC'!$B218,'WOW PMPM &amp; Agg'!M$56:M$58)</f>
        <v>0</v>
      </c>
      <c r="O219" s="264">
        <f>SUMIF('WOW PMPM &amp; Agg'!$B$56:$B$58,'Summary TC'!$B218,'WOW PMPM &amp; Agg'!N$56:N$58)</f>
        <v>0</v>
      </c>
      <c r="P219" s="264">
        <f>SUMIF('WOW PMPM &amp; Agg'!$B$56:$B$58,'Summary TC'!$B218,'WOW PMPM &amp; Agg'!O$56:O$58)</f>
        <v>0</v>
      </c>
      <c r="Q219" s="264">
        <f>SUMIF('WOW PMPM &amp; Agg'!$B$56:$B$58,'Summary TC'!$B218,'WOW PMPM &amp; Agg'!P$56:P$58)</f>
        <v>0</v>
      </c>
      <c r="R219" s="264">
        <f>SUMIF('WOW PMPM &amp; Agg'!$B$56:$B$58,'Summary TC'!$B218,'WOW PMPM &amp; Agg'!Q$56:Q$58)</f>
        <v>0</v>
      </c>
      <c r="S219" s="264">
        <f>SUMIF('WOW PMPM &amp; Agg'!$B$56:$B$58,'Summary TC'!$B218,'WOW PMPM &amp; Agg'!R$56:R$58)</f>
        <v>0</v>
      </c>
      <c r="T219" s="264">
        <f>SUMIF('WOW PMPM &amp; Agg'!$B$56:$B$58,'Summary TC'!$B218,'WOW PMPM &amp; Agg'!S$56:S$58)</f>
        <v>0</v>
      </c>
      <c r="U219" s="264">
        <f>SUMIF('WOW PMPM &amp; Agg'!$B$56:$B$58,'Summary TC'!$B218,'WOW PMPM &amp; Agg'!T$56:T$58)</f>
        <v>0</v>
      </c>
      <c r="V219" s="264">
        <f>SUMIF('WOW PMPM &amp; Agg'!$B$56:$B$58,'Summary TC'!$B218,'WOW PMPM &amp; Agg'!U$56:U$58)</f>
        <v>0</v>
      </c>
      <c r="W219" s="264">
        <f>SUMIF('WOW PMPM &amp; Agg'!$B$56:$B$58,'Summary TC'!$B218,'WOW PMPM &amp; Agg'!V$56:V$58)</f>
        <v>0</v>
      </c>
      <c r="X219" s="264">
        <f>SUMIF('WOW PMPM &amp; Agg'!$B$56:$B$58,'Summary TC'!$B218,'WOW PMPM &amp; Agg'!W$56:W$58)</f>
        <v>0</v>
      </c>
      <c r="Y219" s="264">
        <f>SUMIF('WOW PMPM &amp; Agg'!$B$56:$B$58,'Summary TC'!$B218,'WOW PMPM &amp; Agg'!X$56:X$58)</f>
        <v>0</v>
      </c>
      <c r="Z219" s="264">
        <f>SUMIF('WOW PMPM &amp; Agg'!$B$56:$B$58,'Summary TC'!$B218,'WOW PMPM &amp; Agg'!Y$56:Y$58)</f>
        <v>0</v>
      </c>
      <c r="AA219" s="264">
        <f>SUMIF('WOW PMPM &amp; Agg'!$B$56:$B$58,'Summary TC'!$B218,'WOW PMPM &amp; Agg'!Z$56:Z$58)</f>
        <v>0</v>
      </c>
      <c r="AB219" s="264">
        <f>SUMIF('WOW PMPM &amp; Agg'!$B$56:$B$58,'Summary TC'!$B218,'WOW PMPM &amp; Agg'!AA$56:AA$58)</f>
        <v>0</v>
      </c>
      <c r="AC219" s="265">
        <f>SUMIF('WOW PMPM &amp; Agg'!$B$56:$B$58,'Summary TC'!$B218,'WOW PMPM &amp; Agg'!AB$56:AB$58)</f>
        <v>0</v>
      </c>
      <c r="AD219" s="377"/>
    </row>
    <row r="220" spans="2:30" x14ac:dyDescent="0.2">
      <c r="B220" s="61"/>
      <c r="C220" s="115"/>
      <c r="D220" s="357" t="s">
        <v>21</v>
      </c>
      <c r="E220" s="267">
        <f>IF($B$7="Actuals only",SUMIF('MemMon Actual'!$B$33:$B$35,'Summary TC'!$B218,'MemMon Actual'!D$33:D$35),0)+IF($B$7="Actuals + Projected",SUMIF('MemMon Total'!$B$33:$B$35,'Summary TC'!$B218,'MemMon Total'!D$33:D$35),0)</f>
        <v>0</v>
      </c>
      <c r="F220" s="267">
        <f>IF($B$7="Actuals only",SUMIF('MemMon Actual'!$B$33:$B$35,'Summary TC'!$B218,'MemMon Actual'!E$33:E$35),0)+IF($B$7="Actuals + Projected",SUMIF('MemMon Total'!$B$33:$B$35,'Summary TC'!$B218,'MemMon Total'!E$33:E$35),0)</f>
        <v>0</v>
      </c>
      <c r="G220" s="267">
        <f>IF($B$7="Actuals only",SUMIF('MemMon Actual'!$B$33:$B$35,'Summary TC'!$B218,'MemMon Actual'!F$33:F$35),0)+IF($B$7="Actuals + Projected",SUMIF('MemMon Total'!$B$33:$B$35,'Summary TC'!$B218,'MemMon Total'!F$33:F$35),0)</f>
        <v>0</v>
      </c>
      <c r="H220" s="267">
        <f>IF($B$7="Actuals only",SUMIF('MemMon Actual'!$B$33:$B$35,'Summary TC'!$B218,'MemMon Actual'!G$33:G$35),0)+IF($B$7="Actuals + Projected",SUMIF('MemMon Total'!$B$33:$B$35,'Summary TC'!$B218,'MemMon Total'!G$33:G$35),0)</f>
        <v>0</v>
      </c>
      <c r="I220" s="267">
        <f>IF($B$7="Actuals only",SUMIF('MemMon Actual'!$B$33:$B$35,'Summary TC'!$B218,'MemMon Actual'!H$33:H$35),0)+IF($B$7="Actuals + Projected",SUMIF('MemMon Total'!$B$33:$B$35,'Summary TC'!$B218,'MemMon Total'!H$33:H$35),0)</f>
        <v>0</v>
      </c>
      <c r="J220" s="267">
        <f>IF($B$7="Actuals only",SUMIF('MemMon Actual'!$B$33:$B$35,'Summary TC'!$B218,'MemMon Actual'!I$33:I$35),0)+IF($B$7="Actuals + Projected",SUMIF('MemMon Total'!$B$33:$B$35,'Summary TC'!$B218,'MemMon Total'!I$33:I$35),0)</f>
        <v>0</v>
      </c>
      <c r="K220" s="267">
        <f>IF($B$7="Actuals only",SUMIF('MemMon Actual'!$B$33:$B$35,'Summary TC'!$B218,'MemMon Actual'!J$33:J$35),0)+IF($B$7="Actuals + Projected",SUMIF('MemMon Total'!$B$33:$B$35,'Summary TC'!$B218,'MemMon Total'!J$33:J$35),0)</f>
        <v>0</v>
      </c>
      <c r="L220" s="267">
        <f>IF($B$7="Actuals only",SUMIF('MemMon Actual'!$B$33:$B$35,'Summary TC'!$B218,'MemMon Actual'!K$33:K$35),0)+IF($B$7="Actuals + Projected",SUMIF('MemMon Total'!$B$33:$B$35,'Summary TC'!$B218,'MemMon Total'!K$33:K$35),0)</f>
        <v>0</v>
      </c>
      <c r="M220" s="267">
        <f>IF($B$7="Actuals only",SUMIF('MemMon Actual'!$B$33:$B$35,'Summary TC'!$B218,'MemMon Actual'!L$33:L$35),0)+IF($B$7="Actuals + Projected",SUMIF('MemMon Total'!$B$33:$B$35,'Summary TC'!$B218,'MemMon Total'!L$33:L$35),0)</f>
        <v>0</v>
      </c>
      <c r="N220" s="267">
        <f>IF($B$7="Actuals only",SUMIF('MemMon Actual'!$B$33:$B$35,'Summary TC'!$B218,'MemMon Actual'!M$33:M$35),0)+IF($B$7="Actuals + Projected",SUMIF('MemMon Total'!$B$33:$B$35,'Summary TC'!$B218,'MemMon Total'!M$33:M$35),0)</f>
        <v>0</v>
      </c>
      <c r="O220" s="267">
        <f>IF($B$7="Actuals only",SUMIF('MemMon Actual'!$B$33:$B$35,'Summary TC'!$B218,'MemMon Actual'!N$33:N$35),0)+IF($B$7="Actuals + Projected",SUMIF('MemMon Total'!$B$33:$B$35,'Summary TC'!$B218,'MemMon Total'!N$33:N$35),0)</f>
        <v>0</v>
      </c>
      <c r="P220" s="267">
        <f>IF($B$7="Actuals only",SUMIF('MemMon Actual'!$B$33:$B$35,'Summary TC'!$B218,'MemMon Actual'!O$33:O$35),0)+IF($B$7="Actuals + Projected",SUMIF('MemMon Total'!$B$33:$B$35,'Summary TC'!$B218,'MemMon Total'!O$33:O$35),0)</f>
        <v>0</v>
      </c>
      <c r="Q220" s="267">
        <f>IF($B$7="Actuals only",SUMIF('MemMon Actual'!$B$33:$B$35,'Summary TC'!$B218,'MemMon Actual'!P$33:P$35),0)+IF($B$7="Actuals + Projected",SUMIF('MemMon Total'!$B$33:$B$35,'Summary TC'!$B218,'MemMon Total'!P$33:P$35),0)</f>
        <v>0</v>
      </c>
      <c r="R220" s="267">
        <f>IF($B$7="Actuals only",SUMIF('MemMon Actual'!$B$33:$B$35,'Summary TC'!$B218,'MemMon Actual'!Q$33:Q$35),0)+IF($B$7="Actuals + Projected",SUMIF('MemMon Total'!$B$33:$B$35,'Summary TC'!$B218,'MemMon Total'!Q$33:Q$35),0)</f>
        <v>0</v>
      </c>
      <c r="S220" s="267">
        <f>IF($B$7="Actuals only",SUMIF('MemMon Actual'!$B$33:$B$35,'Summary TC'!$B218,'MemMon Actual'!R$33:R$35),0)+IF($B$7="Actuals + Projected",SUMIF('MemMon Total'!$B$33:$B$35,'Summary TC'!$B218,'MemMon Total'!R$33:R$35),0)</f>
        <v>0</v>
      </c>
      <c r="T220" s="267">
        <f>IF($B$7="Actuals only",SUMIF('MemMon Actual'!$B$33:$B$35,'Summary TC'!$B218,'MemMon Actual'!S$33:S$35),0)+IF($B$7="Actuals + Projected",SUMIF('MemMon Total'!$B$33:$B$35,'Summary TC'!$B218,'MemMon Total'!S$33:S$35),0)</f>
        <v>0</v>
      </c>
      <c r="U220" s="267">
        <f>IF($B$7="Actuals only",SUMIF('MemMon Actual'!$B$33:$B$35,'Summary TC'!$B218,'MemMon Actual'!T$33:T$35),0)+IF($B$7="Actuals + Projected",SUMIF('MemMon Total'!$B$33:$B$35,'Summary TC'!$B218,'MemMon Total'!T$33:T$35),0)</f>
        <v>0</v>
      </c>
      <c r="V220" s="267">
        <f>IF($B$7="Actuals only",SUMIF('MemMon Actual'!$B$33:$B$35,'Summary TC'!$B218,'MemMon Actual'!U$33:U$35),0)+IF($B$7="Actuals + Projected",SUMIF('MemMon Total'!$B$33:$B$35,'Summary TC'!$B218,'MemMon Total'!U$33:U$35),0)</f>
        <v>0</v>
      </c>
      <c r="W220" s="267">
        <f>IF($B$7="Actuals only",SUMIF('MemMon Actual'!$B$33:$B$35,'Summary TC'!$B218,'MemMon Actual'!V$33:V$35),0)+IF($B$7="Actuals + Projected",SUMIF('MemMon Total'!$B$33:$B$35,'Summary TC'!$B218,'MemMon Total'!V$33:V$35),0)</f>
        <v>0</v>
      </c>
      <c r="X220" s="267">
        <f>IF($B$7="Actuals only",SUMIF('MemMon Actual'!$B$33:$B$35,'Summary TC'!$B218,'MemMon Actual'!W$33:W$35),0)+IF($B$7="Actuals + Projected",SUMIF('MemMon Total'!$B$33:$B$35,'Summary TC'!$B218,'MemMon Total'!W$33:W$35),0)</f>
        <v>0</v>
      </c>
      <c r="Y220" s="267">
        <f>IF($B$7="Actuals only",SUMIF('MemMon Actual'!$B$33:$B$35,'Summary TC'!$B218,'MemMon Actual'!X$33:X$35),0)+IF($B$7="Actuals + Projected",SUMIF('MemMon Total'!$B$33:$B$35,'Summary TC'!$B218,'MemMon Total'!X$33:X$35),0)</f>
        <v>0</v>
      </c>
      <c r="Z220" s="267">
        <f>IF($B$7="Actuals only",SUMIF('MemMon Actual'!$B$33:$B$35,'Summary TC'!$B218,'MemMon Actual'!Y$33:Y$35),0)+IF($B$7="Actuals + Projected",SUMIF('MemMon Total'!$B$33:$B$35,'Summary TC'!$B218,'MemMon Total'!Y$33:Y$35),0)</f>
        <v>0</v>
      </c>
      <c r="AA220" s="267">
        <f>IF($B$7="Actuals only",SUMIF('MemMon Actual'!$B$33:$B$35,'Summary TC'!$B218,'MemMon Actual'!Z$33:Z$35),0)+IF($B$7="Actuals + Projected",SUMIF('MemMon Total'!$B$33:$B$35,'Summary TC'!$B218,'MemMon Total'!Z$33:Z$35),0)</f>
        <v>0</v>
      </c>
      <c r="AB220" s="267">
        <f>IF($B$7="Actuals only",SUMIF('MemMon Actual'!$B$33:$B$35,'Summary TC'!$B218,'MemMon Actual'!AA$33:AA$35),0)+IF($B$7="Actuals + Projected",SUMIF('MemMon Total'!$B$33:$B$35,'Summary TC'!$B218,'MemMon Total'!AA$33:AA$35),0)</f>
        <v>0</v>
      </c>
      <c r="AC220" s="268">
        <f>IF($B$7="Actuals only",SUMIF('MemMon Actual'!$B$33:$B$35,'Summary TC'!$B218,'MemMon Actual'!AB$33:AB$35),0)+IF($B$7="Actuals + Projected",SUMIF('MemMon Total'!$B$33:$B$35,'Summary TC'!$B218,'MemMon Total'!AB$33:AB$35),0)</f>
        <v>0</v>
      </c>
      <c r="AD220" s="377"/>
    </row>
    <row r="221" spans="2:30" x14ac:dyDescent="0.2">
      <c r="B221" s="61"/>
      <c r="C221" s="115"/>
      <c r="D221" s="357"/>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79"/>
      <c r="AD221" s="377"/>
    </row>
    <row r="222" spans="2:30" x14ac:dyDescent="0.2">
      <c r="B222" s="61" t="str">
        <f>IFERROR(VLOOKUP(C222,'MEG Def'!$A$52:$B$54,2),"")</f>
        <v/>
      </c>
      <c r="C222" s="115"/>
      <c r="D222" s="357" t="s">
        <v>19</v>
      </c>
      <c r="E222" s="356">
        <f>E223*E224</f>
        <v>0</v>
      </c>
      <c r="F222" s="356">
        <f t="shared" ref="F222:AC222" si="41">F223*F224</f>
        <v>0</v>
      </c>
      <c r="G222" s="356">
        <f t="shared" si="41"/>
        <v>0</v>
      </c>
      <c r="H222" s="356">
        <f t="shared" si="41"/>
        <v>0</v>
      </c>
      <c r="I222" s="356">
        <f t="shared" si="41"/>
        <v>0</v>
      </c>
      <c r="J222" s="356">
        <f t="shared" si="41"/>
        <v>0</v>
      </c>
      <c r="K222" s="356">
        <f t="shared" si="41"/>
        <v>0</v>
      </c>
      <c r="L222" s="356">
        <f t="shared" si="41"/>
        <v>0</v>
      </c>
      <c r="M222" s="356">
        <f t="shared" si="41"/>
        <v>0</v>
      </c>
      <c r="N222" s="356">
        <f t="shared" si="41"/>
        <v>0</v>
      </c>
      <c r="O222" s="356">
        <f t="shared" si="41"/>
        <v>0</v>
      </c>
      <c r="P222" s="356">
        <f t="shared" si="41"/>
        <v>0</v>
      </c>
      <c r="Q222" s="356">
        <f t="shared" si="41"/>
        <v>0</v>
      </c>
      <c r="R222" s="356">
        <f t="shared" si="41"/>
        <v>0</v>
      </c>
      <c r="S222" s="356">
        <f t="shared" si="41"/>
        <v>0</v>
      </c>
      <c r="T222" s="356">
        <f t="shared" si="41"/>
        <v>0</v>
      </c>
      <c r="U222" s="356">
        <f t="shared" si="41"/>
        <v>0</v>
      </c>
      <c r="V222" s="356">
        <f t="shared" si="41"/>
        <v>0</v>
      </c>
      <c r="W222" s="356">
        <f t="shared" si="41"/>
        <v>0</v>
      </c>
      <c r="X222" s="356">
        <f t="shared" si="41"/>
        <v>0</v>
      </c>
      <c r="Y222" s="356">
        <f t="shared" si="41"/>
        <v>0</v>
      </c>
      <c r="Z222" s="356">
        <f t="shared" si="41"/>
        <v>0</v>
      </c>
      <c r="AA222" s="356">
        <f t="shared" si="41"/>
        <v>0</v>
      </c>
      <c r="AB222" s="356">
        <f t="shared" si="41"/>
        <v>0</v>
      </c>
      <c r="AC222" s="364">
        <f t="shared" si="41"/>
        <v>0</v>
      </c>
      <c r="AD222" s="377"/>
    </row>
    <row r="223" spans="2:30" x14ac:dyDescent="0.2">
      <c r="B223" s="61"/>
      <c r="C223" s="115"/>
      <c r="D223" s="357" t="s">
        <v>20</v>
      </c>
      <c r="E223" s="264">
        <f>SUMIF('WOW PMPM &amp; Agg'!$B$56:$B$58,'Summary TC'!$B222,'WOW PMPM &amp; Agg'!D$56:D$58)</f>
        <v>0</v>
      </c>
      <c r="F223" s="264">
        <f>SUMIF('WOW PMPM &amp; Agg'!$B$56:$B$58,'Summary TC'!$B222,'WOW PMPM &amp; Agg'!E$56:E$58)</f>
        <v>0</v>
      </c>
      <c r="G223" s="264">
        <f>SUMIF('WOW PMPM &amp; Agg'!$B$56:$B$58,'Summary TC'!$B222,'WOW PMPM &amp; Agg'!F$56:F$58)</f>
        <v>0</v>
      </c>
      <c r="H223" s="264">
        <f>SUMIF('WOW PMPM &amp; Agg'!$B$56:$B$58,'Summary TC'!$B222,'WOW PMPM &amp; Agg'!G$56:G$58)</f>
        <v>0</v>
      </c>
      <c r="I223" s="264">
        <f>SUMIF('WOW PMPM &amp; Agg'!$B$56:$B$58,'Summary TC'!$B222,'WOW PMPM &amp; Agg'!H$56:H$58)</f>
        <v>0</v>
      </c>
      <c r="J223" s="264">
        <f>SUMIF('WOW PMPM &amp; Agg'!$B$56:$B$58,'Summary TC'!$B222,'WOW PMPM &amp; Agg'!I$56:I$58)</f>
        <v>0</v>
      </c>
      <c r="K223" s="264">
        <f>SUMIF('WOW PMPM &amp; Agg'!$B$56:$B$58,'Summary TC'!$B222,'WOW PMPM &amp; Agg'!J$56:J$58)</f>
        <v>0</v>
      </c>
      <c r="L223" s="264">
        <f>SUMIF('WOW PMPM &amp; Agg'!$B$56:$B$58,'Summary TC'!$B222,'WOW PMPM &amp; Agg'!K$56:K$58)</f>
        <v>0</v>
      </c>
      <c r="M223" s="264">
        <f>SUMIF('WOW PMPM &amp; Agg'!$B$56:$B$58,'Summary TC'!$B222,'WOW PMPM &amp; Agg'!L$56:L$58)</f>
        <v>0</v>
      </c>
      <c r="N223" s="264">
        <f>SUMIF('WOW PMPM &amp; Agg'!$B$56:$B$58,'Summary TC'!$B222,'WOW PMPM &amp; Agg'!M$56:M$58)</f>
        <v>0</v>
      </c>
      <c r="O223" s="264">
        <f>SUMIF('WOW PMPM &amp; Agg'!$B$56:$B$58,'Summary TC'!$B222,'WOW PMPM &amp; Agg'!N$56:N$58)</f>
        <v>0</v>
      </c>
      <c r="P223" s="264">
        <f>SUMIF('WOW PMPM &amp; Agg'!$B$56:$B$58,'Summary TC'!$B222,'WOW PMPM &amp; Agg'!O$56:O$58)</f>
        <v>0</v>
      </c>
      <c r="Q223" s="264">
        <f>SUMIF('WOW PMPM &amp; Agg'!$B$56:$B$58,'Summary TC'!$B222,'WOW PMPM &amp; Agg'!P$56:P$58)</f>
        <v>0</v>
      </c>
      <c r="R223" s="264">
        <f>SUMIF('WOW PMPM &amp; Agg'!$B$56:$B$58,'Summary TC'!$B222,'WOW PMPM &amp; Agg'!Q$56:Q$58)</f>
        <v>0</v>
      </c>
      <c r="S223" s="264">
        <f>SUMIF('WOW PMPM &amp; Agg'!$B$56:$B$58,'Summary TC'!$B222,'WOW PMPM &amp; Agg'!R$56:R$58)</f>
        <v>0</v>
      </c>
      <c r="T223" s="264">
        <f>SUMIF('WOW PMPM &amp; Agg'!$B$56:$B$58,'Summary TC'!$B222,'WOW PMPM &amp; Agg'!S$56:S$58)</f>
        <v>0</v>
      </c>
      <c r="U223" s="264">
        <f>SUMIF('WOW PMPM &amp; Agg'!$B$56:$B$58,'Summary TC'!$B222,'WOW PMPM &amp; Agg'!T$56:T$58)</f>
        <v>0</v>
      </c>
      <c r="V223" s="264">
        <f>SUMIF('WOW PMPM &amp; Agg'!$B$56:$B$58,'Summary TC'!$B222,'WOW PMPM &amp; Agg'!U$56:U$58)</f>
        <v>0</v>
      </c>
      <c r="W223" s="264">
        <f>SUMIF('WOW PMPM &amp; Agg'!$B$56:$B$58,'Summary TC'!$B222,'WOW PMPM &amp; Agg'!V$56:V$58)</f>
        <v>0</v>
      </c>
      <c r="X223" s="264">
        <f>SUMIF('WOW PMPM &amp; Agg'!$B$56:$B$58,'Summary TC'!$B222,'WOW PMPM &amp; Agg'!W$56:W$58)</f>
        <v>0</v>
      </c>
      <c r="Y223" s="264">
        <f>SUMIF('WOW PMPM &amp; Agg'!$B$56:$B$58,'Summary TC'!$B222,'WOW PMPM &amp; Agg'!X$56:X$58)</f>
        <v>0</v>
      </c>
      <c r="Z223" s="264">
        <f>SUMIF('WOW PMPM &amp; Agg'!$B$56:$B$58,'Summary TC'!$B222,'WOW PMPM &amp; Agg'!Y$56:Y$58)</f>
        <v>0</v>
      </c>
      <c r="AA223" s="264">
        <f>SUMIF('WOW PMPM &amp; Agg'!$B$56:$B$58,'Summary TC'!$B222,'WOW PMPM &amp; Agg'!Z$56:Z$58)</f>
        <v>0</v>
      </c>
      <c r="AB223" s="264">
        <f>SUMIF('WOW PMPM &amp; Agg'!$B$56:$B$58,'Summary TC'!$B222,'WOW PMPM &amp; Agg'!AA$56:AA$58)</f>
        <v>0</v>
      </c>
      <c r="AC223" s="265">
        <f>SUMIF('WOW PMPM &amp; Agg'!$B$56:$B$58,'Summary TC'!$B222,'WOW PMPM &amp; Agg'!AB$56:AB$58)</f>
        <v>0</v>
      </c>
      <c r="AD223" s="377"/>
    </row>
    <row r="224" spans="2:30" x14ac:dyDescent="0.2">
      <c r="B224" s="61"/>
      <c r="C224" s="115"/>
      <c r="D224" s="357" t="s">
        <v>21</v>
      </c>
      <c r="E224" s="267">
        <f>IF($B$7="Actuals only",SUMIF('MemMon Actual'!$B$33:$B$35,'Summary TC'!$B222,'MemMon Actual'!D$33:D$35),0)+IF($B$7="Actuals + Projected",SUMIF('MemMon Total'!$B$33:$B$35,'Summary TC'!$B222,'MemMon Total'!D$33:D$35),0)</f>
        <v>0</v>
      </c>
      <c r="F224" s="267">
        <f>IF($B$7="Actuals only",SUMIF('MemMon Actual'!$B$33:$B$35,'Summary TC'!$B222,'MemMon Actual'!E$33:E$35),0)+IF($B$7="Actuals + Projected",SUMIF('MemMon Total'!$B$33:$B$35,'Summary TC'!$B222,'MemMon Total'!E$33:E$35),0)</f>
        <v>0</v>
      </c>
      <c r="G224" s="267">
        <f>IF($B$7="Actuals only",SUMIF('MemMon Actual'!$B$33:$B$35,'Summary TC'!$B222,'MemMon Actual'!F$33:F$35),0)+IF($B$7="Actuals + Projected",SUMIF('MemMon Total'!$B$33:$B$35,'Summary TC'!$B222,'MemMon Total'!F$33:F$35),0)</f>
        <v>0</v>
      </c>
      <c r="H224" s="267">
        <f>IF($B$7="Actuals only",SUMIF('MemMon Actual'!$B$33:$B$35,'Summary TC'!$B222,'MemMon Actual'!G$33:G$35),0)+IF($B$7="Actuals + Projected",SUMIF('MemMon Total'!$B$33:$B$35,'Summary TC'!$B222,'MemMon Total'!G$33:G$35),0)</f>
        <v>0</v>
      </c>
      <c r="I224" s="267">
        <f>IF($B$7="Actuals only",SUMIF('MemMon Actual'!$B$33:$B$35,'Summary TC'!$B222,'MemMon Actual'!H$33:H$35),0)+IF($B$7="Actuals + Projected",SUMIF('MemMon Total'!$B$33:$B$35,'Summary TC'!$B222,'MemMon Total'!H$33:H$35),0)</f>
        <v>0</v>
      </c>
      <c r="J224" s="267">
        <f>IF($B$7="Actuals only",SUMIF('MemMon Actual'!$B$33:$B$35,'Summary TC'!$B222,'MemMon Actual'!I$33:I$35),0)+IF($B$7="Actuals + Projected",SUMIF('MemMon Total'!$B$33:$B$35,'Summary TC'!$B222,'MemMon Total'!I$33:I$35),0)</f>
        <v>0</v>
      </c>
      <c r="K224" s="267">
        <f>IF($B$7="Actuals only",SUMIF('MemMon Actual'!$B$33:$B$35,'Summary TC'!$B222,'MemMon Actual'!J$33:J$35),0)+IF($B$7="Actuals + Projected",SUMIF('MemMon Total'!$B$33:$B$35,'Summary TC'!$B222,'MemMon Total'!J$33:J$35),0)</f>
        <v>0</v>
      </c>
      <c r="L224" s="267">
        <f>IF($B$7="Actuals only",SUMIF('MemMon Actual'!$B$33:$B$35,'Summary TC'!$B222,'MemMon Actual'!K$33:K$35),0)+IF($B$7="Actuals + Projected",SUMIF('MemMon Total'!$B$33:$B$35,'Summary TC'!$B222,'MemMon Total'!K$33:K$35),0)</f>
        <v>0</v>
      </c>
      <c r="M224" s="267">
        <f>IF($B$7="Actuals only",SUMIF('MemMon Actual'!$B$33:$B$35,'Summary TC'!$B222,'MemMon Actual'!L$33:L$35),0)+IF($B$7="Actuals + Projected",SUMIF('MemMon Total'!$B$33:$B$35,'Summary TC'!$B222,'MemMon Total'!L$33:L$35),0)</f>
        <v>0</v>
      </c>
      <c r="N224" s="267">
        <f>IF($B$7="Actuals only",SUMIF('MemMon Actual'!$B$33:$B$35,'Summary TC'!$B222,'MemMon Actual'!M$33:M$35),0)+IF($B$7="Actuals + Projected",SUMIF('MemMon Total'!$B$33:$B$35,'Summary TC'!$B222,'MemMon Total'!M$33:M$35),0)</f>
        <v>0</v>
      </c>
      <c r="O224" s="267">
        <f>IF($B$7="Actuals only",SUMIF('MemMon Actual'!$B$33:$B$35,'Summary TC'!$B222,'MemMon Actual'!N$33:N$35),0)+IF($B$7="Actuals + Projected",SUMIF('MemMon Total'!$B$33:$B$35,'Summary TC'!$B222,'MemMon Total'!N$33:N$35),0)</f>
        <v>0</v>
      </c>
      <c r="P224" s="267">
        <f>IF($B$7="Actuals only",SUMIF('MemMon Actual'!$B$33:$B$35,'Summary TC'!$B222,'MemMon Actual'!O$33:O$35),0)+IF($B$7="Actuals + Projected",SUMIF('MemMon Total'!$B$33:$B$35,'Summary TC'!$B222,'MemMon Total'!O$33:O$35),0)</f>
        <v>0</v>
      </c>
      <c r="Q224" s="267">
        <f>IF($B$7="Actuals only",SUMIF('MemMon Actual'!$B$33:$B$35,'Summary TC'!$B222,'MemMon Actual'!P$33:P$35),0)+IF($B$7="Actuals + Projected",SUMIF('MemMon Total'!$B$33:$B$35,'Summary TC'!$B222,'MemMon Total'!P$33:P$35),0)</f>
        <v>0</v>
      </c>
      <c r="R224" s="267">
        <f>IF($B$7="Actuals only",SUMIF('MemMon Actual'!$B$33:$B$35,'Summary TC'!$B222,'MemMon Actual'!Q$33:Q$35),0)+IF($B$7="Actuals + Projected",SUMIF('MemMon Total'!$B$33:$B$35,'Summary TC'!$B222,'MemMon Total'!Q$33:Q$35),0)</f>
        <v>0</v>
      </c>
      <c r="S224" s="267">
        <f>IF($B$7="Actuals only",SUMIF('MemMon Actual'!$B$33:$B$35,'Summary TC'!$B222,'MemMon Actual'!R$33:R$35),0)+IF($B$7="Actuals + Projected",SUMIF('MemMon Total'!$B$33:$B$35,'Summary TC'!$B222,'MemMon Total'!R$33:R$35),0)</f>
        <v>0</v>
      </c>
      <c r="T224" s="267">
        <f>IF($B$7="Actuals only",SUMIF('MemMon Actual'!$B$33:$B$35,'Summary TC'!$B222,'MemMon Actual'!S$33:S$35),0)+IF($B$7="Actuals + Projected",SUMIF('MemMon Total'!$B$33:$B$35,'Summary TC'!$B222,'MemMon Total'!S$33:S$35),0)</f>
        <v>0</v>
      </c>
      <c r="U224" s="267">
        <f>IF($B$7="Actuals only",SUMIF('MemMon Actual'!$B$33:$B$35,'Summary TC'!$B222,'MemMon Actual'!T$33:T$35),0)+IF($B$7="Actuals + Projected",SUMIF('MemMon Total'!$B$33:$B$35,'Summary TC'!$B222,'MemMon Total'!T$33:T$35),0)</f>
        <v>0</v>
      </c>
      <c r="V224" s="267">
        <f>IF($B$7="Actuals only",SUMIF('MemMon Actual'!$B$33:$B$35,'Summary TC'!$B222,'MemMon Actual'!U$33:U$35),0)+IF($B$7="Actuals + Projected",SUMIF('MemMon Total'!$B$33:$B$35,'Summary TC'!$B222,'MemMon Total'!U$33:U$35),0)</f>
        <v>0</v>
      </c>
      <c r="W224" s="267">
        <f>IF($B$7="Actuals only",SUMIF('MemMon Actual'!$B$33:$B$35,'Summary TC'!$B222,'MemMon Actual'!V$33:V$35),0)+IF($B$7="Actuals + Projected",SUMIF('MemMon Total'!$B$33:$B$35,'Summary TC'!$B222,'MemMon Total'!V$33:V$35),0)</f>
        <v>0</v>
      </c>
      <c r="X224" s="267">
        <f>IF($B$7="Actuals only",SUMIF('MemMon Actual'!$B$33:$B$35,'Summary TC'!$B222,'MemMon Actual'!W$33:W$35),0)+IF($B$7="Actuals + Projected",SUMIF('MemMon Total'!$B$33:$B$35,'Summary TC'!$B222,'MemMon Total'!W$33:W$35),0)</f>
        <v>0</v>
      </c>
      <c r="Y224" s="267">
        <f>IF($B$7="Actuals only",SUMIF('MemMon Actual'!$B$33:$B$35,'Summary TC'!$B222,'MemMon Actual'!X$33:X$35),0)+IF($B$7="Actuals + Projected",SUMIF('MemMon Total'!$B$33:$B$35,'Summary TC'!$B222,'MemMon Total'!X$33:X$35),0)</f>
        <v>0</v>
      </c>
      <c r="Z224" s="267">
        <f>IF($B$7="Actuals only",SUMIF('MemMon Actual'!$B$33:$B$35,'Summary TC'!$B222,'MemMon Actual'!Y$33:Y$35),0)+IF($B$7="Actuals + Projected",SUMIF('MemMon Total'!$B$33:$B$35,'Summary TC'!$B222,'MemMon Total'!Y$33:Y$35),0)</f>
        <v>0</v>
      </c>
      <c r="AA224" s="267">
        <f>IF($B$7="Actuals only",SUMIF('MemMon Actual'!$B$33:$B$35,'Summary TC'!$B222,'MemMon Actual'!Z$33:Z$35),0)+IF($B$7="Actuals + Projected",SUMIF('MemMon Total'!$B$33:$B$35,'Summary TC'!$B222,'MemMon Total'!Z$33:Z$35),0)</f>
        <v>0</v>
      </c>
      <c r="AB224" s="267">
        <f>IF($B$7="Actuals only",SUMIF('MemMon Actual'!$B$33:$B$35,'Summary TC'!$B222,'MemMon Actual'!AA$33:AA$35),0)+IF($B$7="Actuals + Projected",SUMIF('MemMon Total'!$B$33:$B$35,'Summary TC'!$B222,'MemMon Total'!AA$33:AA$35),0)</f>
        <v>0</v>
      </c>
      <c r="AC224" s="268">
        <f>IF($B$7="Actuals only",SUMIF('MemMon Actual'!$B$33:$B$35,'Summary TC'!$B222,'MemMon Actual'!AB$33:AB$35),0)+IF($B$7="Actuals + Projected",SUMIF('MemMon Total'!$B$33:$B$35,'Summary TC'!$B222,'MemMon Total'!AB$33:AB$35),0)</f>
        <v>0</v>
      </c>
      <c r="AD224" s="377"/>
    </row>
    <row r="225" spans="2:30" x14ac:dyDescent="0.2">
      <c r="B225" s="61"/>
      <c r="C225" s="115"/>
      <c r="D225" s="357"/>
      <c r="E225" s="300"/>
      <c r="F225" s="300"/>
      <c r="G225" s="300"/>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79"/>
      <c r="AD225" s="377"/>
    </row>
    <row r="226" spans="2:30" x14ac:dyDescent="0.2">
      <c r="B226" s="61" t="str">
        <f>IFERROR(VLOOKUP(C226,'MEG Def'!$A$52:$B$54,2),"")</f>
        <v/>
      </c>
      <c r="C226" s="115"/>
      <c r="D226" s="357" t="s">
        <v>19</v>
      </c>
      <c r="E226" s="356">
        <f>E227*E228</f>
        <v>0</v>
      </c>
      <c r="F226" s="356">
        <f t="shared" ref="F226:AC226" si="42">F227*F228</f>
        <v>0</v>
      </c>
      <c r="G226" s="356">
        <f t="shared" si="42"/>
        <v>0</v>
      </c>
      <c r="H226" s="356">
        <f t="shared" si="42"/>
        <v>0</v>
      </c>
      <c r="I226" s="356">
        <f t="shared" si="42"/>
        <v>0</v>
      </c>
      <c r="J226" s="356">
        <f t="shared" si="42"/>
        <v>0</v>
      </c>
      <c r="K226" s="356">
        <f t="shared" si="42"/>
        <v>0</v>
      </c>
      <c r="L226" s="356">
        <f t="shared" si="42"/>
        <v>0</v>
      </c>
      <c r="M226" s="356">
        <f t="shared" si="42"/>
        <v>0</v>
      </c>
      <c r="N226" s="356">
        <f t="shared" si="42"/>
        <v>0</v>
      </c>
      <c r="O226" s="356">
        <f t="shared" si="42"/>
        <v>0</v>
      </c>
      <c r="P226" s="356">
        <f t="shared" si="42"/>
        <v>0</v>
      </c>
      <c r="Q226" s="356">
        <f t="shared" si="42"/>
        <v>0</v>
      </c>
      <c r="R226" s="356">
        <f t="shared" si="42"/>
        <v>0</v>
      </c>
      <c r="S226" s="356">
        <f t="shared" si="42"/>
        <v>0</v>
      </c>
      <c r="T226" s="356">
        <f t="shared" si="42"/>
        <v>0</v>
      </c>
      <c r="U226" s="356">
        <f t="shared" si="42"/>
        <v>0</v>
      </c>
      <c r="V226" s="356">
        <f t="shared" si="42"/>
        <v>0</v>
      </c>
      <c r="W226" s="356">
        <f t="shared" si="42"/>
        <v>0</v>
      </c>
      <c r="X226" s="356">
        <f t="shared" si="42"/>
        <v>0</v>
      </c>
      <c r="Y226" s="356">
        <f t="shared" si="42"/>
        <v>0</v>
      </c>
      <c r="Z226" s="356">
        <f t="shared" si="42"/>
        <v>0</v>
      </c>
      <c r="AA226" s="356">
        <f t="shared" si="42"/>
        <v>0</v>
      </c>
      <c r="AB226" s="356">
        <f t="shared" si="42"/>
        <v>0</v>
      </c>
      <c r="AC226" s="364">
        <f t="shared" si="42"/>
        <v>0</v>
      </c>
      <c r="AD226" s="377"/>
    </row>
    <row r="227" spans="2:30" x14ac:dyDescent="0.2">
      <c r="B227" s="61"/>
      <c r="C227" s="115"/>
      <c r="D227" s="357" t="s">
        <v>20</v>
      </c>
      <c r="E227" s="264">
        <f>SUMIF('WOW PMPM &amp; Agg'!$B$56:$B$58,'Summary TC'!$B226,'WOW PMPM &amp; Agg'!D$56:D$58)</f>
        <v>0</v>
      </c>
      <c r="F227" s="264">
        <f>SUMIF('WOW PMPM &amp; Agg'!$B$56:$B$58,'Summary TC'!$B226,'WOW PMPM &amp; Agg'!E$56:E$58)</f>
        <v>0</v>
      </c>
      <c r="G227" s="264">
        <f>SUMIF('WOW PMPM &amp; Agg'!$B$56:$B$58,'Summary TC'!$B226,'WOW PMPM &amp; Agg'!F$56:F$58)</f>
        <v>0</v>
      </c>
      <c r="H227" s="264">
        <f>SUMIF('WOW PMPM &amp; Agg'!$B$56:$B$58,'Summary TC'!$B226,'WOW PMPM &amp; Agg'!G$56:G$58)</f>
        <v>0</v>
      </c>
      <c r="I227" s="264">
        <f>SUMIF('WOW PMPM &amp; Agg'!$B$56:$B$58,'Summary TC'!$B226,'WOW PMPM &amp; Agg'!H$56:H$58)</f>
        <v>0</v>
      </c>
      <c r="J227" s="264">
        <f>SUMIF('WOW PMPM &amp; Agg'!$B$56:$B$58,'Summary TC'!$B226,'WOW PMPM &amp; Agg'!I$56:I$58)</f>
        <v>0</v>
      </c>
      <c r="K227" s="264">
        <f>SUMIF('WOW PMPM &amp; Agg'!$B$56:$B$58,'Summary TC'!$B226,'WOW PMPM &amp; Agg'!J$56:J$58)</f>
        <v>0</v>
      </c>
      <c r="L227" s="264">
        <f>SUMIF('WOW PMPM &amp; Agg'!$B$56:$B$58,'Summary TC'!$B226,'WOW PMPM &amp; Agg'!K$56:K$58)</f>
        <v>0</v>
      </c>
      <c r="M227" s="264">
        <f>SUMIF('WOW PMPM &amp; Agg'!$B$56:$B$58,'Summary TC'!$B226,'WOW PMPM &amp; Agg'!L$56:L$58)</f>
        <v>0</v>
      </c>
      <c r="N227" s="264">
        <f>SUMIF('WOW PMPM &amp; Agg'!$B$56:$B$58,'Summary TC'!$B226,'WOW PMPM &amp; Agg'!M$56:M$58)</f>
        <v>0</v>
      </c>
      <c r="O227" s="264">
        <f>SUMIF('WOW PMPM &amp; Agg'!$B$56:$B$58,'Summary TC'!$B226,'WOW PMPM &amp; Agg'!N$56:N$58)</f>
        <v>0</v>
      </c>
      <c r="P227" s="264">
        <f>SUMIF('WOW PMPM &amp; Agg'!$B$56:$B$58,'Summary TC'!$B226,'WOW PMPM &amp; Agg'!O$56:O$58)</f>
        <v>0</v>
      </c>
      <c r="Q227" s="264">
        <f>SUMIF('WOW PMPM &amp; Agg'!$B$56:$B$58,'Summary TC'!$B226,'WOW PMPM &amp; Agg'!P$56:P$58)</f>
        <v>0</v>
      </c>
      <c r="R227" s="264">
        <f>SUMIF('WOW PMPM &amp; Agg'!$B$56:$B$58,'Summary TC'!$B226,'WOW PMPM &amp; Agg'!Q$56:Q$58)</f>
        <v>0</v>
      </c>
      <c r="S227" s="264">
        <f>SUMIF('WOW PMPM &amp; Agg'!$B$56:$B$58,'Summary TC'!$B226,'WOW PMPM &amp; Agg'!R$56:R$58)</f>
        <v>0</v>
      </c>
      <c r="T227" s="264">
        <f>SUMIF('WOW PMPM &amp; Agg'!$B$56:$B$58,'Summary TC'!$B226,'WOW PMPM &amp; Agg'!S$56:S$58)</f>
        <v>0</v>
      </c>
      <c r="U227" s="264">
        <f>SUMIF('WOW PMPM &amp; Agg'!$B$56:$B$58,'Summary TC'!$B226,'WOW PMPM &amp; Agg'!T$56:T$58)</f>
        <v>0</v>
      </c>
      <c r="V227" s="264">
        <f>SUMIF('WOW PMPM &amp; Agg'!$B$56:$B$58,'Summary TC'!$B226,'WOW PMPM &amp; Agg'!U$56:U$58)</f>
        <v>0</v>
      </c>
      <c r="W227" s="264">
        <f>SUMIF('WOW PMPM &amp; Agg'!$B$56:$B$58,'Summary TC'!$B226,'WOW PMPM &amp; Agg'!V$56:V$58)</f>
        <v>0</v>
      </c>
      <c r="X227" s="264">
        <f>SUMIF('WOW PMPM &amp; Agg'!$B$56:$B$58,'Summary TC'!$B226,'WOW PMPM &amp; Agg'!W$56:W$58)</f>
        <v>0</v>
      </c>
      <c r="Y227" s="264">
        <f>SUMIF('WOW PMPM &amp; Agg'!$B$56:$B$58,'Summary TC'!$B226,'WOW PMPM &amp; Agg'!X$56:X$58)</f>
        <v>0</v>
      </c>
      <c r="Z227" s="264">
        <f>SUMIF('WOW PMPM &amp; Agg'!$B$56:$B$58,'Summary TC'!$B226,'WOW PMPM &amp; Agg'!Y$56:Y$58)</f>
        <v>0</v>
      </c>
      <c r="AA227" s="264">
        <f>SUMIF('WOW PMPM &amp; Agg'!$B$56:$B$58,'Summary TC'!$B226,'WOW PMPM &amp; Agg'!Z$56:Z$58)</f>
        <v>0</v>
      </c>
      <c r="AB227" s="264">
        <f>SUMIF('WOW PMPM &amp; Agg'!$B$56:$B$58,'Summary TC'!$B226,'WOW PMPM &amp; Agg'!AA$56:AA$58)</f>
        <v>0</v>
      </c>
      <c r="AC227" s="265">
        <f>SUMIF('WOW PMPM &amp; Agg'!$B$56:$B$58,'Summary TC'!$B226,'WOW PMPM &amp; Agg'!AB$56:AB$58)</f>
        <v>0</v>
      </c>
      <c r="AD227" s="377"/>
    </row>
    <row r="228" spans="2:30" x14ac:dyDescent="0.2">
      <c r="B228" s="61"/>
      <c r="C228" s="115"/>
      <c r="D228" s="357" t="s">
        <v>21</v>
      </c>
      <c r="E228" s="267">
        <f>IF($B$7="Actuals only",SUMIF('MemMon Actual'!$B$33:$B$35,'Summary TC'!$B226,'MemMon Actual'!D$33:D$35),0)+IF($B$7="Actuals + Projected",SUMIF('MemMon Total'!$B$33:$B$35,'Summary TC'!$B226,'MemMon Total'!D$33:D$35),0)</f>
        <v>0</v>
      </c>
      <c r="F228" s="267">
        <f>IF($B$7="Actuals only",SUMIF('MemMon Actual'!$B$33:$B$35,'Summary TC'!$B226,'MemMon Actual'!E$33:E$35),0)+IF($B$7="Actuals + Projected",SUMIF('MemMon Total'!$B$33:$B$35,'Summary TC'!$B226,'MemMon Total'!E$33:E$35),0)</f>
        <v>0</v>
      </c>
      <c r="G228" s="267">
        <f>IF($B$7="Actuals only",SUMIF('MemMon Actual'!$B$33:$B$35,'Summary TC'!$B226,'MemMon Actual'!F$33:F$35),0)+IF($B$7="Actuals + Projected",SUMIF('MemMon Total'!$B$33:$B$35,'Summary TC'!$B226,'MemMon Total'!F$33:F$35),0)</f>
        <v>0</v>
      </c>
      <c r="H228" s="267">
        <f>IF($B$7="Actuals only",SUMIF('MemMon Actual'!$B$33:$B$35,'Summary TC'!$B226,'MemMon Actual'!G$33:G$35),0)+IF($B$7="Actuals + Projected",SUMIF('MemMon Total'!$B$33:$B$35,'Summary TC'!$B226,'MemMon Total'!G$33:G$35),0)</f>
        <v>0</v>
      </c>
      <c r="I228" s="267">
        <f>IF($B$7="Actuals only",SUMIF('MemMon Actual'!$B$33:$B$35,'Summary TC'!$B226,'MemMon Actual'!H$33:H$35),0)+IF($B$7="Actuals + Projected",SUMIF('MemMon Total'!$B$33:$B$35,'Summary TC'!$B226,'MemMon Total'!H$33:H$35),0)</f>
        <v>0</v>
      </c>
      <c r="J228" s="267">
        <f>IF($B$7="Actuals only",SUMIF('MemMon Actual'!$B$33:$B$35,'Summary TC'!$B226,'MemMon Actual'!I$33:I$35),0)+IF($B$7="Actuals + Projected",SUMIF('MemMon Total'!$B$33:$B$35,'Summary TC'!$B226,'MemMon Total'!I$33:I$35),0)</f>
        <v>0</v>
      </c>
      <c r="K228" s="267">
        <f>IF($B$7="Actuals only",SUMIF('MemMon Actual'!$B$33:$B$35,'Summary TC'!$B226,'MemMon Actual'!J$33:J$35),0)+IF($B$7="Actuals + Projected",SUMIF('MemMon Total'!$B$33:$B$35,'Summary TC'!$B226,'MemMon Total'!J$33:J$35),0)</f>
        <v>0</v>
      </c>
      <c r="L228" s="267">
        <f>IF($B$7="Actuals only",SUMIF('MemMon Actual'!$B$33:$B$35,'Summary TC'!$B226,'MemMon Actual'!K$33:K$35),0)+IF($B$7="Actuals + Projected",SUMIF('MemMon Total'!$B$33:$B$35,'Summary TC'!$B226,'MemMon Total'!K$33:K$35),0)</f>
        <v>0</v>
      </c>
      <c r="M228" s="267">
        <f>IF($B$7="Actuals only",SUMIF('MemMon Actual'!$B$33:$B$35,'Summary TC'!$B226,'MemMon Actual'!L$33:L$35),0)+IF($B$7="Actuals + Projected",SUMIF('MemMon Total'!$B$33:$B$35,'Summary TC'!$B226,'MemMon Total'!L$33:L$35),0)</f>
        <v>0</v>
      </c>
      <c r="N228" s="267">
        <f>IF($B$7="Actuals only",SUMIF('MemMon Actual'!$B$33:$B$35,'Summary TC'!$B226,'MemMon Actual'!M$33:M$35),0)+IF($B$7="Actuals + Projected",SUMIF('MemMon Total'!$B$33:$B$35,'Summary TC'!$B226,'MemMon Total'!M$33:M$35),0)</f>
        <v>0</v>
      </c>
      <c r="O228" s="267">
        <f>IF($B$7="Actuals only",SUMIF('MemMon Actual'!$B$33:$B$35,'Summary TC'!$B226,'MemMon Actual'!N$33:N$35),0)+IF($B$7="Actuals + Projected",SUMIF('MemMon Total'!$B$33:$B$35,'Summary TC'!$B226,'MemMon Total'!N$33:N$35),0)</f>
        <v>0</v>
      </c>
      <c r="P228" s="267">
        <f>IF($B$7="Actuals only",SUMIF('MemMon Actual'!$B$33:$B$35,'Summary TC'!$B226,'MemMon Actual'!O$33:O$35),0)+IF($B$7="Actuals + Projected",SUMIF('MemMon Total'!$B$33:$B$35,'Summary TC'!$B226,'MemMon Total'!O$33:O$35),0)</f>
        <v>0</v>
      </c>
      <c r="Q228" s="267">
        <f>IF($B$7="Actuals only",SUMIF('MemMon Actual'!$B$33:$B$35,'Summary TC'!$B226,'MemMon Actual'!P$33:P$35),0)+IF($B$7="Actuals + Projected",SUMIF('MemMon Total'!$B$33:$B$35,'Summary TC'!$B226,'MemMon Total'!P$33:P$35),0)</f>
        <v>0</v>
      </c>
      <c r="R228" s="267">
        <f>IF($B$7="Actuals only",SUMIF('MemMon Actual'!$B$33:$B$35,'Summary TC'!$B226,'MemMon Actual'!Q$33:Q$35),0)+IF($B$7="Actuals + Projected",SUMIF('MemMon Total'!$B$33:$B$35,'Summary TC'!$B226,'MemMon Total'!Q$33:Q$35),0)</f>
        <v>0</v>
      </c>
      <c r="S228" s="267">
        <f>IF($B$7="Actuals only",SUMIF('MemMon Actual'!$B$33:$B$35,'Summary TC'!$B226,'MemMon Actual'!R$33:R$35),0)+IF($B$7="Actuals + Projected",SUMIF('MemMon Total'!$B$33:$B$35,'Summary TC'!$B226,'MemMon Total'!R$33:R$35),0)</f>
        <v>0</v>
      </c>
      <c r="T228" s="267">
        <f>IF($B$7="Actuals only",SUMIF('MemMon Actual'!$B$33:$B$35,'Summary TC'!$B226,'MemMon Actual'!S$33:S$35),0)+IF($B$7="Actuals + Projected",SUMIF('MemMon Total'!$B$33:$B$35,'Summary TC'!$B226,'MemMon Total'!S$33:S$35),0)</f>
        <v>0</v>
      </c>
      <c r="U228" s="267">
        <f>IF($B$7="Actuals only",SUMIF('MemMon Actual'!$B$33:$B$35,'Summary TC'!$B226,'MemMon Actual'!T$33:T$35),0)+IF($B$7="Actuals + Projected",SUMIF('MemMon Total'!$B$33:$B$35,'Summary TC'!$B226,'MemMon Total'!T$33:T$35),0)</f>
        <v>0</v>
      </c>
      <c r="V228" s="267">
        <f>IF($B$7="Actuals only",SUMIF('MemMon Actual'!$B$33:$B$35,'Summary TC'!$B226,'MemMon Actual'!U$33:U$35),0)+IF($B$7="Actuals + Projected",SUMIF('MemMon Total'!$B$33:$B$35,'Summary TC'!$B226,'MemMon Total'!U$33:U$35),0)</f>
        <v>0</v>
      </c>
      <c r="W228" s="267">
        <f>IF($B$7="Actuals only",SUMIF('MemMon Actual'!$B$33:$B$35,'Summary TC'!$B226,'MemMon Actual'!V$33:V$35),0)+IF($B$7="Actuals + Projected",SUMIF('MemMon Total'!$B$33:$B$35,'Summary TC'!$B226,'MemMon Total'!V$33:V$35),0)</f>
        <v>0</v>
      </c>
      <c r="X228" s="267">
        <f>IF($B$7="Actuals only",SUMIF('MemMon Actual'!$B$33:$B$35,'Summary TC'!$B226,'MemMon Actual'!W$33:W$35),0)+IF($B$7="Actuals + Projected",SUMIF('MemMon Total'!$B$33:$B$35,'Summary TC'!$B226,'MemMon Total'!W$33:W$35),0)</f>
        <v>0</v>
      </c>
      <c r="Y228" s="267">
        <f>IF($B$7="Actuals only",SUMIF('MemMon Actual'!$B$33:$B$35,'Summary TC'!$B226,'MemMon Actual'!X$33:X$35),0)+IF($B$7="Actuals + Projected",SUMIF('MemMon Total'!$B$33:$B$35,'Summary TC'!$B226,'MemMon Total'!X$33:X$35),0)</f>
        <v>0</v>
      </c>
      <c r="Z228" s="267">
        <f>IF($B$7="Actuals only",SUMIF('MemMon Actual'!$B$33:$B$35,'Summary TC'!$B226,'MemMon Actual'!Y$33:Y$35),0)+IF($B$7="Actuals + Projected",SUMIF('MemMon Total'!$B$33:$B$35,'Summary TC'!$B226,'MemMon Total'!Y$33:Y$35),0)</f>
        <v>0</v>
      </c>
      <c r="AA228" s="267">
        <f>IF($B$7="Actuals only",SUMIF('MemMon Actual'!$B$33:$B$35,'Summary TC'!$B226,'MemMon Actual'!Z$33:Z$35),0)+IF($B$7="Actuals + Projected",SUMIF('MemMon Total'!$B$33:$B$35,'Summary TC'!$B226,'MemMon Total'!Z$33:Z$35),0)</f>
        <v>0</v>
      </c>
      <c r="AB228" s="267">
        <f>IF($B$7="Actuals only",SUMIF('MemMon Actual'!$B$33:$B$35,'Summary TC'!$B226,'MemMon Actual'!AA$33:AA$35),0)+IF($B$7="Actuals + Projected",SUMIF('MemMon Total'!$B$33:$B$35,'Summary TC'!$B226,'MemMon Total'!AA$33:AA$35),0)</f>
        <v>0</v>
      </c>
      <c r="AC228" s="268">
        <f>IF($B$7="Actuals only",SUMIF('MemMon Actual'!$B$33:$B$35,'Summary TC'!$B226,'MemMon Actual'!AB$33:AB$35),0)+IF($B$7="Actuals + Projected",SUMIF('MemMon Total'!$B$33:$B$35,'Summary TC'!$B226,'MemMon Total'!AB$33:AB$35),0)</f>
        <v>0</v>
      </c>
      <c r="AD228" s="377"/>
    </row>
    <row r="229" spans="2:30" x14ac:dyDescent="0.2">
      <c r="B229" s="61"/>
      <c r="C229" s="115"/>
      <c r="D229" s="357"/>
      <c r="E229" s="300"/>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79"/>
      <c r="AD229" s="377"/>
    </row>
    <row r="230" spans="2:30" x14ac:dyDescent="0.2">
      <c r="B230" s="214" t="s">
        <v>79</v>
      </c>
      <c r="C230" s="115"/>
      <c r="D230" s="357" t="s">
        <v>191</v>
      </c>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79"/>
      <c r="AD230" s="377"/>
    </row>
    <row r="231" spans="2:30" x14ac:dyDescent="0.2">
      <c r="B231" s="292"/>
      <c r="C231" s="115"/>
      <c r="D231" s="673" t="s">
        <v>38</v>
      </c>
      <c r="E231" s="300"/>
      <c r="F231" s="300"/>
      <c r="G231" s="300"/>
      <c r="H231" s="300"/>
      <c r="I231" s="300"/>
      <c r="J231" s="300"/>
      <c r="K231" s="300"/>
      <c r="L231" s="300"/>
      <c r="M231" s="300"/>
      <c r="N231" s="300"/>
      <c r="O231" s="300"/>
      <c r="P231" s="300"/>
      <c r="Q231" s="300"/>
      <c r="R231" s="300"/>
      <c r="S231" s="300"/>
      <c r="T231" s="300"/>
      <c r="U231" s="300"/>
      <c r="V231" s="300"/>
      <c r="W231" s="300"/>
      <c r="X231" s="300"/>
      <c r="Y231" s="300"/>
      <c r="Z231" s="300"/>
      <c r="AA231" s="300"/>
      <c r="AB231" s="300"/>
      <c r="AC231" s="379"/>
      <c r="AD231" s="377"/>
    </row>
    <row r="232" spans="2:30" x14ac:dyDescent="0.2">
      <c r="B232" s="292"/>
      <c r="C232" s="114"/>
      <c r="D232" s="292"/>
      <c r="E232" s="300"/>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79"/>
      <c r="AD232" s="377"/>
    </row>
    <row r="233" spans="2:30" x14ac:dyDescent="0.2">
      <c r="B233" s="61" t="str">
        <f>IFERROR(VLOOKUP(C233,'MEG Def'!$A$57:$B$59,2),"")</f>
        <v/>
      </c>
      <c r="C233" s="114"/>
      <c r="D233" s="357" t="str">
        <f>IF($C233&lt;&gt;0,"Total","")</f>
        <v/>
      </c>
      <c r="E233" s="354">
        <f>IF($D$231="Yes",E248,IF($B$7="Actuals Only",IF('C Report'!$K$2&gt;E$11,SUMIF('WOW PMPM &amp; Agg'!$B$61:$B$63,'Summary TC'!$B233,'WOW PMPM &amp; Agg'!D$61:D$63),IF(AND('C Report'!$K$2=E$11,'C Report'!$K$3=1),(SUMIF('WOW PMPM &amp; Agg'!$B$61:$B$63,'Summary TC'!$B233,'WOW PMPM &amp; Agg'!D$61:D$63)*0.25),IF(AND('C Report'!$K$2=E$11,'C Report'!$K$3=2),(SUMIF('WOW PMPM &amp; Agg'!$B$61:$B$63,'Summary TC'!$B233,'WOW PMPM &amp; Agg'!D$61:D$63)*0.5),IF(AND('C Report'!$K$2=E$11,'C Report'!$K$3=3),(SUMIF('WOW PMPM &amp; Agg'!$B$61:$B$63,'Summary TC'!$B233,'WOW PMPM &amp; Agg'!D$61:D$63)*0.75),IF(AND('C Report'!$K$2=E$11,'C Report'!$K$3=4),SUMIF('WOW PMPM &amp; Agg'!$B$61:$B$63,'Summary TC'!$B233,'WOW PMPM &amp; Agg'!D$61:D$63),""))))),SUMIF('WOW PMPM &amp; Agg'!$B$61:$B$63,'Summary TC'!$B233,'WOW PMPM &amp; Agg'!D$61:D$63)))</f>
        <v>0</v>
      </c>
      <c r="F233" s="354">
        <f>IF($D$231="Yes",F248,IF($B$7="Actuals Only",IF('C Report'!$K$2&gt;F$11,SUMIF('WOW PMPM &amp; Agg'!$B$61:$B$63,'Summary TC'!$B233,'WOW PMPM &amp; Agg'!E$61:E$63),IF(AND('C Report'!$K$2=F$11,'C Report'!$K$3=1),(SUMIF('WOW PMPM &amp; Agg'!$B$61:$B$63,'Summary TC'!$B233,'WOW PMPM &amp; Agg'!E$61:E$63)*0.25),IF(AND('C Report'!$K$2=F$11,'C Report'!$K$3=2),(SUMIF('WOW PMPM &amp; Agg'!$B$61:$B$63,'Summary TC'!$B233,'WOW PMPM &amp; Agg'!E$61:E$63)*0.5),IF(AND('C Report'!$K$2=F$11,'C Report'!$K$3=3),(SUMIF('WOW PMPM &amp; Agg'!$B$61:$B$63,'Summary TC'!$B233,'WOW PMPM &amp; Agg'!E$61:E$63)*0.75),IF(AND('C Report'!$K$2=F$11,'C Report'!$K$3=4),SUMIF('WOW PMPM &amp; Agg'!$B$61:$B$63,'Summary TC'!$B233,'WOW PMPM &amp; Agg'!E$61:E$63),""))))),SUMIF('WOW PMPM &amp; Agg'!$B$61:$B$63,'Summary TC'!$B233,'WOW PMPM &amp; Agg'!E$61:E$63)))</f>
        <v>0</v>
      </c>
      <c r="G233" s="354">
        <f>IF($D$231="Yes",G248,IF($B$7="Actuals Only",IF('C Report'!$K$2&gt;G$11,SUMIF('WOW PMPM &amp; Agg'!$B$61:$B$63,'Summary TC'!$B233,'WOW PMPM &amp; Agg'!F$61:F$63),IF(AND('C Report'!$K$2=G$11,'C Report'!$K$3=1),(SUMIF('WOW PMPM &amp; Agg'!$B$61:$B$63,'Summary TC'!$B233,'WOW PMPM &amp; Agg'!F$61:F$63)*0.25),IF(AND('C Report'!$K$2=G$11,'C Report'!$K$3=2),(SUMIF('WOW PMPM &amp; Agg'!$B$61:$B$63,'Summary TC'!$B233,'WOW PMPM &amp; Agg'!F$61:F$63)*0.5),IF(AND('C Report'!$K$2=G$11,'C Report'!$K$3=3),(SUMIF('WOW PMPM &amp; Agg'!$B$61:$B$63,'Summary TC'!$B233,'WOW PMPM &amp; Agg'!F$61:F$63)*0.75),IF(AND('C Report'!$K$2=G$11,'C Report'!$K$3=4),SUMIF('WOW PMPM &amp; Agg'!$B$61:$B$63,'Summary TC'!$B233,'WOW PMPM &amp; Agg'!F$61:F$63),""))))),SUMIF('WOW PMPM &amp; Agg'!$B$61:$B$63,'Summary TC'!$B233,'WOW PMPM &amp; Agg'!F$61:F$63)))</f>
        <v>0</v>
      </c>
      <c r="H233" s="354">
        <f>IF($D$231="Yes",H248,IF($B$7="Actuals Only",IF('C Report'!$K$2&gt;H$11,SUMIF('WOW PMPM &amp; Agg'!$B$61:$B$63,'Summary TC'!$B233,'WOW PMPM &amp; Agg'!G$61:G$63),IF(AND('C Report'!$K$2=H$11,'C Report'!$K$3=1),(SUMIF('WOW PMPM &amp; Agg'!$B$61:$B$63,'Summary TC'!$B233,'WOW PMPM &amp; Agg'!G$61:G$63)*0.25),IF(AND('C Report'!$K$2=H$11,'C Report'!$K$3=2),(SUMIF('WOW PMPM &amp; Agg'!$B$61:$B$63,'Summary TC'!$B233,'WOW PMPM &amp; Agg'!G$61:G$63)*0.5),IF(AND('C Report'!$K$2=H$11,'C Report'!$K$3=3),(SUMIF('WOW PMPM &amp; Agg'!$B$61:$B$63,'Summary TC'!$B233,'WOW PMPM &amp; Agg'!G$61:G$63)*0.75),IF(AND('C Report'!$K$2=H$11,'C Report'!$K$3=4),SUMIF('WOW PMPM &amp; Agg'!$B$61:$B$63,'Summary TC'!$B233,'WOW PMPM &amp; Agg'!G$61:G$63),""))))),SUMIF('WOW PMPM &amp; Agg'!$B$61:$B$63,'Summary TC'!$B233,'WOW PMPM &amp; Agg'!G$61:G$63)))</f>
        <v>0</v>
      </c>
      <c r="I233" s="354">
        <f>IF($D$231="Yes",I248,IF($B$7="Actuals Only",IF('C Report'!$K$2&gt;I$11,SUMIF('WOW PMPM &amp; Agg'!$B$61:$B$63,'Summary TC'!$B233,'WOW PMPM &amp; Agg'!H$61:H$63),IF(AND('C Report'!$K$2=I$11,'C Report'!$K$3=1),(SUMIF('WOW PMPM &amp; Agg'!$B$61:$B$63,'Summary TC'!$B233,'WOW PMPM &amp; Agg'!H$61:H$63)*0.25),IF(AND('C Report'!$K$2=I$11,'C Report'!$K$3=2),(SUMIF('WOW PMPM &amp; Agg'!$B$61:$B$63,'Summary TC'!$B233,'WOW PMPM &amp; Agg'!H$61:H$63)*0.5),IF(AND('C Report'!$K$2=I$11,'C Report'!$K$3=3),(SUMIF('WOW PMPM &amp; Agg'!$B$61:$B$63,'Summary TC'!$B233,'WOW PMPM &amp; Agg'!H$61:H$63)*0.75),IF(AND('C Report'!$K$2=I$11,'C Report'!$K$3=4),SUMIF('WOW PMPM &amp; Agg'!$B$61:$B$63,'Summary TC'!$B233,'WOW PMPM &amp; Agg'!H$61:H$63),""))))),SUMIF('WOW PMPM &amp; Agg'!$B$61:$B$63,'Summary TC'!$B233,'WOW PMPM &amp; Agg'!H$61:H$63)))</f>
        <v>0</v>
      </c>
      <c r="J233" s="354">
        <f>IF($D$231="Yes",J248,IF($B$7="Actuals Only",IF('C Report'!$K$2&gt;J$11,SUMIF('WOW PMPM &amp; Agg'!$B$61:$B$63,'Summary TC'!$B233,'WOW PMPM &amp; Agg'!I$61:I$63),IF(AND('C Report'!$K$2=J$11,'C Report'!$K$3=1),(SUMIF('WOW PMPM &amp; Agg'!$B$61:$B$63,'Summary TC'!$B233,'WOW PMPM &amp; Agg'!I$61:I$63)*0.25),IF(AND('C Report'!$K$2=J$11,'C Report'!$K$3=2),(SUMIF('WOW PMPM &amp; Agg'!$B$61:$B$63,'Summary TC'!$B233,'WOW PMPM &amp; Agg'!I$61:I$63)*0.5),IF(AND('C Report'!$K$2=J$11,'C Report'!$K$3=3),(SUMIF('WOW PMPM &amp; Agg'!$B$61:$B$63,'Summary TC'!$B233,'WOW PMPM &amp; Agg'!I$61:I$63)*0.75),IF(AND('C Report'!$K$2=J$11,'C Report'!$K$3=4),SUMIF('WOW PMPM &amp; Agg'!$B$61:$B$63,'Summary TC'!$B233,'WOW PMPM &amp; Agg'!I$61:I$63),""))))),SUMIF('WOW PMPM &amp; Agg'!$B$61:$B$63,'Summary TC'!$B233,'WOW PMPM &amp; Agg'!I$61:I$63)))</f>
        <v>0</v>
      </c>
      <c r="K233" s="354">
        <f>IF($D$231="Yes",K248,IF($B$7="Actuals Only",IF('C Report'!$K$2&gt;K$11,SUMIF('WOW PMPM &amp; Agg'!$B$61:$B$63,'Summary TC'!$B233,'WOW PMPM &amp; Agg'!J$61:J$63),IF(AND('C Report'!$K$2=K$11,'C Report'!$K$3=1),(SUMIF('WOW PMPM &amp; Agg'!$B$61:$B$63,'Summary TC'!$B233,'WOW PMPM &amp; Agg'!J$61:J$63)*0.25),IF(AND('C Report'!$K$2=K$11,'C Report'!$K$3=2),(SUMIF('WOW PMPM &amp; Agg'!$B$61:$B$63,'Summary TC'!$B233,'WOW PMPM &amp; Agg'!J$61:J$63)*0.5),IF(AND('C Report'!$K$2=K$11,'C Report'!$K$3=3),(SUMIF('WOW PMPM &amp; Agg'!$B$61:$B$63,'Summary TC'!$B233,'WOW PMPM &amp; Agg'!J$61:J$63)*0.75),IF(AND('C Report'!$K$2=K$11,'C Report'!$K$3=4),SUMIF('WOW PMPM &amp; Agg'!$B$61:$B$63,'Summary TC'!$B233,'WOW PMPM &amp; Agg'!J$61:J$63),""))))),SUMIF('WOW PMPM &amp; Agg'!$B$61:$B$63,'Summary TC'!$B233,'WOW PMPM &amp; Agg'!J$61:J$63)))</f>
        <v>0</v>
      </c>
      <c r="L233" s="354">
        <f>IF($D$231="Yes",L248,IF($B$7="Actuals Only",IF('C Report'!$K$2&gt;L$11,SUMIF('WOW PMPM &amp; Agg'!$B$61:$B$63,'Summary TC'!$B233,'WOW PMPM &amp; Agg'!K$61:K$63),IF(AND('C Report'!$K$2=L$11,'C Report'!$K$3=1),(SUMIF('WOW PMPM &amp; Agg'!$B$61:$B$63,'Summary TC'!$B233,'WOW PMPM &amp; Agg'!K$61:K$63)*0.25),IF(AND('C Report'!$K$2=L$11,'C Report'!$K$3=2),(SUMIF('WOW PMPM &amp; Agg'!$B$61:$B$63,'Summary TC'!$B233,'WOW PMPM &amp; Agg'!K$61:K$63)*0.5),IF(AND('C Report'!$K$2=L$11,'C Report'!$K$3=3),(SUMIF('WOW PMPM &amp; Agg'!$B$61:$B$63,'Summary TC'!$B233,'WOW PMPM &amp; Agg'!K$61:K$63)*0.75),IF(AND('C Report'!$K$2=L$11,'C Report'!$K$3=4),SUMIF('WOW PMPM &amp; Agg'!$B$61:$B$63,'Summary TC'!$B233,'WOW PMPM &amp; Agg'!K$61:K$63),""))))),SUMIF('WOW PMPM &amp; Agg'!$B$61:$B$63,'Summary TC'!$B233,'WOW PMPM &amp; Agg'!K$61:K$63)))</f>
        <v>0</v>
      </c>
      <c r="M233" s="354">
        <f>IF($D$231="Yes",M248,IF($B$7="Actuals Only",IF('C Report'!$K$2&gt;M$11,SUMIF('WOW PMPM &amp; Agg'!$B$61:$B$63,'Summary TC'!$B233,'WOW PMPM &amp; Agg'!L$61:L$63),IF(AND('C Report'!$K$2=M$11,'C Report'!$K$3=1),(SUMIF('WOW PMPM &amp; Agg'!$B$61:$B$63,'Summary TC'!$B233,'WOW PMPM &amp; Agg'!L$61:L$63)*0.25),IF(AND('C Report'!$K$2=M$11,'C Report'!$K$3=2),(SUMIF('WOW PMPM &amp; Agg'!$B$61:$B$63,'Summary TC'!$B233,'WOW PMPM &amp; Agg'!L$61:L$63)*0.5),IF(AND('C Report'!$K$2=M$11,'C Report'!$K$3=3),(SUMIF('WOW PMPM &amp; Agg'!$B$61:$B$63,'Summary TC'!$B233,'WOW PMPM &amp; Agg'!L$61:L$63)*0.75),IF(AND('C Report'!$K$2=M$11,'C Report'!$K$3=4),SUMIF('WOW PMPM &amp; Agg'!$B$61:$B$63,'Summary TC'!$B233,'WOW PMPM &amp; Agg'!L$61:L$63),""))))),SUMIF('WOW PMPM &amp; Agg'!$B$61:$B$63,'Summary TC'!$B233,'WOW PMPM &amp; Agg'!L$61:L$63)))</f>
        <v>0</v>
      </c>
      <c r="N233" s="354">
        <f>IF($D$231="Yes",N248,IF($B$7="Actuals Only",IF('C Report'!$K$2&gt;N$11,SUMIF('WOW PMPM &amp; Agg'!$B$61:$B$63,'Summary TC'!$B233,'WOW PMPM &amp; Agg'!M$61:M$63),IF(AND('C Report'!$K$2=N$11,'C Report'!$K$3=1),(SUMIF('WOW PMPM &amp; Agg'!$B$61:$B$63,'Summary TC'!$B233,'WOW PMPM &amp; Agg'!M$61:M$63)*0.25),IF(AND('C Report'!$K$2=N$11,'C Report'!$K$3=2),(SUMIF('WOW PMPM &amp; Agg'!$B$61:$B$63,'Summary TC'!$B233,'WOW PMPM &amp; Agg'!M$61:M$63)*0.5),IF(AND('C Report'!$K$2=N$11,'C Report'!$K$3=3),(SUMIF('WOW PMPM &amp; Agg'!$B$61:$B$63,'Summary TC'!$B233,'WOW PMPM &amp; Agg'!M$61:M$63)*0.75),IF(AND('C Report'!$K$2=N$11,'C Report'!$K$3=4),SUMIF('WOW PMPM &amp; Agg'!$B$61:$B$63,'Summary TC'!$B233,'WOW PMPM &amp; Agg'!M$61:M$63),""))))),SUMIF('WOW PMPM &amp; Agg'!$B$61:$B$63,'Summary TC'!$B233,'WOW PMPM &amp; Agg'!M$61:M$63)))</f>
        <v>0</v>
      </c>
      <c r="O233" s="354">
        <f>IF($D$231="Yes",O248,IF($B$7="Actuals Only",IF('C Report'!$K$2&gt;O$11,SUMIF('WOW PMPM &amp; Agg'!$B$61:$B$63,'Summary TC'!$B233,'WOW PMPM &amp; Agg'!N$61:N$63),IF(AND('C Report'!$K$2=O$11,'C Report'!$K$3=1),(SUMIF('WOW PMPM &amp; Agg'!$B$61:$B$63,'Summary TC'!$B233,'WOW PMPM &amp; Agg'!N$61:N$63)*0.25),IF(AND('C Report'!$K$2=O$11,'C Report'!$K$3=2),(SUMIF('WOW PMPM &amp; Agg'!$B$61:$B$63,'Summary TC'!$B233,'WOW PMPM &amp; Agg'!N$61:N$63)*0.5),IF(AND('C Report'!$K$2=O$11,'C Report'!$K$3=3),(SUMIF('WOW PMPM &amp; Agg'!$B$61:$B$63,'Summary TC'!$B233,'WOW PMPM &amp; Agg'!N$61:N$63)*0.75),IF(AND('C Report'!$K$2=O$11,'C Report'!$K$3=4),SUMIF('WOW PMPM &amp; Agg'!$B$61:$B$63,'Summary TC'!$B233,'WOW PMPM &amp; Agg'!N$61:N$63),""))))),SUMIF('WOW PMPM &amp; Agg'!$B$61:$B$63,'Summary TC'!$B233,'WOW PMPM &amp; Agg'!N$61:N$63)))</f>
        <v>0</v>
      </c>
      <c r="P233" s="354">
        <f>IF($D$231="Yes",P248,IF($B$7="Actuals Only",IF('C Report'!$K$2&gt;P$11,SUMIF('WOW PMPM &amp; Agg'!$B$61:$B$63,'Summary TC'!$B233,'WOW PMPM &amp; Agg'!O$61:O$63),IF(AND('C Report'!$K$2=P$11,'C Report'!$K$3=1),(SUMIF('WOW PMPM &amp; Agg'!$B$61:$B$63,'Summary TC'!$B233,'WOW PMPM &amp; Agg'!O$61:O$63)*0.25),IF(AND('C Report'!$K$2=P$11,'C Report'!$K$3=2),(SUMIF('WOW PMPM &amp; Agg'!$B$61:$B$63,'Summary TC'!$B233,'WOW PMPM &amp; Agg'!O$61:O$63)*0.5),IF(AND('C Report'!$K$2=P$11,'C Report'!$K$3=3),(SUMIF('WOW PMPM &amp; Agg'!$B$61:$B$63,'Summary TC'!$B233,'WOW PMPM &amp; Agg'!O$61:O$63)*0.75),IF(AND('C Report'!$K$2=P$11,'C Report'!$K$3=4),SUMIF('WOW PMPM &amp; Agg'!$B$61:$B$63,'Summary TC'!$B233,'WOW PMPM &amp; Agg'!O$61:O$63),""))))),SUMIF('WOW PMPM &amp; Agg'!$B$61:$B$63,'Summary TC'!$B233,'WOW PMPM &amp; Agg'!O$61:O$63)))</f>
        <v>0</v>
      </c>
      <c r="Q233" s="354">
        <f>IF($D$231="Yes",Q248,IF($B$7="Actuals Only",IF('C Report'!$K$2&gt;Q$11,SUMIF('WOW PMPM &amp; Agg'!$B$61:$B$63,'Summary TC'!$B233,'WOW PMPM &amp; Agg'!P$61:P$63),IF(AND('C Report'!$K$2=Q$11,'C Report'!$K$3=1),(SUMIF('WOW PMPM &amp; Agg'!$B$61:$B$63,'Summary TC'!$B233,'WOW PMPM &amp; Agg'!P$61:P$63)*0.25),IF(AND('C Report'!$K$2=Q$11,'C Report'!$K$3=2),(SUMIF('WOW PMPM &amp; Agg'!$B$61:$B$63,'Summary TC'!$B233,'WOW PMPM &amp; Agg'!P$61:P$63)*0.5),IF(AND('C Report'!$K$2=Q$11,'C Report'!$K$3=3),(SUMIF('WOW PMPM &amp; Agg'!$B$61:$B$63,'Summary TC'!$B233,'WOW PMPM &amp; Agg'!P$61:P$63)*0.75),IF(AND('C Report'!$K$2=Q$11,'C Report'!$K$3=4),SUMIF('WOW PMPM &amp; Agg'!$B$61:$B$63,'Summary TC'!$B233,'WOW PMPM &amp; Agg'!P$61:P$63),""))))),SUMIF('WOW PMPM &amp; Agg'!$B$61:$B$63,'Summary TC'!$B233,'WOW PMPM &amp; Agg'!P$61:P$63)))</f>
        <v>0</v>
      </c>
      <c r="R233" s="354">
        <f>IF($D$231="Yes",R248,IF($B$7="Actuals Only",IF('C Report'!$K$2&gt;R$11,SUMIF('WOW PMPM &amp; Agg'!$B$61:$B$63,'Summary TC'!$B233,'WOW PMPM &amp; Agg'!Q$61:Q$63),IF(AND('C Report'!$K$2=R$11,'C Report'!$K$3=1),(SUMIF('WOW PMPM &amp; Agg'!$B$61:$B$63,'Summary TC'!$B233,'WOW PMPM &amp; Agg'!Q$61:Q$63)*0.25),IF(AND('C Report'!$K$2=R$11,'C Report'!$K$3=2),(SUMIF('WOW PMPM &amp; Agg'!$B$61:$B$63,'Summary TC'!$B233,'WOW PMPM &amp; Agg'!Q$61:Q$63)*0.5),IF(AND('C Report'!$K$2=R$11,'C Report'!$K$3=3),(SUMIF('WOW PMPM &amp; Agg'!$B$61:$B$63,'Summary TC'!$B233,'WOW PMPM &amp; Agg'!Q$61:Q$63)*0.75),IF(AND('C Report'!$K$2=R$11,'C Report'!$K$3=4),SUMIF('WOW PMPM &amp; Agg'!$B$61:$B$63,'Summary TC'!$B233,'WOW PMPM &amp; Agg'!Q$61:Q$63),""))))),SUMIF('WOW PMPM &amp; Agg'!$B$61:$B$63,'Summary TC'!$B233,'WOW PMPM &amp; Agg'!Q$61:Q$63)))</f>
        <v>0</v>
      </c>
      <c r="S233" s="354">
        <f>IF($D$231="Yes",S248,IF($B$7="Actuals Only",IF('C Report'!$K$2&gt;S$11,SUMIF('WOW PMPM &amp; Agg'!$B$61:$B$63,'Summary TC'!$B233,'WOW PMPM &amp; Agg'!R$61:R$63),IF(AND('C Report'!$K$2=S$11,'C Report'!$K$3=1),(SUMIF('WOW PMPM &amp; Agg'!$B$61:$B$63,'Summary TC'!$B233,'WOW PMPM &amp; Agg'!R$61:R$63)*0.25),IF(AND('C Report'!$K$2=S$11,'C Report'!$K$3=2),(SUMIF('WOW PMPM &amp; Agg'!$B$61:$B$63,'Summary TC'!$B233,'WOW PMPM &amp; Agg'!R$61:R$63)*0.5),IF(AND('C Report'!$K$2=S$11,'C Report'!$K$3=3),(SUMIF('WOW PMPM &amp; Agg'!$B$61:$B$63,'Summary TC'!$B233,'WOW PMPM &amp; Agg'!R$61:R$63)*0.75),IF(AND('C Report'!$K$2=S$11,'C Report'!$K$3=4),SUMIF('WOW PMPM &amp; Agg'!$B$61:$B$63,'Summary TC'!$B233,'WOW PMPM &amp; Agg'!R$61:R$63),""))))),SUMIF('WOW PMPM &amp; Agg'!$B$61:$B$63,'Summary TC'!$B233,'WOW PMPM &amp; Agg'!R$61:R$63)))</f>
        <v>0</v>
      </c>
      <c r="T233" s="354">
        <f>IF($D$231="Yes",T248,IF($B$7="Actuals Only",IF('C Report'!$K$2&gt;T$11,SUMIF('WOW PMPM &amp; Agg'!$B$61:$B$63,'Summary TC'!$B233,'WOW PMPM &amp; Agg'!S$61:S$63),IF(AND('C Report'!$K$2=T$11,'C Report'!$K$3=1),(SUMIF('WOW PMPM &amp; Agg'!$B$61:$B$63,'Summary TC'!$B233,'WOW PMPM &amp; Agg'!S$61:S$63)*0.25),IF(AND('C Report'!$K$2=T$11,'C Report'!$K$3=2),(SUMIF('WOW PMPM &amp; Agg'!$B$61:$B$63,'Summary TC'!$B233,'WOW PMPM &amp; Agg'!S$61:S$63)*0.5),IF(AND('C Report'!$K$2=T$11,'C Report'!$K$3=3),(SUMIF('WOW PMPM &amp; Agg'!$B$61:$B$63,'Summary TC'!$B233,'WOW PMPM &amp; Agg'!S$61:S$63)*0.75),IF(AND('C Report'!$K$2=T$11,'C Report'!$K$3=4),SUMIF('WOW PMPM &amp; Agg'!$B$61:$B$63,'Summary TC'!$B233,'WOW PMPM &amp; Agg'!S$61:S$63),""))))),SUMIF('WOW PMPM &amp; Agg'!$B$61:$B$63,'Summary TC'!$B233,'WOW PMPM &amp; Agg'!S$61:S$63)))</f>
        <v>0</v>
      </c>
      <c r="U233" s="354">
        <f>IF($D$231="Yes",U248,IF($B$7="Actuals Only",IF('C Report'!$K$2&gt;U$11,SUMIF('WOW PMPM &amp; Agg'!$B$61:$B$63,'Summary TC'!$B233,'WOW PMPM &amp; Agg'!T$61:T$63),IF(AND('C Report'!$K$2=U$11,'C Report'!$K$3=1),(SUMIF('WOW PMPM &amp; Agg'!$B$61:$B$63,'Summary TC'!$B233,'WOW PMPM &amp; Agg'!T$61:T$63)*0.25),IF(AND('C Report'!$K$2=U$11,'C Report'!$K$3=2),(SUMIF('WOW PMPM &amp; Agg'!$B$61:$B$63,'Summary TC'!$B233,'WOW PMPM &amp; Agg'!T$61:T$63)*0.5),IF(AND('C Report'!$K$2=U$11,'C Report'!$K$3=3),(SUMIF('WOW PMPM &amp; Agg'!$B$61:$B$63,'Summary TC'!$B233,'WOW PMPM &amp; Agg'!T$61:T$63)*0.75),IF(AND('C Report'!$K$2=U$11,'C Report'!$K$3=4),SUMIF('WOW PMPM &amp; Agg'!$B$61:$B$63,'Summary TC'!$B233,'WOW PMPM &amp; Agg'!T$61:T$63),""))))),SUMIF('WOW PMPM &amp; Agg'!$B$61:$B$63,'Summary TC'!$B233,'WOW PMPM &amp; Agg'!T$61:T$63)))</f>
        <v>0</v>
      </c>
      <c r="V233" s="354">
        <f>IF($D$231="Yes",V248,IF($B$7="Actuals Only",IF('C Report'!$K$2&gt;V$11,SUMIF('WOW PMPM &amp; Agg'!$B$61:$B$63,'Summary TC'!$B233,'WOW PMPM &amp; Agg'!U$61:U$63),IF(AND('C Report'!$K$2=V$11,'C Report'!$K$3=1),(SUMIF('WOW PMPM &amp; Agg'!$B$61:$B$63,'Summary TC'!$B233,'WOW PMPM &amp; Agg'!U$61:U$63)*0.25),IF(AND('C Report'!$K$2=V$11,'C Report'!$K$3=2),(SUMIF('WOW PMPM &amp; Agg'!$B$61:$B$63,'Summary TC'!$B233,'WOW PMPM &amp; Agg'!U$61:U$63)*0.5),IF(AND('C Report'!$K$2=V$11,'C Report'!$K$3=3),(SUMIF('WOW PMPM &amp; Agg'!$B$61:$B$63,'Summary TC'!$B233,'WOW PMPM &amp; Agg'!U$61:U$63)*0.75),IF(AND('C Report'!$K$2=V$11,'C Report'!$K$3=4),SUMIF('WOW PMPM &amp; Agg'!$B$61:$B$63,'Summary TC'!$B233,'WOW PMPM &amp; Agg'!U$61:U$63),""))))),SUMIF('WOW PMPM &amp; Agg'!$B$61:$B$63,'Summary TC'!$B233,'WOW PMPM &amp; Agg'!U$61:U$63)))</f>
        <v>0</v>
      </c>
      <c r="W233" s="354">
        <f>IF($D$231="Yes",W248,IF($B$7="Actuals Only",IF('C Report'!$K$2&gt;W$11,SUMIF('WOW PMPM &amp; Agg'!$B$61:$B$63,'Summary TC'!$B233,'WOW PMPM &amp; Agg'!V$61:V$63),IF(AND('C Report'!$K$2=W$11,'C Report'!$K$3=1),(SUMIF('WOW PMPM &amp; Agg'!$B$61:$B$63,'Summary TC'!$B233,'WOW PMPM &amp; Agg'!V$61:V$63)*0.25),IF(AND('C Report'!$K$2=W$11,'C Report'!$K$3=2),(SUMIF('WOW PMPM &amp; Agg'!$B$61:$B$63,'Summary TC'!$B233,'WOW PMPM &amp; Agg'!V$61:V$63)*0.5),IF(AND('C Report'!$K$2=W$11,'C Report'!$K$3=3),(SUMIF('WOW PMPM &amp; Agg'!$B$61:$B$63,'Summary TC'!$B233,'WOW PMPM &amp; Agg'!V$61:V$63)*0.75),IF(AND('C Report'!$K$2=W$11,'C Report'!$K$3=4),SUMIF('WOW PMPM &amp; Agg'!$B$61:$B$63,'Summary TC'!$B233,'WOW PMPM &amp; Agg'!V$61:V$63),""))))),SUMIF('WOW PMPM &amp; Agg'!$B$61:$B$63,'Summary TC'!$B233,'WOW PMPM &amp; Agg'!V$61:V$63)))</f>
        <v>0</v>
      </c>
      <c r="X233" s="354">
        <f>IF($D$231="Yes",X248,IF($B$7="Actuals Only",IF('C Report'!$K$2&gt;X$11,SUMIF('WOW PMPM &amp; Agg'!$B$61:$B$63,'Summary TC'!$B233,'WOW PMPM &amp; Agg'!W$61:W$63),IF(AND('C Report'!$K$2=X$11,'C Report'!$K$3=1),(SUMIF('WOW PMPM &amp; Agg'!$B$61:$B$63,'Summary TC'!$B233,'WOW PMPM &amp; Agg'!W$61:W$63)*0.25),IF(AND('C Report'!$K$2=X$11,'C Report'!$K$3=2),(SUMIF('WOW PMPM &amp; Agg'!$B$61:$B$63,'Summary TC'!$B233,'WOW PMPM &amp; Agg'!W$61:W$63)*0.5),IF(AND('C Report'!$K$2=X$11,'C Report'!$K$3=3),(SUMIF('WOW PMPM &amp; Agg'!$B$61:$B$63,'Summary TC'!$B233,'WOW PMPM &amp; Agg'!W$61:W$63)*0.75),IF(AND('C Report'!$K$2=X$11,'C Report'!$K$3=4),SUMIF('WOW PMPM &amp; Agg'!$B$61:$B$63,'Summary TC'!$B233,'WOW PMPM &amp; Agg'!W$61:W$63),""))))),SUMIF('WOW PMPM &amp; Agg'!$B$61:$B$63,'Summary TC'!$B233,'WOW PMPM &amp; Agg'!W$61:W$63)))</f>
        <v>0</v>
      </c>
      <c r="Y233" s="354">
        <f>IF($D$231="Yes",Y248,IF($B$7="Actuals Only",IF('C Report'!$K$2&gt;Y$11,SUMIF('WOW PMPM &amp; Agg'!$B$61:$B$63,'Summary TC'!$B233,'WOW PMPM &amp; Agg'!X$61:X$63),IF(AND('C Report'!$K$2=Y$11,'C Report'!$K$3=1),(SUMIF('WOW PMPM &amp; Agg'!$B$61:$B$63,'Summary TC'!$B233,'WOW PMPM &amp; Agg'!X$61:X$63)*0.25),IF(AND('C Report'!$K$2=Y$11,'C Report'!$K$3=2),(SUMIF('WOW PMPM &amp; Agg'!$B$61:$B$63,'Summary TC'!$B233,'WOW PMPM &amp; Agg'!X$61:X$63)*0.5),IF(AND('C Report'!$K$2=Y$11,'C Report'!$K$3=3),(SUMIF('WOW PMPM &amp; Agg'!$B$61:$B$63,'Summary TC'!$B233,'WOW PMPM &amp; Agg'!X$61:X$63)*0.75),IF(AND('C Report'!$K$2=Y$11,'C Report'!$K$3=4),SUMIF('WOW PMPM &amp; Agg'!$B$61:$B$63,'Summary TC'!$B233,'WOW PMPM &amp; Agg'!X$61:X$63),""))))),SUMIF('WOW PMPM &amp; Agg'!$B$61:$B$63,'Summary TC'!$B233,'WOW PMPM &amp; Agg'!X$61:X$63)))</f>
        <v>0</v>
      </c>
      <c r="Z233" s="354">
        <f>IF($D$231="Yes",Z248,IF($B$7="Actuals Only",IF('C Report'!$K$2&gt;Z$11,SUMIF('WOW PMPM &amp; Agg'!$B$61:$B$63,'Summary TC'!$B233,'WOW PMPM &amp; Agg'!Y$61:Y$63),IF(AND('C Report'!$K$2=Z$11,'C Report'!$K$3=1),(SUMIF('WOW PMPM &amp; Agg'!$B$61:$B$63,'Summary TC'!$B233,'WOW PMPM &amp; Agg'!Y$61:Y$63)*0.25),IF(AND('C Report'!$K$2=Z$11,'C Report'!$K$3=2),(SUMIF('WOW PMPM &amp; Agg'!$B$61:$B$63,'Summary TC'!$B233,'WOW PMPM &amp; Agg'!Y$61:Y$63)*0.5),IF(AND('C Report'!$K$2=Z$11,'C Report'!$K$3=3),(SUMIF('WOW PMPM &amp; Agg'!$B$61:$B$63,'Summary TC'!$B233,'WOW PMPM &amp; Agg'!Y$61:Y$63)*0.75),IF(AND('C Report'!$K$2=Z$11,'C Report'!$K$3=4),SUMIF('WOW PMPM &amp; Agg'!$B$61:$B$63,'Summary TC'!$B233,'WOW PMPM &amp; Agg'!Y$61:Y$63),""))))),SUMIF('WOW PMPM &amp; Agg'!$B$61:$B$63,'Summary TC'!$B233,'WOW PMPM &amp; Agg'!Y$61:Y$63)))</f>
        <v>0</v>
      </c>
      <c r="AA233" s="354">
        <f>IF($D$231="Yes",AA248,IF($B$7="Actuals Only",IF('C Report'!$K$2&gt;AA$11,SUMIF('WOW PMPM &amp; Agg'!$B$61:$B$63,'Summary TC'!$B233,'WOW PMPM &amp; Agg'!Z$61:Z$63),IF(AND('C Report'!$K$2=AA$11,'C Report'!$K$3=1),(SUMIF('WOW PMPM &amp; Agg'!$B$61:$B$63,'Summary TC'!$B233,'WOW PMPM &amp; Agg'!Z$61:Z$63)*0.25),IF(AND('C Report'!$K$2=AA$11,'C Report'!$K$3=2),(SUMIF('WOW PMPM &amp; Agg'!$B$61:$B$63,'Summary TC'!$B233,'WOW PMPM &amp; Agg'!Z$61:Z$63)*0.5),IF(AND('C Report'!$K$2=AA$11,'C Report'!$K$3=3),(SUMIF('WOW PMPM &amp; Agg'!$B$61:$B$63,'Summary TC'!$B233,'WOW PMPM &amp; Agg'!Z$61:Z$63)*0.75),IF(AND('C Report'!$K$2=AA$11,'C Report'!$K$3=4),SUMIF('WOW PMPM &amp; Agg'!$B$61:$B$63,'Summary TC'!$B233,'WOW PMPM &amp; Agg'!Z$61:Z$63),""))))),SUMIF('WOW PMPM &amp; Agg'!$B$61:$B$63,'Summary TC'!$B233,'WOW PMPM &amp; Agg'!Z$61:Z$63)))</f>
        <v>0</v>
      </c>
      <c r="AB233" s="354">
        <f>IF($D$231="Yes",AB248,IF($B$7="Actuals Only",IF('C Report'!$K$2&gt;AB$11,SUMIF('WOW PMPM &amp; Agg'!$B$61:$B$63,'Summary TC'!$B233,'WOW PMPM &amp; Agg'!AA$61:AA$63),IF(AND('C Report'!$K$2=AB$11,'C Report'!$K$3=1),(SUMIF('WOW PMPM &amp; Agg'!$B$61:$B$63,'Summary TC'!$B233,'WOW PMPM &amp; Agg'!AA$61:AA$63)*0.25),IF(AND('C Report'!$K$2=AB$11,'C Report'!$K$3=2),(SUMIF('WOW PMPM &amp; Agg'!$B$61:$B$63,'Summary TC'!$B233,'WOW PMPM &amp; Agg'!AA$61:AA$63)*0.5),IF(AND('C Report'!$K$2=AB$11,'C Report'!$K$3=3),(SUMIF('WOW PMPM &amp; Agg'!$B$61:$B$63,'Summary TC'!$B233,'WOW PMPM &amp; Agg'!AA$61:AA$63)*0.75),IF(AND('C Report'!$K$2=AB$11,'C Report'!$K$3=4),SUMIF('WOW PMPM &amp; Agg'!$B$61:$B$63,'Summary TC'!$B233,'WOW PMPM &amp; Agg'!AA$61:AA$63),""))))),SUMIF('WOW PMPM &amp; Agg'!$B$61:$B$63,'Summary TC'!$B233,'WOW PMPM &amp; Agg'!AA$61:AA$63)))</f>
        <v>0</v>
      </c>
      <c r="AC233" s="355">
        <f>IF($D$231="Yes",AC248,IF($B$7="Actuals Only",IF('C Report'!$K$2&gt;AC$11,SUMIF('WOW PMPM &amp; Agg'!$B$61:$B$63,'Summary TC'!$B233,'WOW PMPM &amp; Agg'!AB$61:AB$63),IF(AND('C Report'!$K$2=AC$11,'C Report'!$K$3=1),(SUMIF('WOW PMPM &amp; Agg'!$B$61:$B$63,'Summary TC'!$B233,'WOW PMPM &amp; Agg'!AB$61:AB$63)*0.25),IF(AND('C Report'!$K$2=AC$11,'C Report'!$K$3=2),(SUMIF('WOW PMPM &amp; Agg'!$B$61:$B$63,'Summary TC'!$B233,'WOW PMPM &amp; Agg'!AB$61:AB$63)*0.5),IF(AND('C Report'!$K$2=AC$11,'C Report'!$K$3=3),(SUMIF('WOW PMPM &amp; Agg'!$B$61:$B$63,'Summary TC'!$B233,'WOW PMPM &amp; Agg'!AB$61:AB$63)*0.75),IF(AND('C Report'!$K$2=AC$11,'C Report'!$K$3=4),SUMIF('WOW PMPM &amp; Agg'!$B$61:$B$63,'Summary TC'!$B233,'WOW PMPM &amp; Agg'!AB$61:AB$63),""))))),SUMIF('WOW PMPM &amp; Agg'!$B$61:$B$63,'Summary TC'!$B233,'WOW PMPM &amp; Agg'!AB$61:AB$63)))</f>
        <v>0</v>
      </c>
      <c r="AD233" s="262"/>
    </row>
    <row r="234" spans="2:30" x14ac:dyDescent="0.2">
      <c r="B234" s="61" t="str">
        <f>IFERROR(VLOOKUP(C234,'MEG Def'!$A$57:$B$59,2),"")</f>
        <v/>
      </c>
      <c r="C234" s="114"/>
      <c r="D234" s="357" t="str">
        <f>IF($C234&lt;&gt;0,"Total","")</f>
        <v/>
      </c>
      <c r="E234" s="354">
        <f>IF($D$231="Yes",E249,IF($B$7="Actuals Only",IF('C Report'!$K$2&gt;E$11,SUMIF('WOW PMPM &amp; Agg'!$B$61:$B$63,'Summary TC'!$B234,'WOW PMPM &amp; Agg'!D$61:D$63),IF(AND('C Report'!$K$2=E$11,'C Report'!$K$3=1),(SUMIF('WOW PMPM &amp; Agg'!$B$61:$B$63,'Summary TC'!$B234,'WOW PMPM &amp; Agg'!D$61:D$63)*0.25),IF(AND('C Report'!$K$2=E$11,'C Report'!$K$3=2),(SUMIF('WOW PMPM &amp; Agg'!$B$61:$B$63,'Summary TC'!$B234,'WOW PMPM &amp; Agg'!D$61:D$63)*0.5),IF(AND('C Report'!$K$2=E$11,'C Report'!$K$3=3),(SUMIF('WOW PMPM &amp; Agg'!$B$61:$B$63,'Summary TC'!$B234,'WOW PMPM &amp; Agg'!D$61:D$63)*0.75),IF(AND('C Report'!$K$2=E$11,'C Report'!$K$3=4),SUMIF('WOW PMPM &amp; Agg'!$B$61:$B$63,'Summary TC'!$B234,'WOW PMPM &amp; Agg'!D$61:D$63),""))))),SUMIF('WOW PMPM &amp; Agg'!$B$61:$B$63,'Summary TC'!$B234,'WOW PMPM &amp; Agg'!D$61:D$63)))</f>
        <v>0</v>
      </c>
      <c r="F234" s="354">
        <f>IF($D$231="Yes",F249,IF($B$7="Actuals Only",IF('C Report'!$K$2&gt;F$11,SUMIF('WOW PMPM &amp; Agg'!$B$61:$B$63,'Summary TC'!$B234,'WOW PMPM &amp; Agg'!E$61:E$63),IF(AND('C Report'!$K$2=F$11,'C Report'!$K$3=1),(SUMIF('WOW PMPM &amp; Agg'!$B$61:$B$63,'Summary TC'!$B234,'WOW PMPM &amp; Agg'!E$61:E$63)*0.25),IF(AND('C Report'!$K$2=F$11,'C Report'!$K$3=2),(SUMIF('WOW PMPM &amp; Agg'!$B$61:$B$63,'Summary TC'!$B234,'WOW PMPM &amp; Agg'!E$61:E$63)*0.5),IF(AND('C Report'!$K$2=F$11,'C Report'!$K$3=3),(SUMIF('WOW PMPM &amp; Agg'!$B$61:$B$63,'Summary TC'!$B234,'WOW PMPM &amp; Agg'!E$61:E$63)*0.75),IF(AND('C Report'!$K$2=F$11,'C Report'!$K$3=4),SUMIF('WOW PMPM &amp; Agg'!$B$61:$B$63,'Summary TC'!$B234,'WOW PMPM &amp; Agg'!E$61:E$63),""))))),SUMIF('WOW PMPM &amp; Agg'!$B$61:$B$63,'Summary TC'!$B234,'WOW PMPM &amp; Agg'!E$61:E$63)))</f>
        <v>0</v>
      </c>
      <c r="G234" s="354">
        <f>IF($D$231="Yes",G249,IF($B$7="Actuals Only",IF('C Report'!$K$2&gt;G$11,SUMIF('WOW PMPM &amp; Agg'!$B$61:$B$63,'Summary TC'!$B234,'WOW PMPM &amp; Agg'!F$61:F$63),IF(AND('C Report'!$K$2=G$11,'C Report'!$K$3=1),(SUMIF('WOW PMPM &amp; Agg'!$B$61:$B$63,'Summary TC'!$B234,'WOW PMPM &amp; Agg'!F$61:F$63)*0.25),IF(AND('C Report'!$K$2=G$11,'C Report'!$K$3=2),(SUMIF('WOW PMPM &amp; Agg'!$B$61:$B$63,'Summary TC'!$B234,'WOW PMPM &amp; Agg'!F$61:F$63)*0.5),IF(AND('C Report'!$K$2=G$11,'C Report'!$K$3=3),(SUMIF('WOW PMPM &amp; Agg'!$B$61:$B$63,'Summary TC'!$B234,'WOW PMPM &amp; Agg'!F$61:F$63)*0.75),IF(AND('C Report'!$K$2=G$11,'C Report'!$K$3=4),SUMIF('WOW PMPM &amp; Agg'!$B$61:$B$63,'Summary TC'!$B234,'WOW PMPM &amp; Agg'!F$61:F$63),""))))),SUMIF('WOW PMPM &amp; Agg'!$B$61:$B$63,'Summary TC'!$B234,'WOW PMPM &amp; Agg'!F$61:F$63)))</f>
        <v>0</v>
      </c>
      <c r="H234" s="354">
        <f>IF($D$231="Yes",H249,IF($B$7="Actuals Only",IF('C Report'!$K$2&gt;H$11,SUMIF('WOW PMPM &amp; Agg'!$B$61:$B$63,'Summary TC'!$B234,'WOW PMPM &amp; Agg'!G$61:G$63),IF(AND('C Report'!$K$2=H$11,'C Report'!$K$3=1),(SUMIF('WOW PMPM &amp; Agg'!$B$61:$B$63,'Summary TC'!$B234,'WOW PMPM &amp; Agg'!G$61:G$63)*0.25),IF(AND('C Report'!$K$2=H$11,'C Report'!$K$3=2),(SUMIF('WOW PMPM &amp; Agg'!$B$61:$B$63,'Summary TC'!$B234,'WOW PMPM &amp; Agg'!G$61:G$63)*0.5),IF(AND('C Report'!$K$2=H$11,'C Report'!$K$3=3),(SUMIF('WOW PMPM &amp; Agg'!$B$61:$B$63,'Summary TC'!$B234,'WOW PMPM &amp; Agg'!G$61:G$63)*0.75),IF(AND('C Report'!$K$2=H$11,'C Report'!$K$3=4),SUMIF('WOW PMPM &amp; Agg'!$B$61:$B$63,'Summary TC'!$B234,'WOW PMPM &amp; Agg'!G$61:G$63),""))))),SUMIF('WOW PMPM &amp; Agg'!$B$61:$B$63,'Summary TC'!$B234,'WOW PMPM &amp; Agg'!G$61:G$63)))</f>
        <v>0</v>
      </c>
      <c r="I234" s="354">
        <f>IF($D$231="Yes",I249,IF($B$7="Actuals Only",IF('C Report'!$K$2&gt;I$11,SUMIF('WOW PMPM &amp; Agg'!$B$61:$B$63,'Summary TC'!$B234,'WOW PMPM &amp; Agg'!H$61:H$63),IF(AND('C Report'!$K$2=I$11,'C Report'!$K$3=1),(SUMIF('WOW PMPM &amp; Agg'!$B$61:$B$63,'Summary TC'!$B234,'WOW PMPM &amp; Agg'!H$61:H$63)*0.25),IF(AND('C Report'!$K$2=I$11,'C Report'!$K$3=2),(SUMIF('WOW PMPM &amp; Agg'!$B$61:$B$63,'Summary TC'!$B234,'WOW PMPM &amp; Agg'!H$61:H$63)*0.5),IF(AND('C Report'!$K$2=I$11,'C Report'!$K$3=3),(SUMIF('WOW PMPM &amp; Agg'!$B$61:$B$63,'Summary TC'!$B234,'WOW PMPM &amp; Agg'!H$61:H$63)*0.75),IF(AND('C Report'!$K$2=I$11,'C Report'!$K$3=4),SUMIF('WOW PMPM &amp; Agg'!$B$61:$B$63,'Summary TC'!$B234,'WOW PMPM &amp; Agg'!H$61:H$63),""))))),SUMIF('WOW PMPM &amp; Agg'!$B$61:$B$63,'Summary TC'!$B234,'WOW PMPM &amp; Agg'!H$61:H$63)))</f>
        <v>0</v>
      </c>
      <c r="J234" s="354">
        <f>IF($D$231="Yes",J249,IF($B$7="Actuals Only",IF('C Report'!$K$2&gt;J$11,SUMIF('WOW PMPM &amp; Agg'!$B$61:$B$63,'Summary TC'!$B234,'WOW PMPM &amp; Agg'!I$61:I$63),IF(AND('C Report'!$K$2=J$11,'C Report'!$K$3=1),(SUMIF('WOW PMPM &amp; Agg'!$B$61:$B$63,'Summary TC'!$B234,'WOW PMPM &amp; Agg'!I$61:I$63)*0.25),IF(AND('C Report'!$K$2=J$11,'C Report'!$K$3=2),(SUMIF('WOW PMPM &amp; Agg'!$B$61:$B$63,'Summary TC'!$B234,'WOW PMPM &amp; Agg'!I$61:I$63)*0.5),IF(AND('C Report'!$K$2=J$11,'C Report'!$K$3=3),(SUMIF('WOW PMPM &amp; Agg'!$B$61:$B$63,'Summary TC'!$B234,'WOW PMPM &amp; Agg'!I$61:I$63)*0.75),IF(AND('C Report'!$K$2=J$11,'C Report'!$K$3=4),SUMIF('WOW PMPM &amp; Agg'!$B$61:$B$63,'Summary TC'!$B234,'WOW PMPM &amp; Agg'!I$61:I$63),""))))),SUMIF('WOW PMPM &amp; Agg'!$B$61:$B$63,'Summary TC'!$B234,'WOW PMPM &amp; Agg'!I$61:I$63)))</f>
        <v>0</v>
      </c>
      <c r="K234" s="354">
        <f>IF($D$231="Yes",K249,IF($B$7="Actuals Only",IF('C Report'!$K$2&gt;K$11,SUMIF('WOW PMPM &amp; Agg'!$B$61:$B$63,'Summary TC'!$B234,'WOW PMPM &amp; Agg'!J$61:J$63),IF(AND('C Report'!$K$2=K$11,'C Report'!$K$3=1),(SUMIF('WOW PMPM &amp; Agg'!$B$61:$B$63,'Summary TC'!$B234,'WOW PMPM &amp; Agg'!J$61:J$63)*0.25),IF(AND('C Report'!$K$2=K$11,'C Report'!$K$3=2),(SUMIF('WOW PMPM &amp; Agg'!$B$61:$B$63,'Summary TC'!$B234,'WOW PMPM &amp; Agg'!J$61:J$63)*0.5),IF(AND('C Report'!$K$2=K$11,'C Report'!$K$3=3),(SUMIF('WOW PMPM &amp; Agg'!$B$61:$B$63,'Summary TC'!$B234,'WOW PMPM &amp; Agg'!J$61:J$63)*0.75),IF(AND('C Report'!$K$2=K$11,'C Report'!$K$3=4),SUMIF('WOW PMPM &amp; Agg'!$B$61:$B$63,'Summary TC'!$B234,'WOW PMPM &amp; Agg'!J$61:J$63),""))))),SUMIF('WOW PMPM &amp; Agg'!$B$61:$B$63,'Summary TC'!$B234,'WOW PMPM &amp; Agg'!J$61:J$63)))</f>
        <v>0</v>
      </c>
      <c r="L234" s="354">
        <f>IF($D$231="Yes",L249,IF($B$7="Actuals Only",IF('C Report'!$K$2&gt;L$11,SUMIF('WOW PMPM &amp; Agg'!$B$61:$B$63,'Summary TC'!$B234,'WOW PMPM &amp; Agg'!K$61:K$63),IF(AND('C Report'!$K$2=L$11,'C Report'!$K$3=1),(SUMIF('WOW PMPM &amp; Agg'!$B$61:$B$63,'Summary TC'!$B234,'WOW PMPM &amp; Agg'!K$61:K$63)*0.25),IF(AND('C Report'!$K$2=L$11,'C Report'!$K$3=2),(SUMIF('WOW PMPM &amp; Agg'!$B$61:$B$63,'Summary TC'!$B234,'WOW PMPM &amp; Agg'!K$61:K$63)*0.5),IF(AND('C Report'!$K$2=L$11,'C Report'!$K$3=3),(SUMIF('WOW PMPM &amp; Agg'!$B$61:$B$63,'Summary TC'!$B234,'WOW PMPM &amp; Agg'!K$61:K$63)*0.75),IF(AND('C Report'!$K$2=L$11,'C Report'!$K$3=4),SUMIF('WOW PMPM &amp; Agg'!$B$61:$B$63,'Summary TC'!$B234,'WOW PMPM &amp; Agg'!K$61:K$63),""))))),SUMIF('WOW PMPM &amp; Agg'!$B$61:$B$63,'Summary TC'!$B234,'WOW PMPM &amp; Agg'!K$61:K$63)))</f>
        <v>0</v>
      </c>
      <c r="M234" s="354">
        <f>IF($D$231="Yes",M249,IF($B$7="Actuals Only",IF('C Report'!$K$2&gt;M$11,SUMIF('WOW PMPM &amp; Agg'!$B$61:$B$63,'Summary TC'!$B234,'WOW PMPM &amp; Agg'!L$61:L$63),IF(AND('C Report'!$K$2=M$11,'C Report'!$K$3=1),(SUMIF('WOW PMPM &amp; Agg'!$B$61:$B$63,'Summary TC'!$B234,'WOW PMPM &amp; Agg'!L$61:L$63)*0.25),IF(AND('C Report'!$K$2=M$11,'C Report'!$K$3=2),(SUMIF('WOW PMPM &amp; Agg'!$B$61:$B$63,'Summary TC'!$B234,'WOW PMPM &amp; Agg'!L$61:L$63)*0.5),IF(AND('C Report'!$K$2=M$11,'C Report'!$K$3=3),(SUMIF('WOW PMPM &amp; Agg'!$B$61:$B$63,'Summary TC'!$B234,'WOW PMPM &amp; Agg'!L$61:L$63)*0.75),IF(AND('C Report'!$K$2=M$11,'C Report'!$K$3=4),SUMIF('WOW PMPM &amp; Agg'!$B$61:$B$63,'Summary TC'!$B234,'WOW PMPM &amp; Agg'!L$61:L$63),""))))),SUMIF('WOW PMPM &amp; Agg'!$B$61:$B$63,'Summary TC'!$B234,'WOW PMPM &amp; Agg'!L$61:L$63)))</f>
        <v>0</v>
      </c>
      <c r="N234" s="354">
        <f>IF($D$231="Yes",N249,IF($B$7="Actuals Only",IF('C Report'!$K$2&gt;N$11,SUMIF('WOW PMPM &amp; Agg'!$B$61:$B$63,'Summary TC'!$B234,'WOW PMPM &amp; Agg'!M$61:M$63),IF(AND('C Report'!$K$2=N$11,'C Report'!$K$3=1),(SUMIF('WOW PMPM &amp; Agg'!$B$61:$B$63,'Summary TC'!$B234,'WOW PMPM &amp; Agg'!M$61:M$63)*0.25),IF(AND('C Report'!$K$2=N$11,'C Report'!$K$3=2),(SUMIF('WOW PMPM &amp; Agg'!$B$61:$B$63,'Summary TC'!$B234,'WOW PMPM &amp; Agg'!M$61:M$63)*0.5),IF(AND('C Report'!$K$2=N$11,'C Report'!$K$3=3),(SUMIF('WOW PMPM &amp; Agg'!$B$61:$B$63,'Summary TC'!$B234,'WOW PMPM &amp; Agg'!M$61:M$63)*0.75),IF(AND('C Report'!$K$2=N$11,'C Report'!$K$3=4),SUMIF('WOW PMPM &amp; Agg'!$B$61:$B$63,'Summary TC'!$B234,'WOW PMPM &amp; Agg'!M$61:M$63),""))))),SUMIF('WOW PMPM &amp; Agg'!$B$61:$B$63,'Summary TC'!$B234,'WOW PMPM &amp; Agg'!M$61:M$63)))</f>
        <v>0</v>
      </c>
      <c r="O234" s="354">
        <f>IF($D$231="Yes",O249,IF($B$7="Actuals Only",IF('C Report'!$K$2&gt;O$11,SUMIF('WOW PMPM &amp; Agg'!$B$61:$B$63,'Summary TC'!$B234,'WOW PMPM &amp; Agg'!N$61:N$63),IF(AND('C Report'!$K$2=O$11,'C Report'!$K$3=1),(SUMIF('WOW PMPM &amp; Agg'!$B$61:$B$63,'Summary TC'!$B234,'WOW PMPM &amp; Agg'!N$61:N$63)*0.25),IF(AND('C Report'!$K$2=O$11,'C Report'!$K$3=2),(SUMIF('WOW PMPM &amp; Agg'!$B$61:$B$63,'Summary TC'!$B234,'WOW PMPM &amp; Agg'!N$61:N$63)*0.5),IF(AND('C Report'!$K$2=O$11,'C Report'!$K$3=3),(SUMIF('WOW PMPM &amp; Agg'!$B$61:$B$63,'Summary TC'!$B234,'WOW PMPM &amp; Agg'!N$61:N$63)*0.75),IF(AND('C Report'!$K$2=O$11,'C Report'!$K$3=4),SUMIF('WOW PMPM &amp; Agg'!$B$61:$B$63,'Summary TC'!$B234,'WOW PMPM &amp; Agg'!N$61:N$63),""))))),SUMIF('WOW PMPM &amp; Agg'!$B$61:$B$63,'Summary TC'!$B234,'WOW PMPM &amp; Agg'!N$61:N$63)))</f>
        <v>0</v>
      </c>
      <c r="P234" s="354">
        <f>IF($D$231="Yes",P249,IF($B$7="Actuals Only",IF('C Report'!$K$2&gt;P$11,SUMIF('WOW PMPM &amp; Agg'!$B$61:$B$63,'Summary TC'!$B234,'WOW PMPM &amp; Agg'!O$61:O$63),IF(AND('C Report'!$K$2=P$11,'C Report'!$K$3=1),(SUMIF('WOW PMPM &amp; Agg'!$B$61:$B$63,'Summary TC'!$B234,'WOW PMPM &amp; Agg'!O$61:O$63)*0.25),IF(AND('C Report'!$K$2=P$11,'C Report'!$K$3=2),(SUMIF('WOW PMPM &amp; Agg'!$B$61:$B$63,'Summary TC'!$B234,'WOW PMPM &amp; Agg'!O$61:O$63)*0.5),IF(AND('C Report'!$K$2=P$11,'C Report'!$K$3=3),(SUMIF('WOW PMPM &amp; Agg'!$B$61:$B$63,'Summary TC'!$B234,'WOW PMPM &amp; Agg'!O$61:O$63)*0.75),IF(AND('C Report'!$K$2=P$11,'C Report'!$K$3=4),SUMIF('WOW PMPM &amp; Agg'!$B$61:$B$63,'Summary TC'!$B234,'WOW PMPM &amp; Agg'!O$61:O$63),""))))),SUMIF('WOW PMPM &amp; Agg'!$B$61:$B$63,'Summary TC'!$B234,'WOW PMPM &amp; Agg'!O$61:O$63)))</f>
        <v>0</v>
      </c>
      <c r="Q234" s="354">
        <f>IF($D$231="Yes",Q249,IF($B$7="Actuals Only",IF('C Report'!$K$2&gt;Q$11,SUMIF('WOW PMPM &amp; Agg'!$B$61:$B$63,'Summary TC'!$B234,'WOW PMPM &amp; Agg'!P$61:P$63),IF(AND('C Report'!$K$2=Q$11,'C Report'!$K$3=1),(SUMIF('WOW PMPM &amp; Agg'!$B$61:$B$63,'Summary TC'!$B234,'WOW PMPM &amp; Agg'!P$61:P$63)*0.25),IF(AND('C Report'!$K$2=Q$11,'C Report'!$K$3=2),(SUMIF('WOW PMPM &amp; Agg'!$B$61:$B$63,'Summary TC'!$B234,'WOW PMPM &amp; Agg'!P$61:P$63)*0.5),IF(AND('C Report'!$K$2=Q$11,'C Report'!$K$3=3),(SUMIF('WOW PMPM &amp; Agg'!$B$61:$B$63,'Summary TC'!$B234,'WOW PMPM &amp; Agg'!P$61:P$63)*0.75),IF(AND('C Report'!$K$2=Q$11,'C Report'!$K$3=4),SUMIF('WOW PMPM &amp; Agg'!$B$61:$B$63,'Summary TC'!$B234,'WOW PMPM &amp; Agg'!P$61:P$63),""))))),SUMIF('WOW PMPM &amp; Agg'!$B$61:$B$63,'Summary TC'!$B234,'WOW PMPM &amp; Agg'!P$61:P$63)))</f>
        <v>0</v>
      </c>
      <c r="R234" s="354">
        <f>IF($D$231="Yes",R249,IF($B$7="Actuals Only",IF('C Report'!$K$2&gt;R$11,SUMIF('WOW PMPM &amp; Agg'!$B$61:$B$63,'Summary TC'!$B234,'WOW PMPM &amp; Agg'!Q$61:Q$63),IF(AND('C Report'!$K$2=R$11,'C Report'!$K$3=1),(SUMIF('WOW PMPM &amp; Agg'!$B$61:$B$63,'Summary TC'!$B234,'WOW PMPM &amp; Agg'!Q$61:Q$63)*0.25),IF(AND('C Report'!$K$2=R$11,'C Report'!$K$3=2),(SUMIF('WOW PMPM &amp; Agg'!$B$61:$B$63,'Summary TC'!$B234,'WOW PMPM &amp; Agg'!Q$61:Q$63)*0.5),IF(AND('C Report'!$K$2=R$11,'C Report'!$K$3=3),(SUMIF('WOW PMPM &amp; Agg'!$B$61:$B$63,'Summary TC'!$B234,'WOW PMPM &amp; Agg'!Q$61:Q$63)*0.75),IF(AND('C Report'!$K$2=R$11,'C Report'!$K$3=4),SUMIF('WOW PMPM &amp; Agg'!$B$61:$B$63,'Summary TC'!$B234,'WOW PMPM &amp; Agg'!Q$61:Q$63),""))))),SUMIF('WOW PMPM &amp; Agg'!$B$61:$B$63,'Summary TC'!$B234,'WOW PMPM &amp; Agg'!Q$61:Q$63)))</f>
        <v>0</v>
      </c>
      <c r="S234" s="354">
        <f>IF($D$231="Yes",S249,IF($B$7="Actuals Only",IF('C Report'!$K$2&gt;S$11,SUMIF('WOW PMPM &amp; Agg'!$B$61:$B$63,'Summary TC'!$B234,'WOW PMPM &amp; Agg'!R$61:R$63),IF(AND('C Report'!$K$2=S$11,'C Report'!$K$3=1),(SUMIF('WOW PMPM &amp; Agg'!$B$61:$B$63,'Summary TC'!$B234,'WOW PMPM &amp; Agg'!R$61:R$63)*0.25),IF(AND('C Report'!$K$2=S$11,'C Report'!$K$3=2),(SUMIF('WOW PMPM &amp; Agg'!$B$61:$B$63,'Summary TC'!$B234,'WOW PMPM &amp; Agg'!R$61:R$63)*0.5),IF(AND('C Report'!$K$2=S$11,'C Report'!$K$3=3),(SUMIF('WOW PMPM &amp; Agg'!$B$61:$B$63,'Summary TC'!$B234,'WOW PMPM &amp; Agg'!R$61:R$63)*0.75),IF(AND('C Report'!$K$2=S$11,'C Report'!$K$3=4),SUMIF('WOW PMPM &amp; Agg'!$B$61:$B$63,'Summary TC'!$B234,'WOW PMPM &amp; Agg'!R$61:R$63),""))))),SUMIF('WOW PMPM &amp; Agg'!$B$61:$B$63,'Summary TC'!$B234,'WOW PMPM &amp; Agg'!R$61:R$63)))</f>
        <v>0</v>
      </c>
      <c r="T234" s="354">
        <f>IF($D$231="Yes",T249,IF($B$7="Actuals Only",IF('C Report'!$K$2&gt;T$11,SUMIF('WOW PMPM &amp; Agg'!$B$61:$B$63,'Summary TC'!$B234,'WOW PMPM &amp; Agg'!S$61:S$63),IF(AND('C Report'!$K$2=T$11,'C Report'!$K$3=1),(SUMIF('WOW PMPM &amp; Agg'!$B$61:$B$63,'Summary TC'!$B234,'WOW PMPM &amp; Agg'!S$61:S$63)*0.25),IF(AND('C Report'!$K$2=T$11,'C Report'!$K$3=2),(SUMIF('WOW PMPM &amp; Agg'!$B$61:$B$63,'Summary TC'!$B234,'WOW PMPM &amp; Agg'!S$61:S$63)*0.5),IF(AND('C Report'!$K$2=T$11,'C Report'!$K$3=3),(SUMIF('WOW PMPM &amp; Agg'!$B$61:$B$63,'Summary TC'!$B234,'WOW PMPM &amp; Agg'!S$61:S$63)*0.75),IF(AND('C Report'!$K$2=T$11,'C Report'!$K$3=4),SUMIF('WOW PMPM &amp; Agg'!$B$61:$B$63,'Summary TC'!$B234,'WOW PMPM &amp; Agg'!S$61:S$63),""))))),SUMIF('WOW PMPM &amp; Agg'!$B$61:$B$63,'Summary TC'!$B234,'WOW PMPM &amp; Agg'!S$61:S$63)))</f>
        <v>0</v>
      </c>
      <c r="U234" s="354">
        <f>IF($D$231="Yes",U249,IF($B$7="Actuals Only",IF('C Report'!$K$2&gt;U$11,SUMIF('WOW PMPM &amp; Agg'!$B$61:$B$63,'Summary TC'!$B234,'WOW PMPM &amp; Agg'!T$61:T$63),IF(AND('C Report'!$K$2=U$11,'C Report'!$K$3=1),(SUMIF('WOW PMPM &amp; Agg'!$B$61:$B$63,'Summary TC'!$B234,'WOW PMPM &amp; Agg'!T$61:T$63)*0.25),IF(AND('C Report'!$K$2=U$11,'C Report'!$K$3=2),(SUMIF('WOW PMPM &amp; Agg'!$B$61:$B$63,'Summary TC'!$B234,'WOW PMPM &amp; Agg'!T$61:T$63)*0.5),IF(AND('C Report'!$K$2=U$11,'C Report'!$K$3=3),(SUMIF('WOW PMPM &amp; Agg'!$B$61:$B$63,'Summary TC'!$B234,'WOW PMPM &amp; Agg'!T$61:T$63)*0.75),IF(AND('C Report'!$K$2=U$11,'C Report'!$K$3=4),SUMIF('WOW PMPM &amp; Agg'!$B$61:$B$63,'Summary TC'!$B234,'WOW PMPM &amp; Agg'!T$61:T$63),""))))),SUMIF('WOW PMPM &amp; Agg'!$B$61:$B$63,'Summary TC'!$B234,'WOW PMPM &amp; Agg'!T$61:T$63)))</f>
        <v>0</v>
      </c>
      <c r="V234" s="354">
        <f>IF($D$231="Yes",V249,IF($B$7="Actuals Only",IF('C Report'!$K$2&gt;V$11,SUMIF('WOW PMPM &amp; Agg'!$B$61:$B$63,'Summary TC'!$B234,'WOW PMPM &amp; Agg'!U$61:U$63),IF(AND('C Report'!$K$2=V$11,'C Report'!$K$3=1),(SUMIF('WOW PMPM &amp; Agg'!$B$61:$B$63,'Summary TC'!$B234,'WOW PMPM &amp; Agg'!U$61:U$63)*0.25),IF(AND('C Report'!$K$2=V$11,'C Report'!$K$3=2),(SUMIF('WOW PMPM &amp; Agg'!$B$61:$B$63,'Summary TC'!$B234,'WOW PMPM &amp; Agg'!U$61:U$63)*0.5),IF(AND('C Report'!$K$2=V$11,'C Report'!$K$3=3),(SUMIF('WOW PMPM &amp; Agg'!$B$61:$B$63,'Summary TC'!$B234,'WOW PMPM &amp; Agg'!U$61:U$63)*0.75),IF(AND('C Report'!$K$2=V$11,'C Report'!$K$3=4),SUMIF('WOW PMPM &amp; Agg'!$B$61:$B$63,'Summary TC'!$B234,'WOW PMPM &amp; Agg'!U$61:U$63),""))))),SUMIF('WOW PMPM &amp; Agg'!$B$61:$B$63,'Summary TC'!$B234,'WOW PMPM &amp; Agg'!U$61:U$63)))</f>
        <v>0</v>
      </c>
      <c r="W234" s="354">
        <f>IF($D$231="Yes",W249,IF($B$7="Actuals Only",IF('C Report'!$K$2&gt;W$11,SUMIF('WOW PMPM &amp; Agg'!$B$61:$B$63,'Summary TC'!$B234,'WOW PMPM &amp; Agg'!V$61:V$63),IF(AND('C Report'!$K$2=W$11,'C Report'!$K$3=1),(SUMIF('WOW PMPM &amp; Agg'!$B$61:$B$63,'Summary TC'!$B234,'WOW PMPM &amp; Agg'!V$61:V$63)*0.25),IF(AND('C Report'!$K$2=W$11,'C Report'!$K$3=2),(SUMIF('WOW PMPM &amp; Agg'!$B$61:$B$63,'Summary TC'!$B234,'WOW PMPM &amp; Agg'!V$61:V$63)*0.5),IF(AND('C Report'!$K$2=W$11,'C Report'!$K$3=3),(SUMIF('WOW PMPM &amp; Agg'!$B$61:$B$63,'Summary TC'!$B234,'WOW PMPM &amp; Agg'!V$61:V$63)*0.75),IF(AND('C Report'!$K$2=W$11,'C Report'!$K$3=4),SUMIF('WOW PMPM &amp; Agg'!$B$61:$B$63,'Summary TC'!$B234,'WOW PMPM &amp; Agg'!V$61:V$63),""))))),SUMIF('WOW PMPM &amp; Agg'!$B$61:$B$63,'Summary TC'!$B234,'WOW PMPM &amp; Agg'!V$61:V$63)))</f>
        <v>0</v>
      </c>
      <c r="X234" s="354">
        <f>IF($D$231="Yes",X249,IF($B$7="Actuals Only",IF('C Report'!$K$2&gt;X$11,SUMIF('WOW PMPM &amp; Agg'!$B$61:$B$63,'Summary TC'!$B234,'WOW PMPM &amp; Agg'!W$61:W$63),IF(AND('C Report'!$K$2=X$11,'C Report'!$K$3=1),(SUMIF('WOW PMPM &amp; Agg'!$B$61:$B$63,'Summary TC'!$B234,'WOW PMPM &amp; Agg'!W$61:W$63)*0.25),IF(AND('C Report'!$K$2=X$11,'C Report'!$K$3=2),(SUMIF('WOW PMPM &amp; Agg'!$B$61:$B$63,'Summary TC'!$B234,'WOW PMPM &amp; Agg'!W$61:W$63)*0.5),IF(AND('C Report'!$K$2=X$11,'C Report'!$K$3=3),(SUMIF('WOW PMPM &amp; Agg'!$B$61:$B$63,'Summary TC'!$B234,'WOW PMPM &amp; Agg'!W$61:W$63)*0.75),IF(AND('C Report'!$K$2=X$11,'C Report'!$K$3=4),SUMIF('WOW PMPM &amp; Agg'!$B$61:$B$63,'Summary TC'!$B234,'WOW PMPM &amp; Agg'!W$61:W$63),""))))),SUMIF('WOW PMPM &amp; Agg'!$B$61:$B$63,'Summary TC'!$B234,'WOW PMPM &amp; Agg'!W$61:W$63)))</f>
        <v>0</v>
      </c>
      <c r="Y234" s="354">
        <f>IF($D$231="Yes",Y249,IF($B$7="Actuals Only",IF('C Report'!$K$2&gt;Y$11,SUMIF('WOW PMPM &amp; Agg'!$B$61:$B$63,'Summary TC'!$B234,'WOW PMPM &amp; Agg'!X$61:X$63),IF(AND('C Report'!$K$2=Y$11,'C Report'!$K$3=1),(SUMIF('WOW PMPM &amp; Agg'!$B$61:$B$63,'Summary TC'!$B234,'WOW PMPM &amp; Agg'!X$61:X$63)*0.25),IF(AND('C Report'!$K$2=Y$11,'C Report'!$K$3=2),(SUMIF('WOW PMPM &amp; Agg'!$B$61:$B$63,'Summary TC'!$B234,'WOW PMPM &amp; Agg'!X$61:X$63)*0.5),IF(AND('C Report'!$K$2=Y$11,'C Report'!$K$3=3),(SUMIF('WOW PMPM &amp; Agg'!$B$61:$B$63,'Summary TC'!$B234,'WOW PMPM &amp; Agg'!X$61:X$63)*0.75),IF(AND('C Report'!$K$2=Y$11,'C Report'!$K$3=4),SUMIF('WOW PMPM &amp; Agg'!$B$61:$B$63,'Summary TC'!$B234,'WOW PMPM &amp; Agg'!X$61:X$63),""))))),SUMIF('WOW PMPM &amp; Agg'!$B$61:$B$63,'Summary TC'!$B234,'WOW PMPM &amp; Agg'!X$61:X$63)))</f>
        <v>0</v>
      </c>
      <c r="Z234" s="354">
        <f>IF($D$231="Yes",Z249,IF($B$7="Actuals Only",IF('C Report'!$K$2&gt;Z$11,SUMIF('WOW PMPM &amp; Agg'!$B$61:$B$63,'Summary TC'!$B234,'WOW PMPM &amp; Agg'!Y$61:Y$63),IF(AND('C Report'!$K$2=Z$11,'C Report'!$K$3=1),(SUMIF('WOW PMPM &amp; Agg'!$B$61:$B$63,'Summary TC'!$B234,'WOW PMPM &amp; Agg'!Y$61:Y$63)*0.25),IF(AND('C Report'!$K$2=Z$11,'C Report'!$K$3=2),(SUMIF('WOW PMPM &amp; Agg'!$B$61:$B$63,'Summary TC'!$B234,'WOW PMPM &amp; Agg'!Y$61:Y$63)*0.5),IF(AND('C Report'!$K$2=Z$11,'C Report'!$K$3=3),(SUMIF('WOW PMPM &amp; Agg'!$B$61:$B$63,'Summary TC'!$B234,'WOW PMPM &amp; Agg'!Y$61:Y$63)*0.75),IF(AND('C Report'!$K$2=Z$11,'C Report'!$K$3=4),SUMIF('WOW PMPM &amp; Agg'!$B$61:$B$63,'Summary TC'!$B234,'WOW PMPM &amp; Agg'!Y$61:Y$63),""))))),SUMIF('WOW PMPM &amp; Agg'!$B$61:$B$63,'Summary TC'!$B234,'WOW PMPM &amp; Agg'!Y$61:Y$63)))</f>
        <v>0</v>
      </c>
      <c r="AA234" s="354">
        <f>IF($D$231="Yes",AA249,IF($B$7="Actuals Only",IF('C Report'!$K$2&gt;AA$11,SUMIF('WOW PMPM &amp; Agg'!$B$61:$B$63,'Summary TC'!$B234,'WOW PMPM &amp; Agg'!Z$61:Z$63),IF(AND('C Report'!$K$2=AA$11,'C Report'!$K$3=1),(SUMIF('WOW PMPM &amp; Agg'!$B$61:$B$63,'Summary TC'!$B234,'WOW PMPM &amp; Agg'!Z$61:Z$63)*0.25),IF(AND('C Report'!$K$2=AA$11,'C Report'!$K$3=2),(SUMIF('WOW PMPM &amp; Agg'!$B$61:$B$63,'Summary TC'!$B234,'WOW PMPM &amp; Agg'!Z$61:Z$63)*0.5),IF(AND('C Report'!$K$2=AA$11,'C Report'!$K$3=3),(SUMIF('WOW PMPM &amp; Agg'!$B$61:$B$63,'Summary TC'!$B234,'WOW PMPM &amp; Agg'!Z$61:Z$63)*0.75),IF(AND('C Report'!$K$2=AA$11,'C Report'!$K$3=4),SUMIF('WOW PMPM &amp; Agg'!$B$61:$B$63,'Summary TC'!$B234,'WOW PMPM &amp; Agg'!Z$61:Z$63),""))))),SUMIF('WOW PMPM &amp; Agg'!$B$61:$B$63,'Summary TC'!$B234,'WOW PMPM &amp; Agg'!Z$61:Z$63)))</f>
        <v>0</v>
      </c>
      <c r="AB234" s="354">
        <f>IF($D$231="Yes",AB249,IF($B$7="Actuals Only",IF('C Report'!$K$2&gt;AB$11,SUMIF('WOW PMPM &amp; Agg'!$B$61:$B$63,'Summary TC'!$B234,'WOW PMPM &amp; Agg'!AA$61:AA$63),IF(AND('C Report'!$K$2=AB$11,'C Report'!$K$3=1),(SUMIF('WOW PMPM &amp; Agg'!$B$61:$B$63,'Summary TC'!$B234,'WOW PMPM &amp; Agg'!AA$61:AA$63)*0.25),IF(AND('C Report'!$K$2=AB$11,'C Report'!$K$3=2),(SUMIF('WOW PMPM &amp; Agg'!$B$61:$B$63,'Summary TC'!$B234,'WOW PMPM &amp; Agg'!AA$61:AA$63)*0.5),IF(AND('C Report'!$K$2=AB$11,'C Report'!$K$3=3),(SUMIF('WOW PMPM &amp; Agg'!$B$61:$B$63,'Summary TC'!$B234,'WOW PMPM &amp; Agg'!AA$61:AA$63)*0.75),IF(AND('C Report'!$K$2=AB$11,'C Report'!$K$3=4),SUMIF('WOW PMPM &amp; Agg'!$B$61:$B$63,'Summary TC'!$B234,'WOW PMPM &amp; Agg'!AA$61:AA$63),""))))),SUMIF('WOW PMPM &amp; Agg'!$B$61:$B$63,'Summary TC'!$B234,'WOW PMPM &amp; Agg'!AA$61:AA$63)))</f>
        <v>0</v>
      </c>
      <c r="AC234" s="355">
        <f>IF($D$231="Yes",AC249,IF($B$7="Actuals Only",IF('C Report'!$K$2&gt;AC$11,SUMIF('WOW PMPM &amp; Agg'!$B$61:$B$63,'Summary TC'!$B234,'WOW PMPM &amp; Agg'!AB$61:AB$63),IF(AND('C Report'!$K$2=AC$11,'C Report'!$K$3=1),(SUMIF('WOW PMPM &amp; Agg'!$B$61:$B$63,'Summary TC'!$B234,'WOW PMPM &amp; Agg'!AB$61:AB$63)*0.25),IF(AND('C Report'!$K$2=AC$11,'C Report'!$K$3=2),(SUMIF('WOW PMPM &amp; Agg'!$B$61:$B$63,'Summary TC'!$B234,'WOW PMPM &amp; Agg'!AB$61:AB$63)*0.5),IF(AND('C Report'!$K$2=AC$11,'C Report'!$K$3=3),(SUMIF('WOW PMPM &amp; Agg'!$B$61:$B$63,'Summary TC'!$B234,'WOW PMPM &amp; Agg'!AB$61:AB$63)*0.75),IF(AND('C Report'!$K$2=AC$11,'C Report'!$K$3=4),SUMIF('WOW PMPM &amp; Agg'!$B$61:$B$63,'Summary TC'!$B234,'WOW PMPM &amp; Agg'!AB$61:AB$63),""))))),SUMIF('WOW PMPM &amp; Agg'!$B$61:$B$63,'Summary TC'!$B234,'WOW PMPM &amp; Agg'!AB$61:AB$63)))</f>
        <v>0</v>
      </c>
      <c r="AD234" s="262"/>
    </row>
    <row r="235" spans="2:30" x14ac:dyDescent="0.2">
      <c r="B235" s="61" t="str">
        <f>IFERROR(VLOOKUP(C235,'MEG Def'!$A$57:$B$59,2),"")</f>
        <v/>
      </c>
      <c r="C235" s="114"/>
      <c r="D235" s="357" t="str">
        <f>IF($C235&lt;&gt;0,"Total","")</f>
        <v/>
      </c>
      <c r="E235" s="354">
        <f>IF($D$231="Yes",E250,IF($B$7="Actuals Only",IF('C Report'!$K$2&gt;E$11,SUMIF('WOW PMPM &amp; Agg'!$B$61:$B$63,'Summary TC'!$B235,'WOW PMPM &amp; Agg'!D$61:D$63),IF(AND('C Report'!$K$2=E$11,'C Report'!$K$3=1),(SUMIF('WOW PMPM &amp; Agg'!$B$61:$B$63,'Summary TC'!$B235,'WOW PMPM &amp; Agg'!D$61:D$63)*0.25),IF(AND('C Report'!$K$2=E$11,'C Report'!$K$3=2),(SUMIF('WOW PMPM &amp; Agg'!$B$61:$B$63,'Summary TC'!$B235,'WOW PMPM &amp; Agg'!D$61:D$63)*0.5),IF(AND('C Report'!$K$2=E$11,'C Report'!$K$3=3),(SUMIF('WOW PMPM &amp; Agg'!$B$61:$B$63,'Summary TC'!$B235,'WOW PMPM &amp; Agg'!D$61:D$63)*0.75),IF(AND('C Report'!$K$2=E$11,'C Report'!$K$3=4),SUMIF('WOW PMPM &amp; Agg'!$B$61:$B$63,'Summary TC'!$B235,'WOW PMPM &amp; Agg'!D$61:D$63),""))))),SUMIF('WOW PMPM &amp; Agg'!$B$61:$B$63,'Summary TC'!$B235,'WOW PMPM &amp; Agg'!D$61:D$63)))</f>
        <v>0</v>
      </c>
      <c r="F235" s="354">
        <f>IF($D$231="Yes",F250,IF($B$7="Actuals Only",IF('C Report'!$K$2&gt;F$11,SUMIF('WOW PMPM &amp; Agg'!$B$61:$B$63,'Summary TC'!$B235,'WOW PMPM &amp; Agg'!E$61:E$63),IF(AND('C Report'!$K$2=F$11,'C Report'!$K$3=1),(SUMIF('WOW PMPM &amp; Agg'!$B$61:$B$63,'Summary TC'!$B235,'WOW PMPM &amp; Agg'!E$61:E$63)*0.25),IF(AND('C Report'!$K$2=F$11,'C Report'!$K$3=2),(SUMIF('WOW PMPM &amp; Agg'!$B$61:$B$63,'Summary TC'!$B235,'WOW PMPM &amp; Agg'!E$61:E$63)*0.5),IF(AND('C Report'!$K$2=F$11,'C Report'!$K$3=3),(SUMIF('WOW PMPM &amp; Agg'!$B$61:$B$63,'Summary TC'!$B235,'WOW PMPM &amp; Agg'!E$61:E$63)*0.75),IF(AND('C Report'!$K$2=F$11,'C Report'!$K$3=4),SUMIF('WOW PMPM &amp; Agg'!$B$61:$B$63,'Summary TC'!$B235,'WOW PMPM &amp; Agg'!E$61:E$63),""))))),SUMIF('WOW PMPM &amp; Agg'!$B$61:$B$63,'Summary TC'!$B235,'WOW PMPM &amp; Agg'!E$61:E$63)))</f>
        <v>0</v>
      </c>
      <c r="G235" s="354">
        <f>IF($D$231="Yes",G250,IF($B$7="Actuals Only",IF('C Report'!$K$2&gt;G$11,SUMIF('WOW PMPM &amp; Agg'!$B$61:$B$63,'Summary TC'!$B235,'WOW PMPM &amp; Agg'!F$61:F$63),IF(AND('C Report'!$K$2=G$11,'C Report'!$K$3=1),(SUMIF('WOW PMPM &amp; Agg'!$B$61:$B$63,'Summary TC'!$B235,'WOW PMPM &amp; Agg'!F$61:F$63)*0.25),IF(AND('C Report'!$K$2=G$11,'C Report'!$K$3=2),(SUMIF('WOW PMPM &amp; Agg'!$B$61:$B$63,'Summary TC'!$B235,'WOW PMPM &amp; Agg'!F$61:F$63)*0.5),IF(AND('C Report'!$K$2=G$11,'C Report'!$K$3=3),(SUMIF('WOW PMPM &amp; Agg'!$B$61:$B$63,'Summary TC'!$B235,'WOW PMPM &amp; Agg'!F$61:F$63)*0.75),IF(AND('C Report'!$K$2=G$11,'C Report'!$K$3=4),SUMIF('WOW PMPM &amp; Agg'!$B$61:$B$63,'Summary TC'!$B235,'WOW PMPM &amp; Agg'!F$61:F$63),""))))),SUMIF('WOW PMPM &amp; Agg'!$B$61:$B$63,'Summary TC'!$B235,'WOW PMPM &amp; Agg'!F$61:F$63)))</f>
        <v>0</v>
      </c>
      <c r="H235" s="354">
        <f>IF($D$231="Yes",H250,IF($B$7="Actuals Only",IF('C Report'!$K$2&gt;H$11,SUMIF('WOW PMPM &amp; Agg'!$B$61:$B$63,'Summary TC'!$B235,'WOW PMPM &amp; Agg'!G$61:G$63),IF(AND('C Report'!$K$2=H$11,'C Report'!$K$3=1),(SUMIF('WOW PMPM &amp; Agg'!$B$61:$B$63,'Summary TC'!$B235,'WOW PMPM &amp; Agg'!G$61:G$63)*0.25),IF(AND('C Report'!$K$2=H$11,'C Report'!$K$3=2),(SUMIF('WOW PMPM &amp; Agg'!$B$61:$B$63,'Summary TC'!$B235,'WOW PMPM &amp; Agg'!G$61:G$63)*0.5),IF(AND('C Report'!$K$2=H$11,'C Report'!$K$3=3),(SUMIF('WOW PMPM &amp; Agg'!$B$61:$B$63,'Summary TC'!$B235,'WOW PMPM &amp; Agg'!G$61:G$63)*0.75),IF(AND('C Report'!$K$2=H$11,'C Report'!$K$3=4),SUMIF('WOW PMPM &amp; Agg'!$B$61:$B$63,'Summary TC'!$B235,'WOW PMPM &amp; Agg'!G$61:G$63),""))))),SUMIF('WOW PMPM &amp; Agg'!$B$61:$B$63,'Summary TC'!$B235,'WOW PMPM &amp; Agg'!G$61:G$63)))</f>
        <v>0</v>
      </c>
      <c r="I235" s="354">
        <f>IF($D$231="Yes",I250,IF($B$7="Actuals Only",IF('C Report'!$K$2&gt;I$11,SUMIF('WOW PMPM &amp; Agg'!$B$61:$B$63,'Summary TC'!$B235,'WOW PMPM &amp; Agg'!H$61:H$63),IF(AND('C Report'!$K$2=I$11,'C Report'!$K$3=1),(SUMIF('WOW PMPM &amp; Agg'!$B$61:$B$63,'Summary TC'!$B235,'WOW PMPM &amp; Agg'!H$61:H$63)*0.25),IF(AND('C Report'!$K$2=I$11,'C Report'!$K$3=2),(SUMIF('WOW PMPM &amp; Agg'!$B$61:$B$63,'Summary TC'!$B235,'WOW PMPM &amp; Agg'!H$61:H$63)*0.5),IF(AND('C Report'!$K$2=I$11,'C Report'!$K$3=3),(SUMIF('WOW PMPM &amp; Agg'!$B$61:$B$63,'Summary TC'!$B235,'WOW PMPM &amp; Agg'!H$61:H$63)*0.75),IF(AND('C Report'!$K$2=I$11,'C Report'!$K$3=4),SUMIF('WOW PMPM &amp; Agg'!$B$61:$B$63,'Summary TC'!$B235,'WOW PMPM &amp; Agg'!H$61:H$63),""))))),SUMIF('WOW PMPM &amp; Agg'!$B$61:$B$63,'Summary TC'!$B235,'WOW PMPM &amp; Agg'!H$61:H$63)))</f>
        <v>0</v>
      </c>
      <c r="J235" s="354">
        <f>IF($D$231="Yes",J250,IF($B$7="Actuals Only",IF('C Report'!$K$2&gt;J$11,SUMIF('WOW PMPM &amp; Agg'!$B$61:$B$63,'Summary TC'!$B235,'WOW PMPM &amp; Agg'!I$61:I$63),IF(AND('C Report'!$K$2=J$11,'C Report'!$K$3=1),(SUMIF('WOW PMPM &amp; Agg'!$B$61:$B$63,'Summary TC'!$B235,'WOW PMPM &amp; Agg'!I$61:I$63)*0.25),IF(AND('C Report'!$K$2=J$11,'C Report'!$K$3=2),(SUMIF('WOW PMPM &amp; Agg'!$B$61:$B$63,'Summary TC'!$B235,'WOW PMPM &amp; Agg'!I$61:I$63)*0.5),IF(AND('C Report'!$K$2=J$11,'C Report'!$K$3=3),(SUMIF('WOW PMPM &amp; Agg'!$B$61:$B$63,'Summary TC'!$B235,'WOW PMPM &amp; Agg'!I$61:I$63)*0.75),IF(AND('C Report'!$K$2=J$11,'C Report'!$K$3=4),SUMIF('WOW PMPM &amp; Agg'!$B$61:$B$63,'Summary TC'!$B235,'WOW PMPM &amp; Agg'!I$61:I$63),""))))),SUMIF('WOW PMPM &amp; Agg'!$B$61:$B$63,'Summary TC'!$B235,'WOW PMPM &amp; Agg'!I$61:I$63)))</f>
        <v>0</v>
      </c>
      <c r="K235" s="354">
        <f>IF($D$231="Yes",K250,IF($B$7="Actuals Only",IF('C Report'!$K$2&gt;K$11,SUMIF('WOW PMPM &amp; Agg'!$B$61:$B$63,'Summary TC'!$B235,'WOW PMPM &amp; Agg'!J$61:J$63),IF(AND('C Report'!$K$2=K$11,'C Report'!$K$3=1),(SUMIF('WOW PMPM &amp; Agg'!$B$61:$B$63,'Summary TC'!$B235,'WOW PMPM &amp; Agg'!J$61:J$63)*0.25),IF(AND('C Report'!$K$2=K$11,'C Report'!$K$3=2),(SUMIF('WOW PMPM &amp; Agg'!$B$61:$B$63,'Summary TC'!$B235,'WOW PMPM &amp; Agg'!J$61:J$63)*0.5),IF(AND('C Report'!$K$2=K$11,'C Report'!$K$3=3),(SUMIF('WOW PMPM &amp; Agg'!$B$61:$B$63,'Summary TC'!$B235,'WOW PMPM &amp; Agg'!J$61:J$63)*0.75),IF(AND('C Report'!$K$2=K$11,'C Report'!$K$3=4),SUMIF('WOW PMPM &amp; Agg'!$B$61:$B$63,'Summary TC'!$B235,'WOW PMPM &amp; Agg'!J$61:J$63),""))))),SUMIF('WOW PMPM &amp; Agg'!$B$61:$B$63,'Summary TC'!$B235,'WOW PMPM &amp; Agg'!J$61:J$63)))</f>
        <v>0</v>
      </c>
      <c r="L235" s="354">
        <f>IF($D$231="Yes",L250,IF($B$7="Actuals Only",IF('C Report'!$K$2&gt;L$11,SUMIF('WOW PMPM &amp; Agg'!$B$61:$B$63,'Summary TC'!$B235,'WOW PMPM &amp; Agg'!K$61:K$63),IF(AND('C Report'!$K$2=L$11,'C Report'!$K$3=1),(SUMIF('WOW PMPM &amp; Agg'!$B$61:$B$63,'Summary TC'!$B235,'WOW PMPM &amp; Agg'!K$61:K$63)*0.25),IF(AND('C Report'!$K$2=L$11,'C Report'!$K$3=2),(SUMIF('WOW PMPM &amp; Agg'!$B$61:$B$63,'Summary TC'!$B235,'WOW PMPM &amp; Agg'!K$61:K$63)*0.5),IF(AND('C Report'!$K$2=L$11,'C Report'!$K$3=3),(SUMIF('WOW PMPM &amp; Agg'!$B$61:$B$63,'Summary TC'!$B235,'WOW PMPM &amp; Agg'!K$61:K$63)*0.75),IF(AND('C Report'!$K$2=L$11,'C Report'!$K$3=4),SUMIF('WOW PMPM &amp; Agg'!$B$61:$B$63,'Summary TC'!$B235,'WOW PMPM &amp; Agg'!K$61:K$63),""))))),SUMIF('WOW PMPM &amp; Agg'!$B$61:$B$63,'Summary TC'!$B235,'WOW PMPM &amp; Agg'!K$61:K$63)))</f>
        <v>0</v>
      </c>
      <c r="M235" s="354">
        <f>IF($D$231="Yes",M250,IF($B$7="Actuals Only",IF('C Report'!$K$2&gt;M$11,SUMIF('WOW PMPM &amp; Agg'!$B$61:$B$63,'Summary TC'!$B235,'WOW PMPM &amp; Agg'!L$61:L$63),IF(AND('C Report'!$K$2=M$11,'C Report'!$K$3=1),(SUMIF('WOW PMPM &amp; Agg'!$B$61:$B$63,'Summary TC'!$B235,'WOW PMPM &amp; Agg'!L$61:L$63)*0.25),IF(AND('C Report'!$K$2=M$11,'C Report'!$K$3=2),(SUMIF('WOW PMPM &amp; Agg'!$B$61:$B$63,'Summary TC'!$B235,'WOW PMPM &amp; Agg'!L$61:L$63)*0.5),IF(AND('C Report'!$K$2=M$11,'C Report'!$K$3=3),(SUMIF('WOW PMPM &amp; Agg'!$B$61:$B$63,'Summary TC'!$B235,'WOW PMPM &amp; Agg'!L$61:L$63)*0.75),IF(AND('C Report'!$K$2=M$11,'C Report'!$K$3=4),SUMIF('WOW PMPM &amp; Agg'!$B$61:$B$63,'Summary TC'!$B235,'WOW PMPM &amp; Agg'!L$61:L$63),""))))),SUMIF('WOW PMPM &amp; Agg'!$B$61:$B$63,'Summary TC'!$B235,'WOW PMPM &amp; Agg'!L$61:L$63)))</f>
        <v>0</v>
      </c>
      <c r="N235" s="354">
        <f>IF($D$231="Yes",N250,IF($B$7="Actuals Only",IF('C Report'!$K$2&gt;N$11,SUMIF('WOW PMPM &amp; Agg'!$B$61:$B$63,'Summary TC'!$B235,'WOW PMPM &amp; Agg'!M$61:M$63),IF(AND('C Report'!$K$2=N$11,'C Report'!$K$3=1),(SUMIF('WOW PMPM &amp; Agg'!$B$61:$B$63,'Summary TC'!$B235,'WOW PMPM &amp; Agg'!M$61:M$63)*0.25),IF(AND('C Report'!$K$2=N$11,'C Report'!$K$3=2),(SUMIF('WOW PMPM &amp; Agg'!$B$61:$B$63,'Summary TC'!$B235,'WOW PMPM &amp; Agg'!M$61:M$63)*0.5),IF(AND('C Report'!$K$2=N$11,'C Report'!$K$3=3),(SUMIF('WOW PMPM &amp; Agg'!$B$61:$B$63,'Summary TC'!$B235,'WOW PMPM &amp; Agg'!M$61:M$63)*0.75),IF(AND('C Report'!$K$2=N$11,'C Report'!$K$3=4),SUMIF('WOW PMPM &amp; Agg'!$B$61:$B$63,'Summary TC'!$B235,'WOW PMPM &amp; Agg'!M$61:M$63),""))))),SUMIF('WOW PMPM &amp; Agg'!$B$61:$B$63,'Summary TC'!$B235,'WOW PMPM &amp; Agg'!M$61:M$63)))</f>
        <v>0</v>
      </c>
      <c r="O235" s="354">
        <f>IF($D$231="Yes",O250,IF($B$7="Actuals Only",IF('C Report'!$K$2&gt;O$11,SUMIF('WOW PMPM &amp; Agg'!$B$61:$B$63,'Summary TC'!$B235,'WOW PMPM &amp; Agg'!N$61:N$63),IF(AND('C Report'!$K$2=O$11,'C Report'!$K$3=1),(SUMIF('WOW PMPM &amp; Agg'!$B$61:$B$63,'Summary TC'!$B235,'WOW PMPM &amp; Agg'!N$61:N$63)*0.25),IF(AND('C Report'!$K$2=O$11,'C Report'!$K$3=2),(SUMIF('WOW PMPM &amp; Agg'!$B$61:$B$63,'Summary TC'!$B235,'WOW PMPM &amp; Agg'!N$61:N$63)*0.5),IF(AND('C Report'!$K$2=O$11,'C Report'!$K$3=3),(SUMIF('WOW PMPM &amp; Agg'!$B$61:$B$63,'Summary TC'!$B235,'WOW PMPM &amp; Agg'!N$61:N$63)*0.75),IF(AND('C Report'!$K$2=O$11,'C Report'!$K$3=4),SUMIF('WOW PMPM &amp; Agg'!$B$61:$B$63,'Summary TC'!$B235,'WOW PMPM &amp; Agg'!N$61:N$63),""))))),SUMIF('WOW PMPM &amp; Agg'!$B$61:$B$63,'Summary TC'!$B235,'WOW PMPM &amp; Agg'!N$61:N$63)))</f>
        <v>0</v>
      </c>
      <c r="P235" s="354">
        <f>IF($D$231="Yes",P250,IF($B$7="Actuals Only",IF('C Report'!$K$2&gt;P$11,SUMIF('WOW PMPM &amp; Agg'!$B$61:$B$63,'Summary TC'!$B235,'WOW PMPM &amp; Agg'!O$61:O$63),IF(AND('C Report'!$K$2=P$11,'C Report'!$K$3=1),(SUMIF('WOW PMPM &amp; Agg'!$B$61:$B$63,'Summary TC'!$B235,'WOW PMPM &amp; Agg'!O$61:O$63)*0.25),IF(AND('C Report'!$K$2=P$11,'C Report'!$K$3=2),(SUMIF('WOW PMPM &amp; Agg'!$B$61:$B$63,'Summary TC'!$B235,'WOW PMPM &amp; Agg'!O$61:O$63)*0.5),IF(AND('C Report'!$K$2=P$11,'C Report'!$K$3=3),(SUMIF('WOW PMPM &amp; Agg'!$B$61:$B$63,'Summary TC'!$B235,'WOW PMPM &amp; Agg'!O$61:O$63)*0.75),IF(AND('C Report'!$K$2=P$11,'C Report'!$K$3=4),SUMIF('WOW PMPM &amp; Agg'!$B$61:$B$63,'Summary TC'!$B235,'WOW PMPM &amp; Agg'!O$61:O$63),""))))),SUMIF('WOW PMPM &amp; Agg'!$B$61:$B$63,'Summary TC'!$B235,'WOW PMPM &amp; Agg'!O$61:O$63)))</f>
        <v>0</v>
      </c>
      <c r="Q235" s="354">
        <f>IF($D$231="Yes",Q250,IF($B$7="Actuals Only",IF('C Report'!$K$2&gt;Q$11,SUMIF('WOW PMPM &amp; Agg'!$B$61:$B$63,'Summary TC'!$B235,'WOW PMPM &amp; Agg'!P$61:P$63),IF(AND('C Report'!$K$2=Q$11,'C Report'!$K$3=1),(SUMIF('WOW PMPM &amp; Agg'!$B$61:$B$63,'Summary TC'!$B235,'WOW PMPM &amp; Agg'!P$61:P$63)*0.25),IF(AND('C Report'!$K$2=Q$11,'C Report'!$K$3=2),(SUMIF('WOW PMPM &amp; Agg'!$B$61:$B$63,'Summary TC'!$B235,'WOW PMPM &amp; Agg'!P$61:P$63)*0.5),IF(AND('C Report'!$K$2=Q$11,'C Report'!$K$3=3),(SUMIF('WOW PMPM &amp; Agg'!$B$61:$B$63,'Summary TC'!$B235,'WOW PMPM &amp; Agg'!P$61:P$63)*0.75),IF(AND('C Report'!$K$2=Q$11,'C Report'!$K$3=4),SUMIF('WOW PMPM &amp; Agg'!$B$61:$B$63,'Summary TC'!$B235,'WOW PMPM &amp; Agg'!P$61:P$63),""))))),SUMIF('WOW PMPM &amp; Agg'!$B$61:$B$63,'Summary TC'!$B235,'WOW PMPM &amp; Agg'!P$61:P$63)))</f>
        <v>0</v>
      </c>
      <c r="R235" s="354">
        <f>IF($D$231="Yes",R250,IF($B$7="Actuals Only",IF('C Report'!$K$2&gt;R$11,SUMIF('WOW PMPM &amp; Agg'!$B$61:$B$63,'Summary TC'!$B235,'WOW PMPM &amp; Agg'!Q$61:Q$63),IF(AND('C Report'!$K$2=R$11,'C Report'!$K$3=1),(SUMIF('WOW PMPM &amp; Agg'!$B$61:$B$63,'Summary TC'!$B235,'WOW PMPM &amp; Agg'!Q$61:Q$63)*0.25),IF(AND('C Report'!$K$2=R$11,'C Report'!$K$3=2),(SUMIF('WOW PMPM &amp; Agg'!$B$61:$B$63,'Summary TC'!$B235,'WOW PMPM &amp; Agg'!Q$61:Q$63)*0.5),IF(AND('C Report'!$K$2=R$11,'C Report'!$K$3=3),(SUMIF('WOW PMPM &amp; Agg'!$B$61:$B$63,'Summary TC'!$B235,'WOW PMPM &amp; Agg'!Q$61:Q$63)*0.75),IF(AND('C Report'!$K$2=R$11,'C Report'!$K$3=4),SUMIF('WOW PMPM &amp; Agg'!$B$61:$B$63,'Summary TC'!$B235,'WOW PMPM &amp; Agg'!Q$61:Q$63),""))))),SUMIF('WOW PMPM &amp; Agg'!$B$61:$B$63,'Summary TC'!$B235,'WOW PMPM &amp; Agg'!Q$61:Q$63)))</f>
        <v>0</v>
      </c>
      <c r="S235" s="354">
        <f>IF($D$231="Yes",S250,IF($B$7="Actuals Only",IF('C Report'!$K$2&gt;S$11,SUMIF('WOW PMPM &amp; Agg'!$B$61:$B$63,'Summary TC'!$B235,'WOW PMPM &amp; Agg'!R$61:R$63),IF(AND('C Report'!$K$2=S$11,'C Report'!$K$3=1),(SUMIF('WOW PMPM &amp; Agg'!$B$61:$B$63,'Summary TC'!$B235,'WOW PMPM &amp; Agg'!R$61:R$63)*0.25),IF(AND('C Report'!$K$2=S$11,'C Report'!$K$3=2),(SUMIF('WOW PMPM &amp; Agg'!$B$61:$B$63,'Summary TC'!$B235,'WOW PMPM &amp; Agg'!R$61:R$63)*0.5),IF(AND('C Report'!$K$2=S$11,'C Report'!$K$3=3),(SUMIF('WOW PMPM &amp; Agg'!$B$61:$B$63,'Summary TC'!$B235,'WOW PMPM &amp; Agg'!R$61:R$63)*0.75),IF(AND('C Report'!$K$2=S$11,'C Report'!$K$3=4),SUMIF('WOW PMPM &amp; Agg'!$B$61:$B$63,'Summary TC'!$B235,'WOW PMPM &amp; Agg'!R$61:R$63),""))))),SUMIF('WOW PMPM &amp; Agg'!$B$61:$B$63,'Summary TC'!$B235,'WOW PMPM &amp; Agg'!R$61:R$63)))</f>
        <v>0</v>
      </c>
      <c r="T235" s="354">
        <f>IF($D$231="Yes",T250,IF($B$7="Actuals Only",IF('C Report'!$K$2&gt;T$11,SUMIF('WOW PMPM &amp; Agg'!$B$61:$B$63,'Summary TC'!$B235,'WOW PMPM &amp; Agg'!S$61:S$63),IF(AND('C Report'!$K$2=T$11,'C Report'!$K$3=1),(SUMIF('WOW PMPM &amp; Agg'!$B$61:$B$63,'Summary TC'!$B235,'WOW PMPM &amp; Agg'!S$61:S$63)*0.25),IF(AND('C Report'!$K$2=T$11,'C Report'!$K$3=2),(SUMIF('WOW PMPM &amp; Agg'!$B$61:$B$63,'Summary TC'!$B235,'WOW PMPM &amp; Agg'!S$61:S$63)*0.5),IF(AND('C Report'!$K$2=T$11,'C Report'!$K$3=3),(SUMIF('WOW PMPM &amp; Agg'!$B$61:$B$63,'Summary TC'!$B235,'WOW PMPM &amp; Agg'!S$61:S$63)*0.75),IF(AND('C Report'!$K$2=T$11,'C Report'!$K$3=4),SUMIF('WOW PMPM &amp; Agg'!$B$61:$B$63,'Summary TC'!$B235,'WOW PMPM &amp; Agg'!S$61:S$63),""))))),SUMIF('WOW PMPM &amp; Agg'!$B$61:$B$63,'Summary TC'!$B235,'WOW PMPM &amp; Agg'!S$61:S$63)))</f>
        <v>0</v>
      </c>
      <c r="U235" s="354">
        <f>IF($D$231="Yes",U250,IF($B$7="Actuals Only",IF('C Report'!$K$2&gt;U$11,SUMIF('WOW PMPM &amp; Agg'!$B$61:$B$63,'Summary TC'!$B235,'WOW PMPM &amp; Agg'!T$61:T$63),IF(AND('C Report'!$K$2=U$11,'C Report'!$K$3=1),(SUMIF('WOW PMPM &amp; Agg'!$B$61:$B$63,'Summary TC'!$B235,'WOW PMPM &amp; Agg'!T$61:T$63)*0.25),IF(AND('C Report'!$K$2=U$11,'C Report'!$K$3=2),(SUMIF('WOW PMPM &amp; Agg'!$B$61:$B$63,'Summary TC'!$B235,'WOW PMPM &amp; Agg'!T$61:T$63)*0.5),IF(AND('C Report'!$K$2=U$11,'C Report'!$K$3=3),(SUMIF('WOW PMPM &amp; Agg'!$B$61:$B$63,'Summary TC'!$B235,'WOW PMPM &amp; Agg'!T$61:T$63)*0.75),IF(AND('C Report'!$K$2=U$11,'C Report'!$K$3=4),SUMIF('WOW PMPM &amp; Agg'!$B$61:$B$63,'Summary TC'!$B235,'WOW PMPM &amp; Agg'!T$61:T$63),""))))),SUMIF('WOW PMPM &amp; Agg'!$B$61:$B$63,'Summary TC'!$B235,'WOW PMPM &amp; Agg'!T$61:T$63)))</f>
        <v>0</v>
      </c>
      <c r="V235" s="354">
        <f>IF($D$231="Yes",V250,IF($B$7="Actuals Only",IF('C Report'!$K$2&gt;V$11,SUMIF('WOW PMPM &amp; Agg'!$B$61:$B$63,'Summary TC'!$B235,'WOW PMPM &amp; Agg'!U$61:U$63),IF(AND('C Report'!$K$2=V$11,'C Report'!$K$3=1),(SUMIF('WOW PMPM &amp; Agg'!$B$61:$B$63,'Summary TC'!$B235,'WOW PMPM &amp; Agg'!U$61:U$63)*0.25),IF(AND('C Report'!$K$2=V$11,'C Report'!$K$3=2),(SUMIF('WOW PMPM &amp; Agg'!$B$61:$B$63,'Summary TC'!$B235,'WOW PMPM &amp; Agg'!U$61:U$63)*0.5),IF(AND('C Report'!$K$2=V$11,'C Report'!$K$3=3),(SUMIF('WOW PMPM &amp; Agg'!$B$61:$B$63,'Summary TC'!$B235,'WOW PMPM &amp; Agg'!U$61:U$63)*0.75),IF(AND('C Report'!$K$2=V$11,'C Report'!$K$3=4),SUMIF('WOW PMPM &amp; Agg'!$B$61:$B$63,'Summary TC'!$B235,'WOW PMPM &amp; Agg'!U$61:U$63),""))))),SUMIF('WOW PMPM &amp; Agg'!$B$61:$B$63,'Summary TC'!$B235,'WOW PMPM &amp; Agg'!U$61:U$63)))</f>
        <v>0</v>
      </c>
      <c r="W235" s="354">
        <f>IF($D$231="Yes",W250,IF($B$7="Actuals Only",IF('C Report'!$K$2&gt;W$11,SUMIF('WOW PMPM &amp; Agg'!$B$61:$B$63,'Summary TC'!$B235,'WOW PMPM &amp; Agg'!V$61:V$63),IF(AND('C Report'!$K$2=W$11,'C Report'!$K$3=1),(SUMIF('WOW PMPM &amp; Agg'!$B$61:$B$63,'Summary TC'!$B235,'WOW PMPM &amp; Agg'!V$61:V$63)*0.25),IF(AND('C Report'!$K$2=W$11,'C Report'!$K$3=2),(SUMIF('WOW PMPM &amp; Agg'!$B$61:$B$63,'Summary TC'!$B235,'WOW PMPM &amp; Agg'!V$61:V$63)*0.5),IF(AND('C Report'!$K$2=W$11,'C Report'!$K$3=3),(SUMIF('WOW PMPM &amp; Agg'!$B$61:$B$63,'Summary TC'!$B235,'WOW PMPM &amp; Agg'!V$61:V$63)*0.75),IF(AND('C Report'!$K$2=W$11,'C Report'!$K$3=4),SUMIF('WOW PMPM &amp; Agg'!$B$61:$B$63,'Summary TC'!$B235,'WOW PMPM &amp; Agg'!V$61:V$63),""))))),SUMIF('WOW PMPM &amp; Agg'!$B$61:$B$63,'Summary TC'!$B235,'WOW PMPM &amp; Agg'!V$61:V$63)))</f>
        <v>0</v>
      </c>
      <c r="X235" s="354">
        <f>IF($D$231="Yes",X250,IF($B$7="Actuals Only",IF('C Report'!$K$2&gt;X$11,SUMIF('WOW PMPM &amp; Agg'!$B$61:$B$63,'Summary TC'!$B235,'WOW PMPM &amp; Agg'!W$61:W$63),IF(AND('C Report'!$K$2=X$11,'C Report'!$K$3=1),(SUMIF('WOW PMPM &amp; Agg'!$B$61:$B$63,'Summary TC'!$B235,'WOW PMPM &amp; Agg'!W$61:W$63)*0.25),IF(AND('C Report'!$K$2=X$11,'C Report'!$K$3=2),(SUMIF('WOW PMPM &amp; Agg'!$B$61:$B$63,'Summary TC'!$B235,'WOW PMPM &amp; Agg'!W$61:W$63)*0.5),IF(AND('C Report'!$K$2=X$11,'C Report'!$K$3=3),(SUMIF('WOW PMPM &amp; Agg'!$B$61:$B$63,'Summary TC'!$B235,'WOW PMPM &amp; Agg'!W$61:W$63)*0.75),IF(AND('C Report'!$K$2=X$11,'C Report'!$K$3=4),SUMIF('WOW PMPM &amp; Agg'!$B$61:$B$63,'Summary TC'!$B235,'WOW PMPM &amp; Agg'!W$61:W$63),""))))),SUMIF('WOW PMPM &amp; Agg'!$B$61:$B$63,'Summary TC'!$B235,'WOW PMPM &amp; Agg'!W$61:W$63)))</f>
        <v>0</v>
      </c>
      <c r="Y235" s="354">
        <f>IF($D$231="Yes",Y250,IF($B$7="Actuals Only",IF('C Report'!$K$2&gt;Y$11,SUMIF('WOW PMPM &amp; Agg'!$B$61:$B$63,'Summary TC'!$B235,'WOW PMPM &amp; Agg'!X$61:X$63),IF(AND('C Report'!$K$2=Y$11,'C Report'!$K$3=1),(SUMIF('WOW PMPM &amp; Agg'!$B$61:$B$63,'Summary TC'!$B235,'WOW PMPM &amp; Agg'!X$61:X$63)*0.25),IF(AND('C Report'!$K$2=Y$11,'C Report'!$K$3=2),(SUMIF('WOW PMPM &amp; Agg'!$B$61:$B$63,'Summary TC'!$B235,'WOW PMPM &amp; Agg'!X$61:X$63)*0.5),IF(AND('C Report'!$K$2=Y$11,'C Report'!$K$3=3),(SUMIF('WOW PMPM &amp; Agg'!$B$61:$B$63,'Summary TC'!$B235,'WOW PMPM &amp; Agg'!X$61:X$63)*0.75),IF(AND('C Report'!$K$2=Y$11,'C Report'!$K$3=4),SUMIF('WOW PMPM &amp; Agg'!$B$61:$B$63,'Summary TC'!$B235,'WOW PMPM &amp; Agg'!X$61:X$63),""))))),SUMIF('WOW PMPM &amp; Agg'!$B$61:$B$63,'Summary TC'!$B235,'WOW PMPM &amp; Agg'!X$61:X$63)))</f>
        <v>0</v>
      </c>
      <c r="Z235" s="354">
        <f>IF($D$231="Yes",Z250,IF($B$7="Actuals Only",IF('C Report'!$K$2&gt;Z$11,SUMIF('WOW PMPM &amp; Agg'!$B$61:$B$63,'Summary TC'!$B235,'WOW PMPM &amp; Agg'!Y$61:Y$63),IF(AND('C Report'!$K$2=Z$11,'C Report'!$K$3=1),(SUMIF('WOW PMPM &amp; Agg'!$B$61:$B$63,'Summary TC'!$B235,'WOW PMPM &amp; Agg'!Y$61:Y$63)*0.25),IF(AND('C Report'!$K$2=Z$11,'C Report'!$K$3=2),(SUMIF('WOW PMPM &amp; Agg'!$B$61:$B$63,'Summary TC'!$B235,'WOW PMPM &amp; Agg'!Y$61:Y$63)*0.5),IF(AND('C Report'!$K$2=Z$11,'C Report'!$K$3=3),(SUMIF('WOW PMPM &amp; Agg'!$B$61:$B$63,'Summary TC'!$B235,'WOW PMPM &amp; Agg'!Y$61:Y$63)*0.75),IF(AND('C Report'!$K$2=Z$11,'C Report'!$K$3=4),SUMIF('WOW PMPM &amp; Agg'!$B$61:$B$63,'Summary TC'!$B235,'WOW PMPM &amp; Agg'!Y$61:Y$63),""))))),SUMIF('WOW PMPM &amp; Agg'!$B$61:$B$63,'Summary TC'!$B235,'WOW PMPM &amp; Agg'!Y$61:Y$63)))</f>
        <v>0</v>
      </c>
      <c r="AA235" s="354">
        <f>IF($D$231="Yes",AA250,IF($B$7="Actuals Only",IF('C Report'!$K$2&gt;AA$11,SUMIF('WOW PMPM &amp; Agg'!$B$61:$B$63,'Summary TC'!$B235,'WOW PMPM &amp; Agg'!Z$61:Z$63),IF(AND('C Report'!$K$2=AA$11,'C Report'!$K$3=1),(SUMIF('WOW PMPM &amp; Agg'!$B$61:$B$63,'Summary TC'!$B235,'WOW PMPM &amp; Agg'!Z$61:Z$63)*0.25),IF(AND('C Report'!$K$2=AA$11,'C Report'!$K$3=2),(SUMIF('WOW PMPM &amp; Agg'!$B$61:$B$63,'Summary TC'!$B235,'WOW PMPM &amp; Agg'!Z$61:Z$63)*0.5),IF(AND('C Report'!$K$2=AA$11,'C Report'!$K$3=3),(SUMIF('WOW PMPM &amp; Agg'!$B$61:$B$63,'Summary TC'!$B235,'WOW PMPM &amp; Agg'!Z$61:Z$63)*0.75),IF(AND('C Report'!$K$2=AA$11,'C Report'!$K$3=4),SUMIF('WOW PMPM &amp; Agg'!$B$61:$B$63,'Summary TC'!$B235,'WOW PMPM &amp; Agg'!Z$61:Z$63),""))))),SUMIF('WOW PMPM &amp; Agg'!$B$61:$B$63,'Summary TC'!$B235,'WOW PMPM &amp; Agg'!Z$61:Z$63)))</f>
        <v>0</v>
      </c>
      <c r="AB235" s="354">
        <f>IF($D$231="Yes",AB250,IF($B$7="Actuals Only",IF('C Report'!$K$2&gt;AB$11,SUMIF('WOW PMPM &amp; Agg'!$B$61:$B$63,'Summary TC'!$B235,'WOW PMPM &amp; Agg'!AA$61:AA$63),IF(AND('C Report'!$K$2=AB$11,'C Report'!$K$3=1),(SUMIF('WOW PMPM &amp; Agg'!$B$61:$B$63,'Summary TC'!$B235,'WOW PMPM &amp; Agg'!AA$61:AA$63)*0.25),IF(AND('C Report'!$K$2=AB$11,'C Report'!$K$3=2),(SUMIF('WOW PMPM &amp; Agg'!$B$61:$B$63,'Summary TC'!$B235,'WOW PMPM &amp; Agg'!AA$61:AA$63)*0.5),IF(AND('C Report'!$K$2=AB$11,'C Report'!$K$3=3),(SUMIF('WOW PMPM &amp; Agg'!$B$61:$B$63,'Summary TC'!$B235,'WOW PMPM &amp; Agg'!AA$61:AA$63)*0.75),IF(AND('C Report'!$K$2=AB$11,'C Report'!$K$3=4),SUMIF('WOW PMPM &amp; Agg'!$B$61:$B$63,'Summary TC'!$B235,'WOW PMPM &amp; Agg'!AA$61:AA$63),""))))),SUMIF('WOW PMPM &amp; Agg'!$B$61:$B$63,'Summary TC'!$B235,'WOW PMPM &amp; Agg'!AA$61:AA$63)))</f>
        <v>0</v>
      </c>
      <c r="AC235" s="355">
        <f>IF($D$231="Yes",AC250,IF($B$7="Actuals Only",IF('C Report'!$K$2&gt;AC$11,SUMIF('WOW PMPM &amp; Agg'!$B$61:$B$63,'Summary TC'!$B235,'WOW PMPM &amp; Agg'!AB$61:AB$63),IF(AND('C Report'!$K$2=AC$11,'C Report'!$K$3=1),(SUMIF('WOW PMPM &amp; Agg'!$B$61:$B$63,'Summary TC'!$B235,'WOW PMPM &amp; Agg'!AB$61:AB$63)*0.25),IF(AND('C Report'!$K$2=AC$11,'C Report'!$K$3=2),(SUMIF('WOW PMPM &amp; Agg'!$B$61:$B$63,'Summary TC'!$B235,'WOW PMPM &amp; Agg'!AB$61:AB$63)*0.5),IF(AND('C Report'!$K$2=AC$11,'C Report'!$K$3=3),(SUMIF('WOW PMPM &amp; Agg'!$B$61:$B$63,'Summary TC'!$B235,'WOW PMPM &amp; Agg'!AB$61:AB$63)*0.75),IF(AND('C Report'!$K$2=AC$11,'C Report'!$K$3=4),SUMIF('WOW PMPM &amp; Agg'!$B$61:$B$63,'Summary TC'!$B235,'WOW PMPM &amp; Agg'!AB$61:AB$63),""))))),SUMIF('WOW PMPM &amp; Agg'!$B$61:$B$63,'Summary TC'!$B235,'WOW PMPM &amp; Agg'!AB$61:AB$63)))</f>
        <v>0</v>
      </c>
      <c r="AD235" s="271"/>
    </row>
    <row r="236" spans="2:30" ht="13.5" thickBot="1" x14ac:dyDescent="0.25">
      <c r="B236" s="397"/>
      <c r="C236" s="115"/>
      <c r="D236" s="60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c r="AA236" s="261"/>
      <c r="AB236" s="261"/>
      <c r="AC236" s="262"/>
      <c r="AD236" s="262"/>
    </row>
    <row r="237" spans="2:30" ht="13.5" thickBot="1" x14ac:dyDescent="0.25">
      <c r="B237" s="219" t="s">
        <v>4</v>
      </c>
      <c r="C237" s="581"/>
      <c r="D237" s="398"/>
      <c r="E237" s="362">
        <f>IF(AND(E$11&gt;='Summary TC'!$C$4, E$11&lt;='Summary TC'!$C$5), SUMIF($D218:$D236,"Total",E218:E236),0)</f>
        <v>0</v>
      </c>
      <c r="F237" s="358">
        <f>IF(AND(F$11&gt;='Summary TC'!$C$4, F$11&lt;='Summary TC'!$C$5), SUMIF($D218:$D236,"Total",F218:F236),0)</f>
        <v>0</v>
      </c>
      <c r="G237" s="358">
        <f>IF(AND(G$11&gt;='Summary TC'!$C$4, G$11&lt;='Summary TC'!$C$5), SUMIF($D218:$D236,"Total",G218:G236),0)</f>
        <v>0</v>
      </c>
      <c r="H237" s="358">
        <f>IF(AND(H$11&gt;='Summary TC'!$C$4, H$11&lt;='Summary TC'!$C$5), SUMIF($D218:$D236,"Total",H218:H236),0)</f>
        <v>0</v>
      </c>
      <c r="I237" s="358">
        <f>IF(AND(I$11&gt;='Summary TC'!$C$4, I$11&lt;='Summary TC'!$C$5), SUMIF($D218:$D236,"Total",I218:I236),0)</f>
        <v>0</v>
      </c>
      <c r="J237" s="358">
        <f>IF(AND(J$11&gt;='Summary TC'!$C$4, J$11&lt;='Summary TC'!$C$5), SUMIF($D218:$D236,"Total",J218:J236),0)</f>
        <v>0</v>
      </c>
      <c r="K237" s="358">
        <f>IF(AND(K$11&gt;='Summary TC'!$C$4, K$11&lt;='Summary TC'!$C$5), SUMIF($D218:$D236,"Total",K218:K236),0)</f>
        <v>0</v>
      </c>
      <c r="L237" s="358">
        <f>IF(AND(L$11&gt;='Summary TC'!$C$4, L$11&lt;='Summary TC'!$C$5), SUMIF($D218:$D236,"Total",L218:L236),0)</f>
        <v>0</v>
      </c>
      <c r="M237" s="358">
        <f>IF(AND(M$11&gt;='Summary TC'!$C$4, M$11&lt;='Summary TC'!$C$5), SUMIF($D218:$D236,"Total",M218:M236),0)</f>
        <v>0</v>
      </c>
      <c r="N237" s="358">
        <f>IF(AND(N$11&gt;='Summary TC'!$C$4, N$11&lt;='Summary TC'!$C$5), SUMIF($D218:$D236,"Total",N218:N236),0)</f>
        <v>0</v>
      </c>
      <c r="O237" s="358">
        <f>IF(AND(O$11&gt;='Summary TC'!$C$4, O$11&lt;='Summary TC'!$C$5), SUMIF($D218:$D236,"Total",O218:O236),0)</f>
        <v>0</v>
      </c>
      <c r="P237" s="358">
        <f>IF(AND(P$11&gt;='Summary TC'!$C$4, P$11&lt;='Summary TC'!$C$5), SUMIF($D218:$D236,"Total",P218:P236),0)</f>
        <v>0</v>
      </c>
      <c r="Q237" s="358">
        <f>IF(AND(Q$11&gt;='Summary TC'!$C$4, Q$11&lt;='Summary TC'!$C$5), SUMIF($D218:$D236,"Total",Q218:Q236),0)</f>
        <v>0</v>
      </c>
      <c r="R237" s="358">
        <f>IF(AND(R$11&gt;='Summary TC'!$C$4, R$11&lt;='Summary TC'!$C$5), SUMIF($D218:$D236,"Total",R218:R236),0)</f>
        <v>0</v>
      </c>
      <c r="S237" s="358">
        <f>IF(AND(S$11&gt;='Summary TC'!$C$4, S$11&lt;='Summary TC'!$C$5), SUMIF($D218:$D236,"Total",S218:S236),0)</f>
        <v>0</v>
      </c>
      <c r="T237" s="358">
        <f>IF(AND(T$11&gt;='Summary TC'!$C$4, T$11&lt;='Summary TC'!$C$5), SUMIF($D218:$D236,"Total",T218:T236),0)</f>
        <v>0</v>
      </c>
      <c r="U237" s="358">
        <f>IF(AND(U$11&gt;='Summary TC'!$C$4, U$11&lt;='Summary TC'!$C$5), SUMIF($D218:$D236,"Total",U218:U236),0)</f>
        <v>0</v>
      </c>
      <c r="V237" s="358">
        <f>IF(AND(V$11&gt;='Summary TC'!$C$4, V$11&lt;='Summary TC'!$C$5), SUMIF($D218:$D236,"Total",V218:V236),0)</f>
        <v>0</v>
      </c>
      <c r="W237" s="358">
        <f>IF(AND(W$11&gt;='Summary TC'!$C$4, W$11&lt;='Summary TC'!$C$5), SUMIF($D218:$D236,"Total",W218:W236),0)</f>
        <v>0</v>
      </c>
      <c r="X237" s="358">
        <f>IF(AND(X$11&gt;='Summary TC'!$C$4, X$11&lt;='Summary TC'!$C$5), SUMIF($D218:$D236,"Total",X218:X236),0)</f>
        <v>0</v>
      </c>
      <c r="Y237" s="358">
        <f>IF(AND(Y$11&gt;='Summary TC'!$C$4, Y$11&lt;='Summary TC'!$C$5), SUMIF($D218:$D236,"Total",Y218:Y236),0)</f>
        <v>0</v>
      </c>
      <c r="Z237" s="358">
        <f>IF(AND(Z$11&gt;='Summary TC'!$C$4, Z$11&lt;='Summary TC'!$C$5), SUMIF($D218:$D236,"Total",Z218:Z236),0)</f>
        <v>0</v>
      </c>
      <c r="AA237" s="358">
        <f>IF(AND(AA$11&gt;='Summary TC'!$C$4, AA$11&lt;='Summary TC'!$C$5), SUMIF($D218:$D236,"Total",AA218:AA236),0)</f>
        <v>0</v>
      </c>
      <c r="AB237" s="358">
        <f>IF(AND(AB$11&gt;='Summary TC'!$C$4, AB$11&lt;='Summary TC'!$C$5), SUMIF($D218:$D236,"Total",AB218:AB236),0)</f>
        <v>0</v>
      </c>
      <c r="AC237" s="363">
        <f>IF(AND(AC$11&gt;='Summary TC'!$C$4, AC$11&lt;='Summary TC'!$C$5), SUMIF($D218:$D236,"Total",AC218:AC236),0)</f>
        <v>0</v>
      </c>
      <c r="AD237" s="363">
        <f>SUM(E237:AC237)</f>
        <v>0</v>
      </c>
    </row>
    <row r="238" spans="2:30" s="176" customFormat="1" x14ac:dyDescent="0.2">
      <c r="B238" s="221"/>
      <c r="C238" s="222"/>
      <c r="D238" s="221"/>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c r="AA238" s="298"/>
      <c r="AB238" s="298"/>
      <c r="AC238" s="298"/>
      <c r="AD238" s="299"/>
    </row>
    <row r="239" spans="2:30" s="176" customFormat="1" ht="13.5" thickBot="1" x14ac:dyDescent="0.25">
      <c r="B239" s="53" t="s">
        <v>5</v>
      </c>
      <c r="C239" s="222"/>
      <c r="D239" s="221"/>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c r="AA239" s="298"/>
      <c r="AB239" s="298"/>
      <c r="AC239" s="298"/>
      <c r="AD239" s="299"/>
    </row>
    <row r="240" spans="2:30" x14ac:dyDescent="0.2">
      <c r="B240" s="384"/>
      <c r="C240" s="113"/>
      <c r="D240" s="70"/>
      <c r="E240" s="67" t="s">
        <v>0</v>
      </c>
      <c r="F240" s="68"/>
      <c r="G240" s="72"/>
      <c r="H240" s="68"/>
      <c r="I240" s="68"/>
      <c r="J240" s="68"/>
      <c r="K240" s="68"/>
      <c r="L240" s="68"/>
      <c r="M240" s="68"/>
      <c r="N240" s="68"/>
      <c r="O240" s="68"/>
      <c r="P240" s="68"/>
      <c r="Q240" s="68"/>
      <c r="R240" s="68"/>
      <c r="S240" s="68"/>
      <c r="T240" s="68"/>
      <c r="U240" s="68"/>
      <c r="V240" s="68"/>
      <c r="W240" s="68"/>
      <c r="X240" s="68"/>
      <c r="Y240" s="68"/>
      <c r="Z240" s="68"/>
      <c r="AA240" s="68"/>
      <c r="AB240" s="68"/>
      <c r="AC240" s="69"/>
      <c r="AD240" s="296" t="s">
        <v>75</v>
      </c>
    </row>
    <row r="241" spans="2:53" ht="13.5" thickBot="1" x14ac:dyDescent="0.25">
      <c r="B241" s="60"/>
      <c r="C241" s="114"/>
      <c r="D241" s="148"/>
      <c r="E241" s="281">
        <f>'DY Def'!B$5</f>
        <v>1</v>
      </c>
      <c r="F241" s="248">
        <f>'DY Def'!C$5</f>
        <v>2</v>
      </c>
      <c r="G241" s="248">
        <f>'DY Def'!D$5</f>
        <v>3</v>
      </c>
      <c r="H241" s="248">
        <f>'DY Def'!E$5</f>
        <v>4</v>
      </c>
      <c r="I241" s="248">
        <f>'DY Def'!F$5</f>
        <v>5</v>
      </c>
      <c r="J241" s="248">
        <f>'DY Def'!G$5</f>
        <v>6</v>
      </c>
      <c r="K241" s="248">
        <f>'DY Def'!H$5</f>
        <v>7</v>
      </c>
      <c r="L241" s="248">
        <f>'DY Def'!I$5</f>
        <v>8</v>
      </c>
      <c r="M241" s="248">
        <f>'DY Def'!J$5</f>
        <v>9</v>
      </c>
      <c r="N241" s="248">
        <f>'DY Def'!K$5</f>
        <v>10</v>
      </c>
      <c r="O241" s="248">
        <f>'DY Def'!L$5</f>
        <v>11</v>
      </c>
      <c r="P241" s="248">
        <f>'DY Def'!M$5</f>
        <v>12</v>
      </c>
      <c r="Q241" s="248">
        <f>'DY Def'!N$5</f>
        <v>13</v>
      </c>
      <c r="R241" s="248">
        <f>'DY Def'!O$5</f>
        <v>14</v>
      </c>
      <c r="S241" s="248">
        <f>'DY Def'!P$5</f>
        <v>15</v>
      </c>
      <c r="T241" s="248">
        <f>'DY Def'!Q$5</f>
        <v>16</v>
      </c>
      <c r="U241" s="248">
        <f>'DY Def'!R$5</f>
        <v>17</v>
      </c>
      <c r="V241" s="248">
        <f>'DY Def'!S$5</f>
        <v>18</v>
      </c>
      <c r="W241" s="248">
        <f>'DY Def'!T$5</f>
        <v>19</v>
      </c>
      <c r="X241" s="248">
        <f>'DY Def'!U$5</f>
        <v>20</v>
      </c>
      <c r="Y241" s="248">
        <f>'DY Def'!V$5</f>
        <v>21</v>
      </c>
      <c r="Z241" s="248">
        <f>'DY Def'!W$5</f>
        <v>22</v>
      </c>
      <c r="AA241" s="248">
        <f>'DY Def'!X$5</f>
        <v>23</v>
      </c>
      <c r="AB241" s="248">
        <f>'DY Def'!Y$5</f>
        <v>24</v>
      </c>
      <c r="AC241" s="249">
        <f>'DY Def'!Z$5</f>
        <v>25</v>
      </c>
      <c r="AD241" s="285" t="s">
        <v>4</v>
      </c>
    </row>
    <row r="242" spans="2:53" x14ac:dyDescent="0.2">
      <c r="B242" s="64" t="s">
        <v>78</v>
      </c>
      <c r="C242" s="114"/>
      <c r="D242" s="60"/>
      <c r="E242" s="482"/>
      <c r="F242" s="483"/>
      <c r="G242" s="483"/>
      <c r="H242" s="483"/>
      <c r="I242" s="483"/>
      <c r="J242" s="483"/>
      <c r="K242" s="483"/>
      <c r="L242" s="483"/>
      <c r="M242" s="483"/>
      <c r="N242" s="483"/>
      <c r="O242" s="483"/>
      <c r="P242" s="483"/>
      <c r="Q242" s="483"/>
      <c r="R242" s="483"/>
      <c r="S242" s="483"/>
      <c r="T242" s="483"/>
      <c r="U242" s="483"/>
      <c r="V242" s="483"/>
      <c r="W242" s="483"/>
      <c r="X242" s="483"/>
      <c r="Y242" s="483"/>
      <c r="Z242" s="483"/>
      <c r="AA242" s="483"/>
      <c r="AB242" s="483"/>
      <c r="AC242" s="483"/>
      <c r="AD242" s="488"/>
    </row>
    <row r="243" spans="2:53" x14ac:dyDescent="0.2">
      <c r="B243" s="61" t="str">
        <f>IFERROR(VLOOKUP(C243,'MEG Def'!$A$52:$B$54,2),"")</f>
        <v/>
      </c>
      <c r="C243" s="114"/>
      <c r="D243" s="259" t="str">
        <f>IF($C243&lt;&gt;0,"Total","")</f>
        <v/>
      </c>
      <c r="E243" s="425">
        <f>IF($B$7="Actuals only",SUMIF('WW Spending Actual'!$B$41:$B$43,'Summary TC'!$B243,'WW Spending Actual'!D$41:D$43),0)+IF($B$7="Actuals + Projected",SUMIF('WW Spending Total'!$B$41:$B$43,'Summary TC'!$B243,'WW Spending Total'!D$41:D$43),0)</f>
        <v>0</v>
      </c>
      <c r="F243" s="404">
        <f>IF($B$7="Actuals only",SUMIF('WW Spending Actual'!$B$41:$B$43,'Summary TC'!$B243,'WW Spending Actual'!E$41:E$43),0)+IF($B$7="Actuals + Projected",SUMIF('WW Spending Total'!$B$41:$B$43,'Summary TC'!$B243,'WW Spending Total'!E$41:E$43),0)</f>
        <v>0</v>
      </c>
      <c r="G243" s="404">
        <f>IF($B$7="Actuals only",SUMIF('WW Spending Actual'!$B$41:$B$43,'Summary TC'!$B243,'WW Spending Actual'!F$41:F$43),0)+IF($B$7="Actuals + Projected",SUMIF('WW Spending Total'!$B$41:$B$43,'Summary TC'!$B243,'WW Spending Total'!F$41:F$43),0)</f>
        <v>0</v>
      </c>
      <c r="H243" s="404">
        <f>IF($B$7="Actuals only",SUMIF('WW Spending Actual'!$B$41:$B$43,'Summary TC'!$B243,'WW Spending Actual'!G$41:G$43),0)+IF($B$7="Actuals + Projected",SUMIF('WW Spending Total'!$B$41:$B$43,'Summary TC'!$B243,'WW Spending Total'!G$41:G$43),0)</f>
        <v>0</v>
      </c>
      <c r="I243" s="404">
        <f>IF($B$7="Actuals only",SUMIF('WW Spending Actual'!$B$41:$B$43,'Summary TC'!$B243,'WW Spending Actual'!H$41:H$43),0)+IF($B$7="Actuals + Projected",SUMIF('WW Spending Total'!$B$41:$B$43,'Summary TC'!$B243,'WW Spending Total'!H$41:H$43),0)</f>
        <v>0</v>
      </c>
      <c r="J243" s="404">
        <f>IF($B$7="Actuals only",SUMIF('WW Spending Actual'!$B$41:$B$43,'Summary TC'!$B243,'WW Spending Actual'!I$41:I$43),0)+IF($B$7="Actuals + Projected",SUMIF('WW Spending Total'!$B$41:$B$43,'Summary TC'!$B243,'WW Spending Total'!I$41:I$43),0)</f>
        <v>0</v>
      </c>
      <c r="K243" s="404">
        <f>IF($B$7="Actuals only",SUMIF('WW Spending Actual'!$B$41:$B$43,'Summary TC'!$B243,'WW Spending Actual'!J$41:J$43),0)+IF($B$7="Actuals + Projected",SUMIF('WW Spending Total'!$B$41:$B$43,'Summary TC'!$B243,'WW Spending Total'!J$41:J$43),0)</f>
        <v>0</v>
      </c>
      <c r="L243" s="404">
        <f>IF($B$7="Actuals only",SUMIF('WW Spending Actual'!$B$41:$B$43,'Summary TC'!$B243,'WW Spending Actual'!K$41:K$43),0)+IF($B$7="Actuals + Projected",SUMIF('WW Spending Total'!$B$41:$B$43,'Summary TC'!$B243,'WW Spending Total'!K$41:K$43),0)</f>
        <v>0</v>
      </c>
      <c r="M243" s="404">
        <f>IF($B$7="Actuals only",SUMIF('WW Spending Actual'!$B$41:$B$43,'Summary TC'!$B243,'WW Spending Actual'!L$41:L$43),0)+IF($B$7="Actuals + Projected",SUMIF('WW Spending Total'!$B$41:$B$43,'Summary TC'!$B243,'WW Spending Total'!L$41:L$43),0)</f>
        <v>0</v>
      </c>
      <c r="N243" s="404">
        <f>IF($B$7="Actuals only",SUMIF('WW Spending Actual'!$B$41:$B$43,'Summary TC'!$B243,'WW Spending Actual'!M$41:M$43),0)+IF($B$7="Actuals + Projected",SUMIF('WW Spending Total'!$B$41:$B$43,'Summary TC'!$B243,'WW Spending Total'!M$41:M$43),0)</f>
        <v>0</v>
      </c>
      <c r="O243" s="404">
        <f>IF($B$7="Actuals only",SUMIF('WW Spending Actual'!$B$41:$B$43,'Summary TC'!$B243,'WW Spending Actual'!N$41:N$43),0)+IF($B$7="Actuals + Projected",SUMIF('WW Spending Total'!$B$41:$B$43,'Summary TC'!$B243,'WW Spending Total'!N$41:N$43),0)</f>
        <v>0</v>
      </c>
      <c r="P243" s="404">
        <f>IF($B$7="Actuals only",SUMIF('WW Spending Actual'!$B$41:$B$43,'Summary TC'!$B243,'WW Spending Actual'!O$41:O$43),0)+IF($B$7="Actuals + Projected",SUMIF('WW Spending Total'!$B$41:$B$43,'Summary TC'!$B243,'WW Spending Total'!O$41:O$43),0)</f>
        <v>0</v>
      </c>
      <c r="Q243" s="404">
        <f>IF($B$7="Actuals only",SUMIF('WW Spending Actual'!$B$41:$B$43,'Summary TC'!$B243,'WW Spending Actual'!P$41:P$43),0)+IF($B$7="Actuals + Projected",SUMIF('WW Spending Total'!$B$41:$B$43,'Summary TC'!$B243,'WW Spending Total'!P$41:P$43),0)</f>
        <v>0</v>
      </c>
      <c r="R243" s="404">
        <f>IF($B$7="Actuals only",SUMIF('WW Spending Actual'!$B$41:$B$43,'Summary TC'!$B243,'WW Spending Actual'!Q$41:Q$43),0)+IF($B$7="Actuals + Projected",SUMIF('WW Spending Total'!$B$41:$B$43,'Summary TC'!$B243,'WW Spending Total'!Q$41:Q$43),0)</f>
        <v>0</v>
      </c>
      <c r="S243" s="404">
        <f>IF($B$7="Actuals only",SUMIF('WW Spending Actual'!$B$41:$B$43,'Summary TC'!$B243,'WW Spending Actual'!R$41:R$43),0)+IF($B$7="Actuals + Projected",SUMIF('WW Spending Total'!$B$41:$B$43,'Summary TC'!$B243,'WW Spending Total'!R$41:R$43),0)</f>
        <v>0</v>
      </c>
      <c r="T243" s="404">
        <f>IF($B$7="Actuals only",SUMIF('WW Spending Actual'!$B$41:$B$43,'Summary TC'!$B243,'WW Spending Actual'!S$41:S$43),0)+IF($B$7="Actuals + Projected",SUMIF('WW Spending Total'!$B$41:$B$43,'Summary TC'!$B243,'WW Spending Total'!S$41:S$43),0)</f>
        <v>0</v>
      </c>
      <c r="U243" s="404">
        <f>IF($B$7="Actuals only",SUMIF('WW Spending Actual'!$B$41:$B$43,'Summary TC'!$B243,'WW Spending Actual'!T$41:T$43),0)+IF($B$7="Actuals + Projected",SUMIF('WW Spending Total'!$B$41:$B$43,'Summary TC'!$B243,'WW Spending Total'!T$41:T$43),0)</f>
        <v>0</v>
      </c>
      <c r="V243" s="404">
        <f>IF($B$7="Actuals only",SUMIF('WW Spending Actual'!$B$41:$B$43,'Summary TC'!$B243,'WW Spending Actual'!U$41:U$43),0)+IF($B$7="Actuals + Projected",SUMIF('WW Spending Total'!$B$41:$B$43,'Summary TC'!$B243,'WW Spending Total'!U$41:U$43),0)</f>
        <v>0</v>
      </c>
      <c r="W243" s="404">
        <f>IF($B$7="Actuals only",SUMIF('WW Spending Actual'!$B$41:$B$43,'Summary TC'!$B243,'WW Spending Actual'!V$41:V$43),0)+IF($B$7="Actuals + Projected",SUMIF('WW Spending Total'!$B$41:$B$43,'Summary TC'!$B243,'WW Spending Total'!V$41:V$43),0)</f>
        <v>0</v>
      </c>
      <c r="X243" s="404">
        <f>IF($B$7="Actuals only",SUMIF('WW Spending Actual'!$B$41:$B$43,'Summary TC'!$B243,'WW Spending Actual'!W$41:W$43),0)+IF($B$7="Actuals + Projected",SUMIF('WW Spending Total'!$B$41:$B$43,'Summary TC'!$B243,'WW Spending Total'!W$41:W$43),0)</f>
        <v>0</v>
      </c>
      <c r="Y243" s="404">
        <f>IF($B$7="Actuals only",SUMIF('WW Spending Actual'!$B$41:$B$43,'Summary TC'!$B243,'WW Spending Actual'!X$41:X$43),0)+IF($B$7="Actuals + Projected",SUMIF('WW Spending Total'!$B$41:$B$43,'Summary TC'!$B243,'WW Spending Total'!X$41:X$43),0)</f>
        <v>0</v>
      </c>
      <c r="Z243" s="404">
        <f>IF($B$7="Actuals only",SUMIF('WW Spending Actual'!$B$41:$B$43,'Summary TC'!$B243,'WW Spending Actual'!Y$41:Y$43),0)+IF($B$7="Actuals + Projected",SUMIF('WW Spending Total'!$B$41:$B$43,'Summary TC'!$B243,'WW Spending Total'!Y$41:Y$43),0)</f>
        <v>0</v>
      </c>
      <c r="AA243" s="404">
        <f>IF($B$7="Actuals only",SUMIF('WW Spending Actual'!$B$41:$B$43,'Summary TC'!$B243,'WW Spending Actual'!Z$41:Z$43),0)+IF($B$7="Actuals + Projected",SUMIF('WW Spending Total'!$B$41:$B$43,'Summary TC'!$B243,'WW Spending Total'!Z$41:Z$43),0)</f>
        <v>0</v>
      </c>
      <c r="AB243" s="404">
        <f>IF($B$7="Actuals only",SUMIF('WW Spending Actual'!$B$41:$B$43,'Summary TC'!$B243,'WW Spending Actual'!AA$41:AA$43),0)+IF($B$7="Actuals + Projected",SUMIF('WW Spending Total'!$B$41:$B$43,'Summary TC'!$B243,'WW Spending Total'!AA$41:AA$43),0)</f>
        <v>0</v>
      </c>
      <c r="AC243" s="404">
        <f>IF($B$7="Actuals only",SUMIF('WW Spending Actual'!$B$41:$B$43,'Summary TC'!$B243,'WW Spending Actual'!AB$41:AB$43),0)+IF($B$7="Actuals + Projected",SUMIF('WW Spending Total'!$B$41:$B$43,'Summary TC'!$B243,'WW Spending Total'!AB$41:AB$43),0)</f>
        <v>0</v>
      </c>
      <c r="AD243" s="489"/>
    </row>
    <row r="244" spans="2:53" x14ac:dyDescent="0.2">
      <c r="B244" s="61" t="str">
        <f>IFERROR(VLOOKUP(C244,'MEG Def'!$A$52:$B$54,2),"")</f>
        <v/>
      </c>
      <c r="C244" s="114"/>
      <c r="D244" s="259" t="str">
        <f>IF($C244&lt;&gt;0,"Total","")</f>
        <v/>
      </c>
      <c r="E244" s="425">
        <f>IF($B$7="Actuals only",SUMIF('WW Spending Actual'!$B$41:$B$43,'Summary TC'!$B244,'WW Spending Actual'!D$41:D$43),0)+IF($B$7="Actuals + Projected",SUMIF('WW Spending Total'!$B$41:$B$43,'Summary TC'!$B244,'WW Spending Total'!D$41:D$43),0)</f>
        <v>0</v>
      </c>
      <c r="F244" s="404">
        <f>IF($B$7="Actuals only",SUMIF('WW Spending Actual'!$B$41:$B$43,'Summary TC'!$B244,'WW Spending Actual'!E$41:E$43),0)+IF($B$7="Actuals + Projected",SUMIF('WW Spending Total'!$B$41:$B$43,'Summary TC'!$B244,'WW Spending Total'!E$41:E$43),0)</f>
        <v>0</v>
      </c>
      <c r="G244" s="404">
        <f>IF($B$7="Actuals only",SUMIF('WW Spending Actual'!$B$41:$B$43,'Summary TC'!$B244,'WW Spending Actual'!F$41:F$43),0)+IF($B$7="Actuals + Projected",SUMIF('WW Spending Total'!$B$41:$B$43,'Summary TC'!$B244,'WW Spending Total'!F$41:F$43),0)</f>
        <v>0</v>
      </c>
      <c r="H244" s="404">
        <f>IF($B$7="Actuals only",SUMIF('WW Spending Actual'!$B$41:$B$43,'Summary TC'!$B244,'WW Spending Actual'!G$41:G$43),0)+IF($B$7="Actuals + Projected",SUMIF('WW Spending Total'!$B$41:$B$43,'Summary TC'!$B244,'WW Spending Total'!G$41:G$43),0)</f>
        <v>0</v>
      </c>
      <c r="I244" s="404">
        <f>IF($B$7="Actuals only",SUMIF('WW Spending Actual'!$B$41:$B$43,'Summary TC'!$B244,'WW Spending Actual'!H$41:H$43),0)+IF($B$7="Actuals + Projected",SUMIF('WW Spending Total'!$B$41:$B$43,'Summary TC'!$B244,'WW Spending Total'!H$41:H$43),0)</f>
        <v>0</v>
      </c>
      <c r="J244" s="404">
        <f>IF($B$7="Actuals only",SUMIF('WW Spending Actual'!$B$41:$B$43,'Summary TC'!$B244,'WW Spending Actual'!I$41:I$43),0)+IF($B$7="Actuals + Projected",SUMIF('WW Spending Total'!$B$41:$B$43,'Summary TC'!$B244,'WW Spending Total'!I$41:I$43),0)</f>
        <v>0</v>
      </c>
      <c r="K244" s="404">
        <f>IF($B$7="Actuals only",SUMIF('WW Spending Actual'!$B$41:$B$43,'Summary TC'!$B244,'WW Spending Actual'!J$41:J$43),0)+IF($B$7="Actuals + Projected",SUMIF('WW Spending Total'!$B$41:$B$43,'Summary TC'!$B244,'WW Spending Total'!J$41:J$43),0)</f>
        <v>0</v>
      </c>
      <c r="L244" s="404">
        <f>IF($B$7="Actuals only",SUMIF('WW Spending Actual'!$B$41:$B$43,'Summary TC'!$B244,'WW Spending Actual'!K$41:K$43),0)+IF($B$7="Actuals + Projected",SUMIF('WW Spending Total'!$B$41:$B$43,'Summary TC'!$B244,'WW Spending Total'!K$41:K$43),0)</f>
        <v>0</v>
      </c>
      <c r="M244" s="404">
        <f>IF($B$7="Actuals only",SUMIF('WW Spending Actual'!$B$41:$B$43,'Summary TC'!$B244,'WW Spending Actual'!L$41:L$43),0)+IF($B$7="Actuals + Projected",SUMIF('WW Spending Total'!$B$41:$B$43,'Summary TC'!$B244,'WW Spending Total'!L$41:L$43),0)</f>
        <v>0</v>
      </c>
      <c r="N244" s="404">
        <f>IF($B$7="Actuals only",SUMIF('WW Spending Actual'!$B$41:$B$43,'Summary TC'!$B244,'WW Spending Actual'!M$41:M$43),0)+IF($B$7="Actuals + Projected",SUMIF('WW Spending Total'!$B$41:$B$43,'Summary TC'!$B244,'WW Spending Total'!M$41:M$43),0)</f>
        <v>0</v>
      </c>
      <c r="O244" s="404">
        <f>IF($B$7="Actuals only",SUMIF('WW Spending Actual'!$B$41:$B$43,'Summary TC'!$B244,'WW Spending Actual'!N$41:N$43),0)+IF($B$7="Actuals + Projected",SUMIF('WW Spending Total'!$B$41:$B$43,'Summary TC'!$B244,'WW Spending Total'!N$41:N$43),0)</f>
        <v>0</v>
      </c>
      <c r="P244" s="404">
        <f>IF($B$7="Actuals only",SUMIF('WW Spending Actual'!$B$41:$B$43,'Summary TC'!$B244,'WW Spending Actual'!O$41:O$43),0)+IF($B$7="Actuals + Projected",SUMIF('WW Spending Total'!$B$41:$B$43,'Summary TC'!$B244,'WW Spending Total'!O$41:O$43),0)</f>
        <v>0</v>
      </c>
      <c r="Q244" s="404">
        <f>IF($B$7="Actuals only",SUMIF('WW Spending Actual'!$B$41:$B$43,'Summary TC'!$B244,'WW Spending Actual'!P$41:P$43),0)+IF($B$7="Actuals + Projected",SUMIF('WW Spending Total'!$B$41:$B$43,'Summary TC'!$B244,'WW Spending Total'!P$41:P$43),0)</f>
        <v>0</v>
      </c>
      <c r="R244" s="404">
        <f>IF($B$7="Actuals only",SUMIF('WW Spending Actual'!$B$41:$B$43,'Summary TC'!$B244,'WW Spending Actual'!Q$41:Q$43),0)+IF($B$7="Actuals + Projected",SUMIF('WW Spending Total'!$B$41:$B$43,'Summary TC'!$B244,'WW Spending Total'!Q$41:Q$43),0)</f>
        <v>0</v>
      </c>
      <c r="S244" s="404">
        <f>IF($B$7="Actuals only",SUMIF('WW Spending Actual'!$B$41:$B$43,'Summary TC'!$B244,'WW Spending Actual'!R$41:R$43),0)+IF($B$7="Actuals + Projected",SUMIF('WW Spending Total'!$B$41:$B$43,'Summary TC'!$B244,'WW Spending Total'!R$41:R$43),0)</f>
        <v>0</v>
      </c>
      <c r="T244" s="404">
        <f>IF($B$7="Actuals only",SUMIF('WW Spending Actual'!$B$41:$B$43,'Summary TC'!$B244,'WW Spending Actual'!S$41:S$43),0)+IF($B$7="Actuals + Projected",SUMIF('WW Spending Total'!$B$41:$B$43,'Summary TC'!$B244,'WW Spending Total'!S$41:S$43),0)</f>
        <v>0</v>
      </c>
      <c r="U244" s="404">
        <f>IF($B$7="Actuals only",SUMIF('WW Spending Actual'!$B$41:$B$43,'Summary TC'!$B244,'WW Spending Actual'!T$41:T$43),0)+IF($B$7="Actuals + Projected",SUMIF('WW Spending Total'!$B$41:$B$43,'Summary TC'!$B244,'WW Spending Total'!T$41:T$43),0)</f>
        <v>0</v>
      </c>
      <c r="V244" s="404">
        <f>IF($B$7="Actuals only",SUMIF('WW Spending Actual'!$B$41:$B$43,'Summary TC'!$B244,'WW Spending Actual'!U$41:U$43),0)+IF($B$7="Actuals + Projected",SUMIF('WW Spending Total'!$B$41:$B$43,'Summary TC'!$B244,'WW Spending Total'!U$41:U$43),0)</f>
        <v>0</v>
      </c>
      <c r="W244" s="404">
        <f>IF($B$7="Actuals only",SUMIF('WW Spending Actual'!$B$41:$B$43,'Summary TC'!$B244,'WW Spending Actual'!V$41:V$43),0)+IF($B$7="Actuals + Projected",SUMIF('WW Spending Total'!$B$41:$B$43,'Summary TC'!$B244,'WW Spending Total'!V$41:V$43),0)</f>
        <v>0</v>
      </c>
      <c r="X244" s="404">
        <f>IF($B$7="Actuals only",SUMIF('WW Spending Actual'!$B$41:$B$43,'Summary TC'!$B244,'WW Spending Actual'!W$41:W$43),0)+IF($B$7="Actuals + Projected",SUMIF('WW Spending Total'!$B$41:$B$43,'Summary TC'!$B244,'WW Spending Total'!W$41:W$43),0)</f>
        <v>0</v>
      </c>
      <c r="Y244" s="404">
        <f>IF($B$7="Actuals only",SUMIF('WW Spending Actual'!$B$41:$B$43,'Summary TC'!$B244,'WW Spending Actual'!X$41:X$43),0)+IF($B$7="Actuals + Projected",SUMIF('WW Spending Total'!$B$41:$B$43,'Summary TC'!$B244,'WW Spending Total'!X$41:X$43),0)</f>
        <v>0</v>
      </c>
      <c r="Z244" s="404">
        <f>IF($B$7="Actuals only",SUMIF('WW Spending Actual'!$B$41:$B$43,'Summary TC'!$B244,'WW Spending Actual'!Y$41:Y$43),0)+IF($B$7="Actuals + Projected",SUMIF('WW Spending Total'!$B$41:$B$43,'Summary TC'!$B244,'WW Spending Total'!Y$41:Y$43),0)</f>
        <v>0</v>
      </c>
      <c r="AA244" s="404">
        <f>IF($B$7="Actuals only",SUMIF('WW Spending Actual'!$B$41:$B$43,'Summary TC'!$B244,'WW Spending Actual'!Z$41:Z$43),0)+IF($B$7="Actuals + Projected",SUMIF('WW Spending Total'!$B$41:$B$43,'Summary TC'!$B244,'WW Spending Total'!Z$41:Z$43),0)</f>
        <v>0</v>
      </c>
      <c r="AB244" s="404">
        <f>IF($B$7="Actuals only",SUMIF('WW Spending Actual'!$B$41:$B$43,'Summary TC'!$B244,'WW Spending Actual'!AA$41:AA$43),0)+IF($B$7="Actuals + Projected",SUMIF('WW Spending Total'!$B$41:$B$43,'Summary TC'!$B244,'WW Spending Total'!AA$41:AA$43),0)</f>
        <v>0</v>
      </c>
      <c r="AC244" s="404">
        <f>IF($B$7="Actuals only",SUMIF('WW Spending Actual'!$B$41:$B$43,'Summary TC'!$B244,'WW Spending Actual'!AB$41:AB$43),0)+IF($B$7="Actuals + Projected",SUMIF('WW Spending Total'!$B$41:$B$43,'Summary TC'!$B244,'WW Spending Total'!AB$41:AB$43),0)</f>
        <v>0</v>
      </c>
      <c r="AD244" s="489"/>
    </row>
    <row r="245" spans="2:53" x14ac:dyDescent="0.2">
      <c r="B245" s="61" t="str">
        <f>IFERROR(VLOOKUP(C245,'MEG Def'!$A$52:$B$54,2),"")</f>
        <v/>
      </c>
      <c r="C245" s="114"/>
      <c r="D245" s="259" t="str">
        <f>IF($C245&lt;&gt;0,"Total","")</f>
        <v/>
      </c>
      <c r="E245" s="425">
        <f>IF($B$7="Actuals only",SUMIF('WW Spending Actual'!$B$41:$B$43,'Summary TC'!$B245,'WW Spending Actual'!D$41:D$43),0)+IF($B$7="Actuals + Projected",SUMIF('WW Spending Total'!$B$41:$B$43,'Summary TC'!$B245,'WW Spending Total'!D$41:D$43),0)</f>
        <v>0</v>
      </c>
      <c r="F245" s="404">
        <f>IF($B$7="Actuals only",SUMIF('WW Spending Actual'!$B$41:$B$43,'Summary TC'!$B245,'WW Spending Actual'!E$41:E$43),0)+IF($B$7="Actuals + Projected",SUMIF('WW Spending Total'!$B$41:$B$43,'Summary TC'!$B245,'WW Spending Total'!E$41:E$43),0)</f>
        <v>0</v>
      </c>
      <c r="G245" s="404">
        <f>IF($B$7="Actuals only",SUMIF('WW Spending Actual'!$B$41:$B$43,'Summary TC'!$B245,'WW Spending Actual'!F$41:F$43),0)+IF($B$7="Actuals + Projected",SUMIF('WW Spending Total'!$B$41:$B$43,'Summary TC'!$B245,'WW Spending Total'!F$41:F$43),0)</f>
        <v>0</v>
      </c>
      <c r="H245" s="404">
        <f>IF($B$7="Actuals only",SUMIF('WW Spending Actual'!$B$41:$B$43,'Summary TC'!$B245,'WW Spending Actual'!G$41:G$43),0)+IF($B$7="Actuals + Projected",SUMIF('WW Spending Total'!$B$41:$B$43,'Summary TC'!$B245,'WW Spending Total'!G$41:G$43),0)</f>
        <v>0</v>
      </c>
      <c r="I245" s="404">
        <f>IF($B$7="Actuals only",SUMIF('WW Spending Actual'!$B$41:$B$43,'Summary TC'!$B245,'WW Spending Actual'!H$41:H$43),0)+IF($B$7="Actuals + Projected",SUMIF('WW Spending Total'!$B$41:$B$43,'Summary TC'!$B245,'WW Spending Total'!H$41:H$43),0)</f>
        <v>0</v>
      </c>
      <c r="J245" s="404">
        <f>IF($B$7="Actuals only",SUMIF('WW Spending Actual'!$B$41:$B$43,'Summary TC'!$B245,'WW Spending Actual'!I$41:I$43),0)+IF($B$7="Actuals + Projected",SUMIF('WW Spending Total'!$B$41:$B$43,'Summary TC'!$B245,'WW Spending Total'!I$41:I$43),0)</f>
        <v>0</v>
      </c>
      <c r="K245" s="404">
        <f>IF($B$7="Actuals only",SUMIF('WW Spending Actual'!$B$41:$B$43,'Summary TC'!$B245,'WW Spending Actual'!J$41:J$43),0)+IF($B$7="Actuals + Projected",SUMIF('WW Spending Total'!$B$41:$B$43,'Summary TC'!$B245,'WW Spending Total'!J$41:J$43),0)</f>
        <v>0</v>
      </c>
      <c r="L245" s="404">
        <f>IF($B$7="Actuals only",SUMIF('WW Spending Actual'!$B$41:$B$43,'Summary TC'!$B245,'WW Spending Actual'!K$41:K$43),0)+IF($B$7="Actuals + Projected",SUMIF('WW Spending Total'!$B$41:$B$43,'Summary TC'!$B245,'WW Spending Total'!K$41:K$43),0)</f>
        <v>0</v>
      </c>
      <c r="M245" s="404">
        <f>IF($B$7="Actuals only",SUMIF('WW Spending Actual'!$B$41:$B$43,'Summary TC'!$B245,'WW Spending Actual'!L$41:L$43),0)+IF($B$7="Actuals + Projected",SUMIF('WW Spending Total'!$B$41:$B$43,'Summary TC'!$B245,'WW Spending Total'!L$41:L$43),0)</f>
        <v>0</v>
      </c>
      <c r="N245" s="404">
        <f>IF($B$7="Actuals only",SUMIF('WW Spending Actual'!$B$41:$B$43,'Summary TC'!$B245,'WW Spending Actual'!M$41:M$43),0)+IF($B$7="Actuals + Projected",SUMIF('WW Spending Total'!$B$41:$B$43,'Summary TC'!$B245,'WW Spending Total'!M$41:M$43),0)</f>
        <v>0</v>
      </c>
      <c r="O245" s="404">
        <f>IF($B$7="Actuals only",SUMIF('WW Spending Actual'!$B$41:$B$43,'Summary TC'!$B245,'WW Spending Actual'!N$41:N$43),0)+IF($B$7="Actuals + Projected",SUMIF('WW Spending Total'!$B$41:$B$43,'Summary TC'!$B245,'WW Spending Total'!N$41:N$43),0)</f>
        <v>0</v>
      </c>
      <c r="P245" s="404">
        <f>IF($B$7="Actuals only",SUMIF('WW Spending Actual'!$B$41:$B$43,'Summary TC'!$B245,'WW Spending Actual'!O$41:O$43),0)+IF($B$7="Actuals + Projected",SUMIF('WW Spending Total'!$B$41:$B$43,'Summary TC'!$B245,'WW Spending Total'!O$41:O$43),0)</f>
        <v>0</v>
      </c>
      <c r="Q245" s="404">
        <f>IF($B$7="Actuals only",SUMIF('WW Spending Actual'!$B$41:$B$43,'Summary TC'!$B245,'WW Spending Actual'!P$41:P$43),0)+IF($B$7="Actuals + Projected",SUMIF('WW Spending Total'!$B$41:$B$43,'Summary TC'!$B245,'WW Spending Total'!P$41:P$43),0)</f>
        <v>0</v>
      </c>
      <c r="R245" s="404">
        <f>IF($B$7="Actuals only",SUMIF('WW Spending Actual'!$B$41:$B$43,'Summary TC'!$B245,'WW Spending Actual'!Q$41:Q$43),0)+IF($B$7="Actuals + Projected",SUMIF('WW Spending Total'!$B$41:$B$43,'Summary TC'!$B245,'WW Spending Total'!Q$41:Q$43),0)</f>
        <v>0</v>
      </c>
      <c r="S245" s="404">
        <f>IF($B$7="Actuals only",SUMIF('WW Spending Actual'!$B$41:$B$43,'Summary TC'!$B245,'WW Spending Actual'!R$41:R$43),0)+IF($B$7="Actuals + Projected",SUMIF('WW Spending Total'!$B$41:$B$43,'Summary TC'!$B245,'WW Spending Total'!R$41:R$43),0)</f>
        <v>0</v>
      </c>
      <c r="T245" s="404">
        <f>IF($B$7="Actuals only",SUMIF('WW Spending Actual'!$B$41:$B$43,'Summary TC'!$B245,'WW Spending Actual'!S$41:S$43),0)+IF($B$7="Actuals + Projected",SUMIF('WW Spending Total'!$B$41:$B$43,'Summary TC'!$B245,'WW Spending Total'!S$41:S$43),0)</f>
        <v>0</v>
      </c>
      <c r="U245" s="404">
        <f>IF($B$7="Actuals only",SUMIF('WW Spending Actual'!$B$41:$B$43,'Summary TC'!$B245,'WW Spending Actual'!T$41:T$43),0)+IF($B$7="Actuals + Projected",SUMIF('WW Spending Total'!$B$41:$B$43,'Summary TC'!$B245,'WW Spending Total'!T$41:T$43),0)</f>
        <v>0</v>
      </c>
      <c r="V245" s="404">
        <f>IF($B$7="Actuals only",SUMIF('WW Spending Actual'!$B$41:$B$43,'Summary TC'!$B245,'WW Spending Actual'!U$41:U$43),0)+IF($B$7="Actuals + Projected",SUMIF('WW Spending Total'!$B$41:$B$43,'Summary TC'!$B245,'WW Spending Total'!U$41:U$43),0)</f>
        <v>0</v>
      </c>
      <c r="W245" s="404">
        <f>IF($B$7="Actuals only",SUMIF('WW Spending Actual'!$B$41:$B$43,'Summary TC'!$B245,'WW Spending Actual'!V$41:V$43),0)+IF($B$7="Actuals + Projected",SUMIF('WW Spending Total'!$B$41:$B$43,'Summary TC'!$B245,'WW Spending Total'!V$41:V$43),0)</f>
        <v>0</v>
      </c>
      <c r="X245" s="404">
        <f>IF($B$7="Actuals only",SUMIF('WW Spending Actual'!$B$41:$B$43,'Summary TC'!$B245,'WW Spending Actual'!W$41:W$43),0)+IF($B$7="Actuals + Projected",SUMIF('WW Spending Total'!$B$41:$B$43,'Summary TC'!$B245,'WW Spending Total'!W$41:W$43),0)</f>
        <v>0</v>
      </c>
      <c r="Y245" s="404">
        <f>IF($B$7="Actuals only",SUMIF('WW Spending Actual'!$B$41:$B$43,'Summary TC'!$B245,'WW Spending Actual'!X$41:X$43),0)+IF($B$7="Actuals + Projected",SUMIF('WW Spending Total'!$B$41:$B$43,'Summary TC'!$B245,'WW Spending Total'!X$41:X$43),0)</f>
        <v>0</v>
      </c>
      <c r="Z245" s="404">
        <f>IF($B$7="Actuals only",SUMIF('WW Spending Actual'!$B$41:$B$43,'Summary TC'!$B245,'WW Spending Actual'!Y$41:Y$43),0)+IF($B$7="Actuals + Projected",SUMIF('WW Spending Total'!$B$41:$B$43,'Summary TC'!$B245,'WW Spending Total'!Y$41:Y$43),0)</f>
        <v>0</v>
      </c>
      <c r="AA245" s="404">
        <f>IF($B$7="Actuals only",SUMIF('WW Spending Actual'!$B$41:$B$43,'Summary TC'!$B245,'WW Spending Actual'!Z$41:Z$43),0)+IF($B$7="Actuals + Projected",SUMIF('WW Spending Total'!$B$41:$B$43,'Summary TC'!$B245,'WW Spending Total'!Z$41:Z$43),0)</f>
        <v>0</v>
      </c>
      <c r="AB245" s="404">
        <f>IF($B$7="Actuals only",SUMIF('WW Spending Actual'!$B$41:$B$43,'Summary TC'!$B245,'WW Spending Actual'!AA$41:AA$43),0)+IF($B$7="Actuals + Projected",SUMIF('WW Spending Total'!$B$41:$B$43,'Summary TC'!$B245,'WW Spending Total'!AA$41:AA$43),0)</f>
        <v>0</v>
      </c>
      <c r="AC245" s="404">
        <f>IF($B$7="Actuals only",SUMIF('WW Spending Actual'!$B$41:$B$43,'Summary TC'!$B245,'WW Spending Actual'!AB$41:AB$43),0)+IF($B$7="Actuals + Projected",SUMIF('WW Spending Total'!$B$41:$B$43,'Summary TC'!$B245,'WW Spending Total'!AB$41:AB$43),0)</f>
        <v>0</v>
      </c>
      <c r="AD245" s="489"/>
    </row>
    <row r="246" spans="2:53" x14ac:dyDescent="0.2">
      <c r="B246" s="60"/>
      <c r="C246" s="114"/>
      <c r="D246" s="60"/>
      <c r="E246" s="484"/>
      <c r="F246" s="402"/>
      <c r="G246" s="402"/>
      <c r="H246" s="402"/>
      <c r="I246" s="402"/>
      <c r="J246" s="402"/>
      <c r="K246" s="402"/>
      <c r="L246" s="402"/>
      <c r="M246" s="402"/>
      <c r="N246" s="402"/>
      <c r="O246" s="402"/>
      <c r="P246" s="402"/>
      <c r="Q246" s="402"/>
      <c r="R246" s="402"/>
      <c r="S246" s="402"/>
      <c r="T246" s="402"/>
      <c r="U246" s="402"/>
      <c r="V246" s="402"/>
      <c r="W246" s="402"/>
      <c r="X246" s="402"/>
      <c r="Y246" s="402"/>
      <c r="Z246" s="402"/>
      <c r="AA246" s="402"/>
      <c r="AB246" s="402"/>
      <c r="AC246" s="402"/>
      <c r="AD246" s="489"/>
    </row>
    <row r="247" spans="2:53" x14ac:dyDescent="0.2">
      <c r="B247" s="214" t="s">
        <v>79</v>
      </c>
      <c r="C247" s="114"/>
      <c r="D247" s="357"/>
      <c r="E247" s="490"/>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91"/>
    </row>
    <row r="248" spans="2:53" x14ac:dyDescent="0.2">
      <c r="B248" s="61" t="str">
        <f>IFERROR(VLOOKUP(C248,'MEG Def'!$A$57:$B$59,2),"")</f>
        <v/>
      </c>
      <c r="C248" s="114"/>
      <c r="D248" s="259" t="str">
        <f>IF($C248&lt;&gt;0,"Total","")</f>
        <v/>
      </c>
      <c r="E248" s="425">
        <f>IF($B$7="Actuals only",SUMIF('WW Spending Actual'!$B$46:$B$48,'Summary TC'!$B248,'WW Spending Actual'!D$46:D$48),0)+IF($B$7="Actuals + Projected",SUMIF('WW Spending Total'!$B$46:$B$48,'Summary TC'!$B248,'WW Spending Total'!D$46:D$48),0)</f>
        <v>0</v>
      </c>
      <c r="F248" s="404">
        <f>IF($B$7="Actuals only",SUMIF('WW Spending Actual'!$B$46:$B$48,'Summary TC'!$B248,'WW Spending Actual'!E$46:E$48),0)+IF($B$7="Actuals + Projected",SUMIF('WW Spending Total'!$B$46:$B$48,'Summary TC'!$B248,'WW Spending Total'!E$46:E$48),0)</f>
        <v>0</v>
      </c>
      <c r="G248" s="404">
        <f>IF($B$7="Actuals only",SUMIF('WW Spending Actual'!$B$46:$B$48,'Summary TC'!$B248,'WW Spending Actual'!F$46:F$48),0)+IF($B$7="Actuals + Projected",SUMIF('WW Spending Total'!$B$46:$B$48,'Summary TC'!$B248,'WW Spending Total'!F$46:F$48),0)</f>
        <v>0</v>
      </c>
      <c r="H248" s="404">
        <f>IF($B$7="Actuals only",SUMIF('WW Spending Actual'!$B$46:$B$48,'Summary TC'!$B248,'WW Spending Actual'!G$46:G$48),0)+IF($B$7="Actuals + Projected",SUMIF('WW Spending Total'!$B$46:$B$48,'Summary TC'!$B248,'WW Spending Total'!G$46:G$48),0)</f>
        <v>0</v>
      </c>
      <c r="I248" s="404">
        <f>IF($B$7="Actuals only",SUMIF('WW Spending Actual'!$B$46:$B$48,'Summary TC'!$B248,'WW Spending Actual'!H$46:H$48),0)+IF($B$7="Actuals + Projected",SUMIF('WW Spending Total'!$B$46:$B$48,'Summary TC'!$B248,'WW Spending Total'!H$46:H$48),0)</f>
        <v>0</v>
      </c>
      <c r="J248" s="404">
        <f>IF($B$7="Actuals only",SUMIF('WW Spending Actual'!$B$46:$B$48,'Summary TC'!$B248,'WW Spending Actual'!I$46:I$48),0)+IF($B$7="Actuals + Projected",SUMIF('WW Spending Total'!$B$46:$B$48,'Summary TC'!$B248,'WW Spending Total'!I$46:I$48),0)</f>
        <v>0</v>
      </c>
      <c r="K248" s="404">
        <f>IF($B$7="Actuals only",SUMIF('WW Spending Actual'!$B$46:$B$48,'Summary TC'!$B248,'WW Spending Actual'!J$46:J$48),0)+IF($B$7="Actuals + Projected",SUMIF('WW Spending Total'!$B$46:$B$48,'Summary TC'!$B248,'WW Spending Total'!J$46:J$48),0)</f>
        <v>0</v>
      </c>
      <c r="L248" s="404">
        <f>IF($B$7="Actuals only",SUMIF('WW Spending Actual'!$B$46:$B$48,'Summary TC'!$B248,'WW Spending Actual'!K$46:K$48),0)+IF($B$7="Actuals + Projected",SUMIF('WW Spending Total'!$B$46:$B$48,'Summary TC'!$B248,'WW Spending Total'!K$46:K$48),0)</f>
        <v>0</v>
      </c>
      <c r="M248" s="404">
        <f>IF($B$7="Actuals only",SUMIF('WW Spending Actual'!$B$46:$B$48,'Summary TC'!$B248,'WW Spending Actual'!L$46:L$48),0)+IF($B$7="Actuals + Projected",SUMIF('WW Spending Total'!$B$46:$B$48,'Summary TC'!$B248,'WW Spending Total'!L$46:L$48),0)</f>
        <v>0</v>
      </c>
      <c r="N248" s="404">
        <f>IF($B$7="Actuals only",SUMIF('WW Spending Actual'!$B$46:$B$48,'Summary TC'!$B248,'WW Spending Actual'!M$46:M$48),0)+IF($B$7="Actuals + Projected",SUMIF('WW Spending Total'!$B$46:$B$48,'Summary TC'!$B248,'WW Spending Total'!M$46:M$48),0)</f>
        <v>0</v>
      </c>
      <c r="O248" s="404">
        <f>IF($B$7="Actuals only",SUMIF('WW Spending Actual'!$B$46:$B$48,'Summary TC'!$B248,'WW Spending Actual'!N$46:N$48),0)+IF($B$7="Actuals + Projected",SUMIF('WW Spending Total'!$B$46:$B$48,'Summary TC'!$B248,'WW Spending Total'!N$46:N$48),0)</f>
        <v>0</v>
      </c>
      <c r="P248" s="404">
        <f>IF($B$7="Actuals only",SUMIF('WW Spending Actual'!$B$46:$B$48,'Summary TC'!$B248,'WW Spending Actual'!O$46:O$48),0)+IF($B$7="Actuals + Projected",SUMIF('WW Spending Total'!$B$46:$B$48,'Summary TC'!$B248,'WW Spending Total'!O$46:O$48),0)</f>
        <v>0</v>
      </c>
      <c r="Q248" s="404">
        <f>IF($B$7="Actuals only",SUMIF('WW Spending Actual'!$B$46:$B$48,'Summary TC'!$B248,'WW Spending Actual'!P$46:P$48),0)+IF($B$7="Actuals + Projected",SUMIF('WW Spending Total'!$B$46:$B$48,'Summary TC'!$B248,'WW Spending Total'!P$46:P$48),0)</f>
        <v>0</v>
      </c>
      <c r="R248" s="404">
        <f>IF($B$7="Actuals only",SUMIF('WW Spending Actual'!$B$46:$B$48,'Summary TC'!$B248,'WW Spending Actual'!Q$46:Q$48),0)+IF($B$7="Actuals + Projected",SUMIF('WW Spending Total'!$B$46:$B$48,'Summary TC'!$B248,'WW Spending Total'!Q$46:Q$48),0)</f>
        <v>0</v>
      </c>
      <c r="S248" s="404">
        <f>IF($B$7="Actuals only",SUMIF('WW Spending Actual'!$B$46:$B$48,'Summary TC'!$B248,'WW Spending Actual'!R$46:R$48),0)+IF($B$7="Actuals + Projected",SUMIF('WW Spending Total'!$B$46:$B$48,'Summary TC'!$B248,'WW Spending Total'!R$46:R$48),0)</f>
        <v>0</v>
      </c>
      <c r="T248" s="404">
        <f>IF($B$7="Actuals only",SUMIF('WW Spending Actual'!$B$46:$B$48,'Summary TC'!$B248,'WW Spending Actual'!S$46:S$48),0)+IF($B$7="Actuals + Projected",SUMIF('WW Spending Total'!$B$46:$B$48,'Summary TC'!$B248,'WW Spending Total'!S$46:S$48),0)</f>
        <v>0</v>
      </c>
      <c r="U248" s="404">
        <f>IF($B$7="Actuals only",SUMIF('WW Spending Actual'!$B$46:$B$48,'Summary TC'!$B248,'WW Spending Actual'!T$46:T$48),0)+IF($B$7="Actuals + Projected",SUMIF('WW Spending Total'!$B$46:$B$48,'Summary TC'!$B248,'WW Spending Total'!T$46:T$48),0)</f>
        <v>0</v>
      </c>
      <c r="V248" s="404">
        <f>IF($B$7="Actuals only",SUMIF('WW Spending Actual'!$B$46:$B$48,'Summary TC'!$B248,'WW Spending Actual'!U$46:U$48),0)+IF($B$7="Actuals + Projected",SUMIF('WW Spending Total'!$B$46:$B$48,'Summary TC'!$B248,'WW Spending Total'!U$46:U$48),0)</f>
        <v>0</v>
      </c>
      <c r="W248" s="404">
        <f>IF($B$7="Actuals only",SUMIF('WW Spending Actual'!$B$46:$B$48,'Summary TC'!$B248,'WW Spending Actual'!V$46:V$48),0)+IF($B$7="Actuals + Projected",SUMIF('WW Spending Total'!$B$46:$B$48,'Summary TC'!$B248,'WW Spending Total'!V$46:V$48),0)</f>
        <v>0</v>
      </c>
      <c r="X248" s="404">
        <f>IF($B$7="Actuals only",SUMIF('WW Spending Actual'!$B$46:$B$48,'Summary TC'!$B248,'WW Spending Actual'!W$46:W$48),0)+IF($B$7="Actuals + Projected",SUMIF('WW Spending Total'!$B$46:$B$48,'Summary TC'!$B248,'WW Spending Total'!W$46:W$48),0)</f>
        <v>0</v>
      </c>
      <c r="Y248" s="404">
        <f>IF($B$7="Actuals only",SUMIF('WW Spending Actual'!$B$46:$B$48,'Summary TC'!$B248,'WW Spending Actual'!X$46:X$48),0)+IF($B$7="Actuals + Projected",SUMIF('WW Spending Total'!$B$46:$B$48,'Summary TC'!$B248,'WW Spending Total'!X$46:X$48),0)</f>
        <v>0</v>
      </c>
      <c r="Z248" s="404">
        <f>IF($B$7="Actuals only",SUMIF('WW Spending Actual'!$B$46:$B$48,'Summary TC'!$B248,'WW Spending Actual'!Y$46:Y$48),0)+IF($B$7="Actuals + Projected",SUMIF('WW Spending Total'!$B$46:$B$48,'Summary TC'!$B248,'WW Spending Total'!Y$46:Y$48),0)</f>
        <v>0</v>
      </c>
      <c r="AA248" s="404">
        <f>IF($B$7="Actuals only",SUMIF('WW Spending Actual'!$B$46:$B$48,'Summary TC'!$B248,'WW Spending Actual'!Z$46:Z$48),0)+IF($B$7="Actuals + Projected",SUMIF('WW Spending Total'!$B$46:$B$48,'Summary TC'!$B248,'WW Spending Total'!Z$46:Z$48),0)</f>
        <v>0</v>
      </c>
      <c r="AB248" s="404">
        <f>IF($B$7="Actuals only",SUMIF('WW Spending Actual'!$B$46:$B$48,'Summary TC'!$B248,'WW Spending Actual'!AA$46:AA$48),0)+IF($B$7="Actuals + Projected",SUMIF('WW Spending Total'!$B$46:$B$48,'Summary TC'!$B248,'WW Spending Total'!AA$46:AA$48),0)</f>
        <v>0</v>
      </c>
      <c r="AC248" s="404">
        <f>IF($B$7="Actuals only",SUMIF('WW Spending Actual'!$B$46:$B$48,'Summary TC'!$B248,'WW Spending Actual'!AB$46:AB$48),0)+IF($B$7="Actuals + Projected",SUMIF('WW Spending Total'!$B$46:$B$48,'Summary TC'!$B248,'WW Spending Total'!AB$46:AB$48),0)</f>
        <v>0</v>
      </c>
      <c r="AD248" s="491"/>
    </row>
    <row r="249" spans="2:53" x14ac:dyDescent="0.2">
      <c r="B249" s="61" t="str">
        <f>IFERROR(VLOOKUP(C249,'MEG Def'!$A$57:$B$59,2),"")</f>
        <v/>
      </c>
      <c r="C249" s="114"/>
      <c r="D249" s="259" t="str">
        <f>IF($C249&lt;&gt;0,"Total","")</f>
        <v/>
      </c>
      <c r="E249" s="425">
        <f>IF($B$7="Actuals only",SUMIF('WW Spending Actual'!$B$46:$B$48,'Summary TC'!$B249,'WW Spending Actual'!D$46:D$48),0)+IF($B$7="Actuals + Projected",SUMIF('WW Spending Total'!$B$46:$B$48,'Summary TC'!$B249,'WW Spending Total'!D$46:D$48),0)</f>
        <v>0</v>
      </c>
      <c r="F249" s="404">
        <f>IF($B$7="Actuals only",SUMIF('WW Spending Actual'!$B$46:$B$48,'Summary TC'!$B249,'WW Spending Actual'!E$46:E$48),0)+IF($B$7="Actuals + Projected",SUMIF('WW Spending Total'!$B$46:$B$48,'Summary TC'!$B249,'WW Spending Total'!E$46:E$48),0)</f>
        <v>0</v>
      </c>
      <c r="G249" s="404">
        <f>IF($B$7="Actuals only",SUMIF('WW Spending Actual'!$B$46:$B$48,'Summary TC'!$B249,'WW Spending Actual'!F$46:F$48),0)+IF($B$7="Actuals + Projected",SUMIF('WW Spending Total'!$B$46:$B$48,'Summary TC'!$B249,'WW Spending Total'!F$46:F$48),0)</f>
        <v>0</v>
      </c>
      <c r="H249" s="404">
        <f>IF($B$7="Actuals only",SUMIF('WW Spending Actual'!$B$46:$B$48,'Summary TC'!$B249,'WW Spending Actual'!G$46:G$48),0)+IF($B$7="Actuals + Projected",SUMIF('WW Spending Total'!$B$46:$B$48,'Summary TC'!$B249,'WW Spending Total'!G$46:G$48),0)</f>
        <v>0</v>
      </c>
      <c r="I249" s="404">
        <f>IF($B$7="Actuals only",SUMIF('WW Spending Actual'!$B$46:$B$48,'Summary TC'!$B249,'WW Spending Actual'!H$46:H$48),0)+IF($B$7="Actuals + Projected",SUMIF('WW Spending Total'!$B$46:$B$48,'Summary TC'!$B249,'WW Spending Total'!H$46:H$48),0)</f>
        <v>0</v>
      </c>
      <c r="J249" s="404">
        <f>IF($B$7="Actuals only",SUMIF('WW Spending Actual'!$B$46:$B$48,'Summary TC'!$B249,'WW Spending Actual'!I$46:I$48),0)+IF($B$7="Actuals + Projected",SUMIF('WW Spending Total'!$B$46:$B$48,'Summary TC'!$B249,'WW Spending Total'!I$46:I$48),0)</f>
        <v>0</v>
      </c>
      <c r="K249" s="404">
        <f>IF($B$7="Actuals only",SUMIF('WW Spending Actual'!$B$46:$B$48,'Summary TC'!$B249,'WW Spending Actual'!J$46:J$48),0)+IF($B$7="Actuals + Projected",SUMIF('WW Spending Total'!$B$46:$B$48,'Summary TC'!$B249,'WW Spending Total'!J$46:J$48),0)</f>
        <v>0</v>
      </c>
      <c r="L249" s="404">
        <f>IF($B$7="Actuals only",SUMIF('WW Spending Actual'!$B$46:$B$48,'Summary TC'!$B249,'WW Spending Actual'!K$46:K$48),0)+IF($B$7="Actuals + Projected",SUMIF('WW Spending Total'!$B$46:$B$48,'Summary TC'!$B249,'WW Spending Total'!K$46:K$48),0)</f>
        <v>0</v>
      </c>
      <c r="M249" s="404">
        <f>IF($B$7="Actuals only",SUMIF('WW Spending Actual'!$B$46:$B$48,'Summary TC'!$B249,'WW Spending Actual'!L$46:L$48),0)+IF($B$7="Actuals + Projected",SUMIF('WW Spending Total'!$B$46:$B$48,'Summary TC'!$B249,'WW Spending Total'!L$46:L$48),0)</f>
        <v>0</v>
      </c>
      <c r="N249" s="404">
        <f>IF($B$7="Actuals only",SUMIF('WW Spending Actual'!$B$46:$B$48,'Summary TC'!$B249,'WW Spending Actual'!M$46:M$48),0)+IF($B$7="Actuals + Projected",SUMIF('WW Spending Total'!$B$46:$B$48,'Summary TC'!$B249,'WW Spending Total'!M$46:M$48),0)</f>
        <v>0</v>
      </c>
      <c r="O249" s="404">
        <f>IF($B$7="Actuals only",SUMIF('WW Spending Actual'!$B$46:$B$48,'Summary TC'!$B249,'WW Spending Actual'!N$46:N$48),0)+IF($B$7="Actuals + Projected",SUMIF('WW Spending Total'!$B$46:$B$48,'Summary TC'!$B249,'WW Spending Total'!N$46:N$48),0)</f>
        <v>0</v>
      </c>
      <c r="P249" s="404">
        <f>IF($B$7="Actuals only",SUMIF('WW Spending Actual'!$B$46:$B$48,'Summary TC'!$B249,'WW Spending Actual'!O$46:O$48),0)+IF($B$7="Actuals + Projected",SUMIF('WW Spending Total'!$B$46:$B$48,'Summary TC'!$B249,'WW Spending Total'!O$46:O$48),0)</f>
        <v>0</v>
      </c>
      <c r="Q249" s="404">
        <f>IF($B$7="Actuals only",SUMIF('WW Spending Actual'!$B$46:$B$48,'Summary TC'!$B249,'WW Spending Actual'!P$46:P$48),0)+IF($B$7="Actuals + Projected",SUMIF('WW Spending Total'!$B$46:$B$48,'Summary TC'!$B249,'WW Spending Total'!P$46:P$48),0)</f>
        <v>0</v>
      </c>
      <c r="R249" s="404">
        <f>IF($B$7="Actuals only",SUMIF('WW Spending Actual'!$B$46:$B$48,'Summary TC'!$B249,'WW Spending Actual'!Q$46:Q$48),0)+IF($B$7="Actuals + Projected",SUMIF('WW Spending Total'!$B$46:$B$48,'Summary TC'!$B249,'WW Spending Total'!Q$46:Q$48),0)</f>
        <v>0</v>
      </c>
      <c r="S249" s="404">
        <f>IF($B$7="Actuals only",SUMIF('WW Spending Actual'!$B$46:$B$48,'Summary TC'!$B249,'WW Spending Actual'!R$46:R$48),0)+IF($B$7="Actuals + Projected",SUMIF('WW Spending Total'!$B$46:$B$48,'Summary TC'!$B249,'WW Spending Total'!R$46:R$48),0)</f>
        <v>0</v>
      </c>
      <c r="T249" s="404">
        <f>IF($B$7="Actuals only",SUMIF('WW Spending Actual'!$B$46:$B$48,'Summary TC'!$B249,'WW Spending Actual'!S$46:S$48),0)+IF($B$7="Actuals + Projected",SUMIF('WW Spending Total'!$B$46:$B$48,'Summary TC'!$B249,'WW Spending Total'!S$46:S$48),0)</f>
        <v>0</v>
      </c>
      <c r="U249" s="404">
        <f>IF($B$7="Actuals only",SUMIF('WW Spending Actual'!$B$46:$B$48,'Summary TC'!$B249,'WW Spending Actual'!T$46:T$48),0)+IF($B$7="Actuals + Projected",SUMIF('WW Spending Total'!$B$46:$B$48,'Summary TC'!$B249,'WW Spending Total'!T$46:T$48),0)</f>
        <v>0</v>
      </c>
      <c r="V249" s="404">
        <f>IF($B$7="Actuals only",SUMIF('WW Spending Actual'!$B$46:$B$48,'Summary TC'!$B249,'WW Spending Actual'!U$46:U$48),0)+IF($B$7="Actuals + Projected",SUMIF('WW Spending Total'!$B$46:$B$48,'Summary TC'!$B249,'WW Spending Total'!U$46:U$48),0)</f>
        <v>0</v>
      </c>
      <c r="W249" s="404">
        <f>IF($B$7="Actuals only",SUMIF('WW Spending Actual'!$B$46:$B$48,'Summary TC'!$B249,'WW Spending Actual'!V$46:V$48),0)+IF($B$7="Actuals + Projected",SUMIF('WW Spending Total'!$B$46:$B$48,'Summary TC'!$B249,'WW Spending Total'!V$46:V$48),0)</f>
        <v>0</v>
      </c>
      <c r="X249" s="404">
        <f>IF($B$7="Actuals only",SUMIF('WW Spending Actual'!$B$46:$B$48,'Summary TC'!$B249,'WW Spending Actual'!W$46:W$48),0)+IF($B$7="Actuals + Projected",SUMIF('WW Spending Total'!$B$46:$B$48,'Summary TC'!$B249,'WW Spending Total'!W$46:W$48),0)</f>
        <v>0</v>
      </c>
      <c r="Y249" s="404">
        <f>IF($B$7="Actuals only",SUMIF('WW Spending Actual'!$B$46:$B$48,'Summary TC'!$B249,'WW Spending Actual'!X$46:X$48),0)+IF($B$7="Actuals + Projected",SUMIF('WW Spending Total'!$B$46:$B$48,'Summary TC'!$B249,'WW Spending Total'!X$46:X$48),0)</f>
        <v>0</v>
      </c>
      <c r="Z249" s="404">
        <f>IF($B$7="Actuals only",SUMIF('WW Spending Actual'!$B$46:$B$48,'Summary TC'!$B249,'WW Spending Actual'!Y$46:Y$48),0)+IF($B$7="Actuals + Projected",SUMIF('WW Spending Total'!$B$46:$B$48,'Summary TC'!$B249,'WW Spending Total'!Y$46:Y$48),0)</f>
        <v>0</v>
      </c>
      <c r="AA249" s="404">
        <f>IF($B$7="Actuals only",SUMIF('WW Spending Actual'!$B$46:$B$48,'Summary TC'!$B249,'WW Spending Actual'!Z$46:Z$48),0)+IF($B$7="Actuals + Projected",SUMIF('WW Spending Total'!$B$46:$B$48,'Summary TC'!$B249,'WW Spending Total'!Z$46:Z$48),0)</f>
        <v>0</v>
      </c>
      <c r="AB249" s="404">
        <f>IF($B$7="Actuals only",SUMIF('WW Spending Actual'!$B$46:$B$48,'Summary TC'!$B249,'WW Spending Actual'!AA$46:AA$48),0)+IF($B$7="Actuals + Projected",SUMIF('WW Spending Total'!$B$46:$B$48,'Summary TC'!$B249,'WW Spending Total'!AA$46:AA$48),0)</f>
        <v>0</v>
      </c>
      <c r="AC249" s="404">
        <f>IF($B$7="Actuals only",SUMIF('WW Spending Actual'!$B$46:$B$48,'Summary TC'!$B249,'WW Spending Actual'!AB$46:AB$48),0)+IF($B$7="Actuals + Projected",SUMIF('WW Spending Total'!$B$46:$B$48,'Summary TC'!$B249,'WW Spending Total'!AB$46:AB$48),0)</f>
        <v>0</v>
      </c>
      <c r="AD249" s="491"/>
    </row>
    <row r="250" spans="2:53" x14ac:dyDescent="0.2">
      <c r="B250" s="61" t="str">
        <f>IFERROR(VLOOKUP(C250,'MEG Def'!$A$57:$B$59,2),"")</f>
        <v/>
      </c>
      <c r="C250" s="114"/>
      <c r="D250" s="259" t="str">
        <f>IF($C250&lt;&gt;0,"Total","")</f>
        <v/>
      </c>
      <c r="E250" s="425">
        <f>IF($B$7="Actuals only",SUMIF('WW Spending Actual'!$B$46:$B$48,'Summary TC'!$B250,'WW Spending Actual'!D$46:D$48),0)+IF($B$7="Actuals + Projected",SUMIF('WW Spending Total'!$B$46:$B$48,'Summary TC'!$B250,'WW Spending Total'!D$46:D$48),0)</f>
        <v>0</v>
      </c>
      <c r="F250" s="404">
        <f>IF($B$7="Actuals only",SUMIF('WW Spending Actual'!$B$46:$B$48,'Summary TC'!$B250,'WW Spending Actual'!E$46:E$48),0)+IF($B$7="Actuals + Projected",SUMIF('WW Spending Total'!$B$46:$B$48,'Summary TC'!$B250,'WW Spending Total'!E$46:E$48),0)</f>
        <v>0</v>
      </c>
      <c r="G250" s="404">
        <f>IF($B$7="Actuals only",SUMIF('WW Spending Actual'!$B$46:$B$48,'Summary TC'!$B250,'WW Spending Actual'!F$46:F$48),0)+IF($B$7="Actuals + Projected",SUMIF('WW Spending Total'!$B$46:$B$48,'Summary TC'!$B250,'WW Spending Total'!F$46:F$48),0)</f>
        <v>0</v>
      </c>
      <c r="H250" s="404">
        <f>IF($B$7="Actuals only",SUMIF('WW Spending Actual'!$B$46:$B$48,'Summary TC'!$B250,'WW Spending Actual'!G$46:G$48),0)+IF($B$7="Actuals + Projected",SUMIF('WW Spending Total'!$B$46:$B$48,'Summary TC'!$B250,'WW Spending Total'!G$46:G$48),0)</f>
        <v>0</v>
      </c>
      <c r="I250" s="404">
        <f>IF($B$7="Actuals only",SUMIF('WW Spending Actual'!$B$46:$B$48,'Summary TC'!$B250,'WW Spending Actual'!H$46:H$48),0)+IF($B$7="Actuals + Projected",SUMIF('WW Spending Total'!$B$46:$B$48,'Summary TC'!$B250,'WW Spending Total'!H$46:H$48),0)</f>
        <v>0</v>
      </c>
      <c r="J250" s="404">
        <f>IF($B$7="Actuals only",SUMIF('WW Spending Actual'!$B$46:$B$48,'Summary TC'!$B250,'WW Spending Actual'!I$46:I$48),0)+IF($B$7="Actuals + Projected",SUMIF('WW Spending Total'!$B$46:$B$48,'Summary TC'!$B250,'WW Spending Total'!I$46:I$48),0)</f>
        <v>0</v>
      </c>
      <c r="K250" s="404">
        <f>IF($B$7="Actuals only",SUMIF('WW Spending Actual'!$B$46:$B$48,'Summary TC'!$B250,'WW Spending Actual'!J$46:J$48),0)+IF($B$7="Actuals + Projected",SUMIF('WW Spending Total'!$B$46:$B$48,'Summary TC'!$B250,'WW Spending Total'!J$46:J$48),0)</f>
        <v>0</v>
      </c>
      <c r="L250" s="404">
        <f>IF($B$7="Actuals only",SUMIF('WW Spending Actual'!$B$46:$B$48,'Summary TC'!$B250,'WW Spending Actual'!K$46:K$48),0)+IF($B$7="Actuals + Projected",SUMIF('WW Spending Total'!$B$46:$B$48,'Summary TC'!$B250,'WW Spending Total'!K$46:K$48),0)</f>
        <v>0</v>
      </c>
      <c r="M250" s="404">
        <f>IF($B$7="Actuals only",SUMIF('WW Spending Actual'!$B$46:$B$48,'Summary TC'!$B250,'WW Spending Actual'!L$46:L$48),0)+IF($B$7="Actuals + Projected",SUMIF('WW Spending Total'!$B$46:$B$48,'Summary TC'!$B250,'WW Spending Total'!L$46:L$48),0)</f>
        <v>0</v>
      </c>
      <c r="N250" s="404">
        <f>IF($B$7="Actuals only",SUMIF('WW Spending Actual'!$B$46:$B$48,'Summary TC'!$B250,'WW Spending Actual'!M$46:M$48),0)+IF($B$7="Actuals + Projected",SUMIF('WW Spending Total'!$B$46:$B$48,'Summary TC'!$B250,'WW Spending Total'!M$46:M$48),0)</f>
        <v>0</v>
      </c>
      <c r="O250" s="404">
        <f>IF($B$7="Actuals only",SUMIF('WW Spending Actual'!$B$46:$B$48,'Summary TC'!$B250,'WW Spending Actual'!N$46:N$48),0)+IF($B$7="Actuals + Projected",SUMIF('WW Spending Total'!$B$46:$B$48,'Summary TC'!$B250,'WW Spending Total'!N$46:N$48),0)</f>
        <v>0</v>
      </c>
      <c r="P250" s="404">
        <f>IF($B$7="Actuals only",SUMIF('WW Spending Actual'!$B$46:$B$48,'Summary TC'!$B250,'WW Spending Actual'!O$46:O$48),0)+IF($B$7="Actuals + Projected",SUMIF('WW Spending Total'!$B$46:$B$48,'Summary TC'!$B250,'WW Spending Total'!O$46:O$48),0)</f>
        <v>0</v>
      </c>
      <c r="Q250" s="404">
        <f>IF($B$7="Actuals only",SUMIF('WW Spending Actual'!$B$46:$B$48,'Summary TC'!$B250,'WW Spending Actual'!P$46:P$48),0)+IF($B$7="Actuals + Projected",SUMIF('WW Spending Total'!$B$46:$B$48,'Summary TC'!$B250,'WW Spending Total'!P$46:P$48),0)</f>
        <v>0</v>
      </c>
      <c r="R250" s="404">
        <f>IF($B$7="Actuals only",SUMIF('WW Spending Actual'!$B$46:$B$48,'Summary TC'!$B250,'WW Spending Actual'!Q$46:Q$48),0)+IF($B$7="Actuals + Projected",SUMIF('WW Spending Total'!$B$46:$B$48,'Summary TC'!$B250,'WW Spending Total'!Q$46:Q$48),0)</f>
        <v>0</v>
      </c>
      <c r="S250" s="404">
        <f>IF($B$7="Actuals only",SUMIF('WW Spending Actual'!$B$46:$B$48,'Summary TC'!$B250,'WW Spending Actual'!R$46:R$48),0)+IF($B$7="Actuals + Projected",SUMIF('WW Spending Total'!$B$46:$B$48,'Summary TC'!$B250,'WW Spending Total'!R$46:R$48),0)</f>
        <v>0</v>
      </c>
      <c r="T250" s="404">
        <f>IF($B$7="Actuals only",SUMIF('WW Spending Actual'!$B$46:$B$48,'Summary TC'!$B250,'WW Spending Actual'!S$46:S$48),0)+IF($B$7="Actuals + Projected",SUMIF('WW Spending Total'!$B$46:$B$48,'Summary TC'!$B250,'WW Spending Total'!S$46:S$48),0)</f>
        <v>0</v>
      </c>
      <c r="U250" s="404">
        <f>IF($B$7="Actuals only",SUMIF('WW Spending Actual'!$B$46:$B$48,'Summary TC'!$B250,'WW Spending Actual'!T$46:T$48),0)+IF($B$7="Actuals + Projected",SUMIF('WW Spending Total'!$B$46:$B$48,'Summary TC'!$B250,'WW Spending Total'!T$46:T$48),0)</f>
        <v>0</v>
      </c>
      <c r="V250" s="404">
        <f>IF($B$7="Actuals only",SUMIF('WW Spending Actual'!$B$46:$B$48,'Summary TC'!$B250,'WW Spending Actual'!U$46:U$48),0)+IF($B$7="Actuals + Projected",SUMIF('WW Spending Total'!$B$46:$B$48,'Summary TC'!$B250,'WW Spending Total'!U$46:U$48),0)</f>
        <v>0</v>
      </c>
      <c r="W250" s="404">
        <f>IF($B$7="Actuals only",SUMIF('WW Spending Actual'!$B$46:$B$48,'Summary TC'!$B250,'WW Spending Actual'!V$46:V$48),0)+IF($B$7="Actuals + Projected",SUMIF('WW Spending Total'!$B$46:$B$48,'Summary TC'!$B250,'WW Spending Total'!V$46:V$48),0)</f>
        <v>0</v>
      </c>
      <c r="X250" s="404">
        <f>IF($B$7="Actuals only",SUMIF('WW Spending Actual'!$B$46:$B$48,'Summary TC'!$B250,'WW Spending Actual'!W$46:W$48),0)+IF($B$7="Actuals + Projected",SUMIF('WW Spending Total'!$B$46:$B$48,'Summary TC'!$B250,'WW Spending Total'!W$46:W$48),0)</f>
        <v>0</v>
      </c>
      <c r="Y250" s="404">
        <f>IF($B$7="Actuals only",SUMIF('WW Spending Actual'!$B$46:$B$48,'Summary TC'!$B250,'WW Spending Actual'!X$46:X$48),0)+IF($B$7="Actuals + Projected",SUMIF('WW Spending Total'!$B$46:$B$48,'Summary TC'!$B250,'WW Spending Total'!X$46:X$48),0)</f>
        <v>0</v>
      </c>
      <c r="Z250" s="404">
        <f>IF($B$7="Actuals only",SUMIF('WW Spending Actual'!$B$46:$B$48,'Summary TC'!$B250,'WW Spending Actual'!Y$46:Y$48),0)+IF($B$7="Actuals + Projected",SUMIF('WW Spending Total'!$B$46:$B$48,'Summary TC'!$B250,'WW Spending Total'!Y$46:Y$48),0)</f>
        <v>0</v>
      </c>
      <c r="AA250" s="404">
        <f>IF($B$7="Actuals only",SUMIF('WW Spending Actual'!$B$46:$B$48,'Summary TC'!$B250,'WW Spending Actual'!Z$46:Z$48),0)+IF($B$7="Actuals + Projected",SUMIF('WW Spending Total'!$B$46:$B$48,'Summary TC'!$B250,'WW Spending Total'!Z$46:Z$48),0)</f>
        <v>0</v>
      </c>
      <c r="AB250" s="404">
        <f>IF($B$7="Actuals only",SUMIF('WW Spending Actual'!$B$46:$B$48,'Summary TC'!$B250,'WW Spending Actual'!AA$46:AA$48),0)+IF($B$7="Actuals + Projected",SUMIF('WW Spending Total'!$B$46:$B$48,'Summary TC'!$B250,'WW Spending Total'!AA$46:AA$48),0)</f>
        <v>0</v>
      </c>
      <c r="AC250" s="404">
        <f>IF($B$7="Actuals only",SUMIF('WW Spending Actual'!$B$46:$B$48,'Summary TC'!$B250,'WW Spending Actual'!AB$46:AB$48),0)+IF($B$7="Actuals + Projected",SUMIF('WW Spending Total'!$B$46:$B$48,'Summary TC'!$B250,'WW Spending Total'!AB$46:AB$48),0)</f>
        <v>0</v>
      </c>
      <c r="AD250" s="491"/>
    </row>
    <row r="251" spans="2:53" ht="13.5" thickBot="1" x14ac:dyDescent="0.25">
      <c r="B251" s="61"/>
      <c r="C251" s="114"/>
      <c r="D251" s="357"/>
      <c r="E251" s="490"/>
      <c r="F251" s="422"/>
      <c r="G251" s="422"/>
      <c r="H251" s="422"/>
      <c r="I251" s="422"/>
      <c r="J251" s="422"/>
      <c r="K251" s="422"/>
      <c r="L251" s="422"/>
      <c r="M251" s="422"/>
      <c r="N251" s="422"/>
      <c r="O251" s="422"/>
      <c r="P251" s="422"/>
      <c r="Q251" s="422"/>
      <c r="R251" s="422"/>
      <c r="S251" s="422"/>
      <c r="T251" s="422"/>
      <c r="U251" s="422"/>
      <c r="V251" s="422"/>
      <c r="W251" s="422"/>
      <c r="X251" s="422"/>
      <c r="Y251" s="422"/>
      <c r="Z251" s="422"/>
      <c r="AA251" s="422"/>
      <c r="AB251" s="422"/>
      <c r="AC251" s="422"/>
      <c r="AD251" s="491"/>
    </row>
    <row r="252" spans="2:53" ht="13.5" thickBot="1" x14ac:dyDescent="0.25">
      <c r="B252" s="219" t="s">
        <v>4</v>
      </c>
      <c r="C252" s="581"/>
      <c r="D252" s="398"/>
      <c r="E252" s="368">
        <f>IF(AND(E$11&gt;='Summary TC'!$C$4, E$11&lt;='Summary TC'!$C$5), SUM(E243:E251),0)</f>
        <v>0</v>
      </c>
      <c r="F252" s="369">
        <f>IF(AND(F$11&gt;='Summary TC'!$C$4, F$11&lt;='Summary TC'!$C$5), SUM(F243:F251),0)</f>
        <v>0</v>
      </c>
      <c r="G252" s="369">
        <f>IF(AND(G$11&gt;='Summary TC'!$C$4, G$11&lt;='Summary TC'!$C$5), SUM(G243:G251),0)</f>
        <v>0</v>
      </c>
      <c r="H252" s="369">
        <f>IF(AND(H$11&gt;='Summary TC'!$C$4, H$11&lt;='Summary TC'!$C$5), SUM(H243:H251),0)</f>
        <v>0</v>
      </c>
      <c r="I252" s="369">
        <f>IF(AND(I$11&gt;='Summary TC'!$C$4, I$11&lt;='Summary TC'!$C$5), SUM(I243:I251),0)</f>
        <v>0</v>
      </c>
      <c r="J252" s="369">
        <f>IF(AND(J$11&gt;='Summary TC'!$C$4, J$11&lt;='Summary TC'!$C$5), SUM(J243:J251),0)</f>
        <v>0</v>
      </c>
      <c r="K252" s="369">
        <f>IF(AND(K$11&gt;='Summary TC'!$C$4, K$11&lt;='Summary TC'!$C$5), SUM(K243:K251),0)</f>
        <v>0</v>
      </c>
      <c r="L252" s="369">
        <f>IF(AND(L$11&gt;='Summary TC'!$C$4, L$11&lt;='Summary TC'!$C$5), SUM(L243:L251),0)</f>
        <v>0</v>
      </c>
      <c r="M252" s="369">
        <f>IF(AND(M$11&gt;='Summary TC'!$C$4, M$11&lt;='Summary TC'!$C$5), SUM(M243:M251),0)</f>
        <v>0</v>
      </c>
      <c r="N252" s="369">
        <f>IF(AND(N$11&gt;='Summary TC'!$C$4, N$11&lt;='Summary TC'!$C$5), SUM(N243:N251),0)</f>
        <v>0</v>
      </c>
      <c r="O252" s="369">
        <f>IF(AND(O$11&gt;='Summary TC'!$C$4, O$11&lt;='Summary TC'!$C$5), SUM(O243:O251),0)</f>
        <v>0</v>
      </c>
      <c r="P252" s="369">
        <f>IF(AND(P$11&gt;='Summary TC'!$C$4, P$11&lt;='Summary TC'!$C$5), SUM(P243:P251),0)</f>
        <v>0</v>
      </c>
      <c r="Q252" s="369">
        <f>IF(AND(Q$11&gt;='Summary TC'!$C$4, Q$11&lt;='Summary TC'!$C$5), SUM(Q243:Q251),0)</f>
        <v>0</v>
      </c>
      <c r="R252" s="369">
        <f>IF(AND(R$11&gt;='Summary TC'!$C$4, R$11&lt;='Summary TC'!$C$5), SUM(R243:R251),0)</f>
        <v>0</v>
      </c>
      <c r="S252" s="369">
        <f>IF(AND(S$11&gt;='Summary TC'!$C$4, S$11&lt;='Summary TC'!$C$5), SUM(S243:S251),0)</f>
        <v>0</v>
      </c>
      <c r="T252" s="369">
        <f>IF(AND(T$11&gt;='Summary TC'!$C$4, T$11&lt;='Summary TC'!$C$5), SUM(T243:T251),0)</f>
        <v>0</v>
      </c>
      <c r="U252" s="369">
        <f>IF(AND(U$11&gt;='Summary TC'!$C$4, U$11&lt;='Summary TC'!$C$5), SUM(U243:U251),0)</f>
        <v>0</v>
      </c>
      <c r="V252" s="369">
        <f>IF(AND(V$11&gt;='Summary TC'!$C$4, V$11&lt;='Summary TC'!$C$5), SUM(V243:V251),0)</f>
        <v>0</v>
      </c>
      <c r="W252" s="369">
        <f>IF(AND(W$11&gt;='Summary TC'!$C$4, W$11&lt;='Summary TC'!$C$5), SUM(W243:W251),0)</f>
        <v>0</v>
      </c>
      <c r="X252" s="369">
        <f>IF(AND(X$11&gt;='Summary TC'!$C$4, X$11&lt;='Summary TC'!$C$5), SUM(X243:X251),0)</f>
        <v>0</v>
      </c>
      <c r="Y252" s="369">
        <f>IF(AND(Y$11&gt;='Summary TC'!$C$4, Y$11&lt;='Summary TC'!$C$5), SUM(Y243:Y251),0)</f>
        <v>0</v>
      </c>
      <c r="Z252" s="369">
        <f>IF(AND(Z$11&gt;='Summary TC'!$C$4, Z$11&lt;='Summary TC'!$C$5), SUM(Z243:Z251),0)</f>
        <v>0</v>
      </c>
      <c r="AA252" s="369">
        <f>IF(AND(AA$11&gt;='Summary TC'!$C$4, AA$11&lt;='Summary TC'!$C$5), SUM(AA243:AA251),0)</f>
        <v>0</v>
      </c>
      <c r="AB252" s="369">
        <f>IF(AND(AB$11&gt;='Summary TC'!$C$4, AB$11&lt;='Summary TC'!$C$5), SUM(AB243:AB251),0)</f>
        <v>0</v>
      </c>
      <c r="AC252" s="370">
        <f>IF(AND(AC$11&gt;='Summary TC'!$C$4, AC$11&lt;='Summary TC'!$C$5), SUM(AC243:AC251),0)</f>
        <v>0</v>
      </c>
      <c r="AD252" s="370">
        <f>SUM(E252:AC252)</f>
        <v>0</v>
      </c>
    </row>
    <row r="253" spans="2:53" ht="13.5" thickBot="1" x14ac:dyDescent="0.25">
      <c r="B253" s="221"/>
      <c r="C253" s="222"/>
      <c r="D253" s="221"/>
      <c r="E253" s="297"/>
      <c r="F253" s="297"/>
      <c r="G253" s="297"/>
      <c r="H253" s="297"/>
      <c r="I253" s="297"/>
      <c r="J253" s="297"/>
      <c r="K253" s="297"/>
      <c r="L253" s="297"/>
      <c r="M253" s="297"/>
      <c r="N253" s="297"/>
      <c r="O253" s="297"/>
      <c r="P253" s="297"/>
      <c r="Q253" s="297"/>
      <c r="R253" s="297"/>
      <c r="S253" s="297"/>
      <c r="T253" s="297"/>
      <c r="U253" s="297"/>
      <c r="V253" s="297"/>
      <c r="W253" s="297"/>
      <c r="X253" s="297"/>
      <c r="Y253" s="297"/>
      <c r="Z253" s="297"/>
      <c r="AA253" s="297"/>
      <c r="AB253" s="297"/>
      <c r="AC253" s="297"/>
      <c r="AD253" s="291"/>
    </row>
    <row r="254" spans="2:53" s="604" customFormat="1" ht="13.5" thickBot="1" x14ac:dyDescent="0.25">
      <c r="B254" s="485" t="s">
        <v>82</v>
      </c>
      <c r="C254" s="602"/>
      <c r="D254" s="603"/>
      <c r="E254" s="368">
        <f t="shared" ref="E254:AC254" si="43">E237-E252</f>
        <v>0</v>
      </c>
      <c r="F254" s="369">
        <f t="shared" si="43"/>
        <v>0</v>
      </c>
      <c r="G254" s="369">
        <f t="shared" si="43"/>
        <v>0</v>
      </c>
      <c r="H254" s="369">
        <f t="shared" si="43"/>
        <v>0</v>
      </c>
      <c r="I254" s="369">
        <f t="shared" si="43"/>
        <v>0</v>
      </c>
      <c r="J254" s="369">
        <f t="shared" si="43"/>
        <v>0</v>
      </c>
      <c r="K254" s="369">
        <f t="shared" si="43"/>
        <v>0</v>
      </c>
      <c r="L254" s="369">
        <f t="shared" si="43"/>
        <v>0</v>
      </c>
      <c r="M254" s="369">
        <f t="shared" si="43"/>
        <v>0</v>
      </c>
      <c r="N254" s="369">
        <f t="shared" si="43"/>
        <v>0</v>
      </c>
      <c r="O254" s="369">
        <f t="shared" si="43"/>
        <v>0</v>
      </c>
      <c r="P254" s="369">
        <f t="shared" si="43"/>
        <v>0</v>
      </c>
      <c r="Q254" s="369">
        <f t="shared" si="43"/>
        <v>0</v>
      </c>
      <c r="R254" s="369">
        <f t="shared" si="43"/>
        <v>0</v>
      </c>
      <c r="S254" s="369">
        <f t="shared" si="43"/>
        <v>0</v>
      </c>
      <c r="T254" s="369">
        <f t="shared" si="43"/>
        <v>0</v>
      </c>
      <c r="U254" s="369">
        <f t="shared" si="43"/>
        <v>0</v>
      </c>
      <c r="V254" s="369">
        <f t="shared" si="43"/>
        <v>0</v>
      </c>
      <c r="W254" s="369">
        <f t="shared" si="43"/>
        <v>0</v>
      </c>
      <c r="X254" s="369">
        <f t="shared" si="43"/>
        <v>0</v>
      </c>
      <c r="Y254" s="369">
        <f t="shared" si="43"/>
        <v>0</v>
      </c>
      <c r="Z254" s="369">
        <f t="shared" si="43"/>
        <v>0</v>
      </c>
      <c r="AA254" s="369">
        <f t="shared" si="43"/>
        <v>0</v>
      </c>
      <c r="AB254" s="369">
        <f t="shared" si="43"/>
        <v>0</v>
      </c>
      <c r="AC254" s="369">
        <f t="shared" si="43"/>
        <v>0</v>
      </c>
      <c r="AD254" s="370">
        <f>IF('MEG Def'!$J$52="Yes",SUM(E254:I254),"Excluded")</f>
        <v>0</v>
      </c>
      <c r="AE254" s="404"/>
      <c r="AF254" s="404"/>
      <c r="AG254" s="404"/>
      <c r="AH254" s="404"/>
      <c r="AI254" s="404"/>
      <c r="AJ254" s="404"/>
      <c r="AK254" s="404"/>
      <c r="AL254" s="404"/>
      <c r="AM254" s="404"/>
      <c r="AN254" s="404"/>
      <c r="AO254" s="404"/>
      <c r="AP254" s="404"/>
      <c r="AQ254" s="404"/>
      <c r="AR254" s="404"/>
      <c r="AS254" s="404"/>
      <c r="AT254" s="404"/>
      <c r="AU254" s="404"/>
      <c r="AV254" s="404"/>
      <c r="AW254" s="404"/>
      <c r="AX254" s="404"/>
      <c r="AY254" s="404"/>
      <c r="AZ254" s="404"/>
      <c r="BA254" s="404"/>
    </row>
    <row r="255" spans="2:53" x14ac:dyDescent="0.2">
      <c r="B255" s="221"/>
      <c r="C255" s="222"/>
      <c r="D255" s="221"/>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c r="AA255" s="298"/>
      <c r="AB255" s="298"/>
      <c r="AC255" s="298"/>
      <c r="AD255" s="299"/>
    </row>
    <row r="256" spans="2:53" ht="13.5" thickBot="1" x14ac:dyDescent="0.25">
      <c r="B256" s="53" t="s">
        <v>189</v>
      </c>
      <c r="C256" s="57"/>
    </row>
    <row r="257" spans="2:30" x14ac:dyDescent="0.2">
      <c r="B257" s="394"/>
      <c r="C257" s="592"/>
      <c r="D257" s="70"/>
      <c r="E257" s="67" t="s">
        <v>0</v>
      </c>
      <c r="F257" s="68"/>
      <c r="G257" s="72"/>
      <c r="H257" s="68"/>
      <c r="I257" s="68"/>
      <c r="J257" s="68"/>
      <c r="K257" s="68"/>
      <c r="L257" s="68"/>
      <c r="M257" s="68"/>
      <c r="N257" s="68"/>
      <c r="O257" s="68"/>
      <c r="P257" s="68"/>
      <c r="Q257" s="68"/>
      <c r="R257" s="68"/>
      <c r="S257" s="68"/>
      <c r="T257" s="68"/>
      <c r="U257" s="68"/>
      <c r="V257" s="68"/>
      <c r="W257" s="68"/>
      <c r="X257" s="68"/>
      <c r="Y257" s="68"/>
      <c r="Z257" s="68"/>
      <c r="AA257" s="68"/>
      <c r="AB257" s="68"/>
      <c r="AC257" s="69"/>
      <c r="AD257" s="69"/>
    </row>
    <row r="258" spans="2:30" ht="13.5" thickBot="1" x14ac:dyDescent="0.25">
      <c r="B258" s="395"/>
      <c r="C258" s="593"/>
      <c r="D258" s="594"/>
      <c r="E258" s="281">
        <f>'DY Def'!B$5</f>
        <v>1</v>
      </c>
      <c r="F258" s="248">
        <f>'DY Def'!C$5</f>
        <v>2</v>
      </c>
      <c r="G258" s="248">
        <f>'DY Def'!D$5</f>
        <v>3</v>
      </c>
      <c r="H258" s="248">
        <f>'DY Def'!E$5</f>
        <v>4</v>
      </c>
      <c r="I258" s="248">
        <f>'DY Def'!F$5</f>
        <v>5</v>
      </c>
      <c r="J258" s="248">
        <f>'DY Def'!G$5</f>
        <v>6</v>
      </c>
      <c r="K258" s="248">
        <f>'DY Def'!H$5</f>
        <v>7</v>
      </c>
      <c r="L258" s="248">
        <f>'DY Def'!I$5</f>
        <v>8</v>
      </c>
      <c r="M258" s="248">
        <f>'DY Def'!J$5</f>
        <v>9</v>
      </c>
      <c r="N258" s="248">
        <f>'DY Def'!K$5</f>
        <v>10</v>
      </c>
      <c r="O258" s="248">
        <f>'DY Def'!L$5</f>
        <v>11</v>
      </c>
      <c r="P258" s="248">
        <f>'DY Def'!M$5</f>
        <v>12</v>
      </c>
      <c r="Q258" s="248">
        <f>'DY Def'!N$5</f>
        <v>13</v>
      </c>
      <c r="R258" s="248">
        <f>'DY Def'!O$5</f>
        <v>14</v>
      </c>
      <c r="S258" s="248">
        <f>'DY Def'!P$5</f>
        <v>15</v>
      </c>
      <c r="T258" s="248">
        <f>'DY Def'!Q$5</f>
        <v>16</v>
      </c>
      <c r="U258" s="248">
        <f>'DY Def'!R$5</f>
        <v>17</v>
      </c>
      <c r="V258" s="248">
        <f>'DY Def'!S$5</f>
        <v>18</v>
      </c>
      <c r="W258" s="248">
        <f>'DY Def'!T$5</f>
        <v>19</v>
      </c>
      <c r="X258" s="248">
        <f>'DY Def'!U$5</f>
        <v>20</v>
      </c>
      <c r="Y258" s="248">
        <f>'DY Def'!V$5</f>
        <v>21</v>
      </c>
      <c r="Z258" s="248">
        <f>'DY Def'!W$5</f>
        <v>22</v>
      </c>
      <c r="AA258" s="248">
        <f>'DY Def'!X$5</f>
        <v>23</v>
      </c>
      <c r="AB258" s="248">
        <f>'DY Def'!Y$5</f>
        <v>24</v>
      </c>
      <c r="AC258" s="249">
        <f>'DY Def'!Z$5</f>
        <v>25</v>
      </c>
      <c r="AD258" s="278"/>
    </row>
    <row r="259" spans="2:30" x14ac:dyDescent="0.2">
      <c r="B259" s="395"/>
      <c r="C259" s="593"/>
      <c r="D259" s="292"/>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292"/>
    </row>
    <row r="260" spans="2:30" s="604" customFormat="1" x14ac:dyDescent="0.2">
      <c r="B260" s="486" t="s">
        <v>32</v>
      </c>
      <c r="C260" s="605"/>
      <c r="D260" s="606"/>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487"/>
    </row>
    <row r="261" spans="2:30" s="604" customFormat="1" x14ac:dyDescent="0.2">
      <c r="B261" s="486" t="s">
        <v>33</v>
      </c>
      <c r="C261" s="605"/>
      <c r="D261" s="606"/>
      <c r="E261" s="404">
        <f>IF(AND(E$11&gt;='Summary TC'!$C$4, E$11&lt;='Summary TC'!$C$5), D261+E237,0)</f>
        <v>0</v>
      </c>
      <c r="F261" s="404">
        <f>IF(AND(F$11&gt;='Summary TC'!$C$4, F$11&lt;='Summary TC'!$C$5), E261+F237,0)</f>
        <v>0</v>
      </c>
      <c r="G261" s="404">
        <f>IF(AND(G$11&gt;='Summary TC'!$C$4, G$11&lt;='Summary TC'!$C$5), F261+G237,0)</f>
        <v>0</v>
      </c>
      <c r="H261" s="404">
        <f>IF(AND(H$11&gt;='Summary TC'!$C$4, H$11&lt;='Summary TC'!$C$5), G261+H237,0)</f>
        <v>0</v>
      </c>
      <c r="I261" s="404">
        <f>IF(AND(I$11&gt;='Summary TC'!$C$4, I$11&lt;='Summary TC'!$C$5), H261+I237,0)</f>
        <v>0</v>
      </c>
      <c r="J261" s="404">
        <f>IF(AND(J$11&gt;='Summary TC'!$C$4, J$11&lt;='Summary TC'!$C$5), I261+J237,0)</f>
        <v>0</v>
      </c>
      <c r="K261" s="404">
        <f>IF(AND(K$11&gt;='Summary TC'!$C$4, K$11&lt;='Summary TC'!$C$5), J261+K237,0)</f>
        <v>0</v>
      </c>
      <c r="L261" s="404">
        <f>IF(AND(L$11&gt;='Summary TC'!$C$4, L$11&lt;='Summary TC'!$C$5), K261+L237,0)</f>
        <v>0</v>
      </c>
      <c r="M261" s="404">
        <f>IF(AND(M$11&gt;='Summary TC'!$C$4, M$11&lt;='Summary TC'!$C$5), L261+M237,0)</f>
        <v>0</v>
      </c>
      <c r="N261" s="404">
        <f>IF(AND(N$11&gt;='Summary TC'!$C$4, N$11&lt;='Summary TC'!$C$5), M261+N237,0)</f>
        <v>0</v>
      </c>
      <c r="O261" s="404">
        <f>IF(AND(O$11&gt;='Summary TC'!$C$4, O$11&lt;='Summary TC'!$C$5), N261+O237,0)</f>
        <v>0</v>
      </c>
      <c r="P261" s="404">
        <f>IF(AND(P$11&gt;='Summary TC'!$C$4, P$11&lt;='Summary TC'!$C$5), O261+P237,0)</f>
        <v>0</v>
      </c>
      <c r="Q261" s="404">
        <f>IF(AND(Q$11&gt;='Summary TC'!$C$4, Q$11&lt;='Summary TC'!$C$5), P261+Q237,0)</f>
        <v>0</v>
      </c>
      <c r="R261" s="404">
        <f>IF(AND(R$11&gt;='Summary TC'!$C$4, R$11&lt;='Summary TC'!$C$5), Q261+R237,0)</f>
        <v>0</v>
      </c>
      <c r="S261" s="404">
        <f>IF(AND(S$11&gt;='Summary TC'!$C$4, S$11&lt;='Summary TC'!$C$5), R261+S237,0)</f>
        <v>0</v>
      </c>
      <c r="T261" s="404">
        <f>IF(AND(T$11&gt;='Summary TC'!$C$4, T$11&lt;='Summary TC'!$C$5), S261+T237,0)</f>
        <v>0</v>
      </c>
      <c r="U261" s="404">
        <f>IF(AND(U$11&gt;='Summary TC'!$C$4, U$11&lt;='Summary TC'!$C$5), T261+U237,0)</f>
        <v>0</v>
      </c>
      <c r="V261" s="404">
        <f>IF(AND(V$11&gt;='Summary TC'!$C$4, V$11&lt;='Summary TC'!$C$5), U261+V237,0)</f>
        <v>0</v>
      </c>
      <c r="W261" s="404">
        <f>IF(AND(W$11&gt;='Summary TC'!$C$4, W$11&lt;='Summary TC'!$C$5), V261+W237,0)</f>
        <v>0</v>
      </c>
      <c r="X261" s="404">
        <f>IF(AND(X$11&gt;='Summary TC'!$C$4, X$11&lt;='Summary TC'!$C$5), W261+X237,0)</f>
        <v>0</v>
      </c>
      <c r="Y261" s="404">
        <f>IF(AND(Y$11&gt;='Summary TC'!$C$4, Y$11&lt;='Summary TC'!$C$5), X261+Y237,0)</f>
        <v>0</v>
      </c>
      <c r="Z261" s="404">
        <f>IF(AND(Z$11&gt;='Summary TC'!$C$4, Z$11&lt;='Summary TC'!$C$5), Y261+Z237,0)</f>
        <v>0</v>
      </c>
      <c r="AA261" s="404">
        <f>IF(AND(AA$11&gt;='Summary TC'!$C$4, AA$11&lt;='Summary TC'!$C$5), Z261+AA237,0)</f>
        <v>0</v>
      </c>
      <c r="AB261" s="404">
        <f>IF(AND(AB$11&gt;='Summary TC'!$C$4, AB$11&lt;='Summary TC'!$C$5), AA261+AB237,0)</f>
        <v>0</v>
      </c>
      <c r="AC261" s="404">
        <f>IF(AND(AC$11&gt;='Summary TC'!$C$4, AC$11&lt;='Summary TC'!$C$5), AB261+AC237,0)</f>
        <v>0</v>
      </c>
      <c r="AD261" s="487"/>
    </row>
    <row r="262" spans="2:30" s="604" customFormat="1" x14ac:dyDescent="0.2">
      <c r="B262" s="486" t="s">
        <v>34</v>
      </c>
      <c r="C262" s="605"/>
      <c r="D262" s="606"/>
      <c r="E262" s="404">
        <f t="shared" ref="E262:AC262" si="44">E261*E260</f>
        <v>0</v>
      </c>
      <c r="F262" s="404">
        <f t="shared" si="44"/>
        <v>0</v>
      </c>
      <c r="G262" s="404">
        <f t="shared" si="44"/>
        <v>0</v>
      </c>
      <c r="H262" s="404">
        <f t="shared" si="44"/>
        <v>0</v>
      </c>
      <c r="I262" s="404">
        <f t="shared" si="44"/>
        <v>0</v>
      </c>
      <c r="J262" s="404">
        <f t="shared" si="44"/>
        <v>0</v>
      </c>
      <c r="K262" s="404">
        <f t="shared" si="44"/>
        <v>0</v>
      </c>
      <c r="L262" s="404">
        <f t="shared" si="44"/>
        <v>0</v>
      </c>
      <c r="M262" s="404">
        <f t="shared" si="44"/>
        <v>0</v>
      </c>
      <c r="N262" s="404">
        <f t="shared" si="44"/>
        <v>0</v>
      </c>
      <c r="O262" s="404">
        <f t="shared" si="44"/>
        <v>0</v>
      </c>
      <c r="P262" s="404">
        <f t="shared" si="44"/>
        <v>0</v>
      </c>
      <c r="Q262" s="404">
        <f t="shared" si="44"/>
        <v>0</v>
      </c>
      <c r="R262" s="404">
        <f t="shared" si="44"/>
        <v>0</v>
      </c>
      <c r="S262" s="404">
        <f t="shared" si="44"/>
        <v>0</v>
      </c>
      <c r="T262" s="404">
        <f t="shared" si="44"/>
        <v>0</v>
      </c>
      <c r="U262" s="404">
        <f t="shared" si="44"/>
        <v>0</v>
      </c>
      <c r="V262" s="404">
        <f t="shared" si="44"/>
        <v>0</v>
      </c>
      <c r="W262" s="404">
        <f t="shared" si="44"/>
        <v>0</v>
      </c>
      <c r="X262" s="404">
        <f t="shared" si="44"/>
        <v>0</v>
      </c>
      <c r="Y262" s="404">
        <f t="shared" si="44"/>
        <v>0</v>
      </c>
      <c r="Z262" s="404">
        <f t="shared" si="44"/>
        <v>0</v>
      </c>
      <c r="AA262" s="404">
        <f t="shared" si="44"/>
        <v>0</v>
      </c>
      <c r="AB262" s="404">
        <f t="shared" si="44"/>
        <v>0</v>
      </c>
      <c r="AC262" s="404">
        <f t="shared" si="44"/>
        <v>0</v>
      </c>
      <c r="AD262" s="487"/>
    </row>
    <row r="263" spans="2:30" s="604" customFormat="1" x14ac:dyDescent="0.2">
      <c r="B263" s="486"/>
      <c r="C263" s="605"/>
      <c r="D263" s="606"/>
      <c r="E263" s="458"/>
      <c r="F263" s="458"/>
      <c r="G263" s="458"/>
      <c r="H263" s="458"/>
      <c r="I263" s="458"/>
      <c r="J263" s="458"/>
      <c r="K263" s="458"/>
      <c r="L263" s="458"/>
      <c r="M263" s="458"/>
      <c r="N263" s="458"/>
      <c r="O263" s="458"/>
      <c r="P263" s="458"/>
      <c r="Q263" s="458"/>
      <c r="R263" s="458"/>
      <c r="S263" s="458"/>
      <c r="T263" s="458"/>
      <c r="U263" s="458"/>
      <c r="V263" s="458"/>
      <c r="W263" s="458"/>
      <c r="X263" s="458"/>
      <c r="Y263" s="458"/>
      <c r="Z263" s="458"/>
      <c r="AA263" s="458"/>
      <c r="AB263" s="458"/>
      <c r="AC263" s="458"/>
      <c r="AD263" s="487"/>
    </row>
    <row r="264" spans="2:30" s="604" customFormat="1" x14ac:dyDescent="0.2">
      <c r="B264" s="486" t="s">
        <v>35</v>
      </c>
      <c r="C264" s="605"/>
      <c r="D264" s="606"/>
      <c r="E264" s="404">
        <f>IF(AND(E$11&gt;='Summary TC'!$C$4, E$11&lt;='Summary TC'!$C$5), D264-E254,0)</f>
        <v>0</v>
      </c>
      <c r="F264" s="404">
        <f>IF(AND(F$11&gt;='Summary TC'!$C$4, F$11&lt;='Summary TC'!$C$5), E264-F254,0)</f>
        <v>0</v>
      </c>
      <c r="G264" s="404">
        <f>IF(AND(G$11&gt;='Summary TC'!$C$4, G$11&lt;='Summary TC'!$C$5), F264-G254,0)</f>
        <v>0</v>
      </c>
      <c r="H264" s="404">
        <f>IF(AND(H$11&gt;='Summary TC'!$C$4, H$11&lt;='Summary TC'!$C$5), G264-H254,0)</f>
        <v>0</v>
      </c>
      <c r="I264" s="404">
        <f>IF(AND(I$11&gt;='Summary TC'!$C$4, I$11&lt;='Summary TC'!$C$5), H264-I254,0)</f>
        <v>0</v>
      </c>
      <c r="J264" s="404">
        <f>IF(AND(J$11&gt;='Summary TC'!$C$4, J$11&lt;='Summary TC'!$C$5), I264-J254,0)</f>
        <v>0</v>
      </c>
      <c r="K264" s="404">
        <f>IF(AND(K$11&gt;='Summary TC'!$C$4, K$11&lt;='Summary TC'!$C$5), J264-K254,0)</f>
        <v>0</v>
      </c>
      <c r="L264" s="404">
        <f>IF(AND(L$11&gt;='Summary TC'!$C$4, L$11&lt;='Summary TC'!$C$5), K264-L254,0)</f>
        <v>0</v>
      </c>
      <c r="M264" s="404">
        <f>IF(AND(M$11&gt;='Summary TC'!$C$4, M$11&lt;='Summary TC'!$C$5), L264-M254,0)</f>
        <v>0</v>
      </c>
      <c r="N264" s="404">
        <f>IF(AND(N$11&gt;='Summary TC'!$C$4, N$11&lt;='Summary TC'!$C$5), M264-N254,0)</f>
        <v>0</v>
      </c>
      <c r="O264" s="404">
        <f>IF(AND(O$11&gt;='Summary TC'!$C$4, O$11&lt;='Summary TC'!$C$5), N264-O254,0)</f>
        <v>0</v>
      </c>
      <c r="P264" s="404">
        <f>IF(AND(P$11&gt;='Summary TC'!$C$4, P$11&lt;='Summary TC'!$C$5), O264-P254,0)</f>
        <v>0</v>
      </c>
      <c r="Q264" s="404">
        <f>IF(AND(Q$11&gt;='Summary TC'!$C$4, Q$11&lt;='Summary TC'!$C$5), P264-Q254,0)</f>
        <v>0</v>
      </c>
      <c r="R264" s="404">
        <f>IF(AND(R$11&gt;='Summary TC'!$C$4, R$11&lt;='Summary TC'!$C$5), Q264-R254,0)</f>
        <v>0</v>
      </c>
      <c r="S264" s="404">
        <f>IF(AND(S$11&gt;='Summary TC'!$C$4, S$11&lt;='Summary TC'!$C$5), R264-S254,0)</f>
        <v>0</v>
      </c>
      <c r="T264" s="404">
        <f>IF(AND(T$11&gt;='Summary TC'!$C$4, T$11&lt;='Summary TC'!$C$5), S264-T254,0)</f>
        <v>0</v>
      </c>
      <c r="U264" s="404">
        <f>IF(AND(U$11&gt;='Summary TC'!$C$4, U$11&lt;='Summary TC'!$C$5), T264-U254,0)</f>
        <v>0</v>
      </c>
      <c r="V264" s="404">
        <f>IF(AND(V$11&gt;='Summary TC'!$C$4, V$11&lt;='Summary TC'!$C$5), U264-V254,0)</f>
        <v>0</v>
      </c>
      <c r="W264" s="404">
        <f>IF(AND(W$11&gt;='Summary TC'!$C$4, W$11&lt;='Summary TC'!$C$5), V264-W254,0)</f>
        <v>0</v>
      </c>
      <c r="X264" s="404">
        <f>IF(AND(X$11&gt;='Summary TC'!$C$4, X$11&lt;='Summary TC'!$C$5), W264-X254,0)</f>
        <v>0</v>
      </c>
      <c r="Y264" s="404">
        <f>IF(AND(Y$11&gt;='Summary TC'!$C$4, Y$11&lt;='Summary TC'!$C$5), X264-Y254,0)</f>
        <v>0</v>
      </c>
      <c r="Z264" s="404">
        <f>IF(AND(Z$11&gt;='Summary TC'!$C$4, Z$11&lt;='Summary TC'!$C$5), Y264-Z254,0)</f>
        <v>0</v>
      </c>
      <c r="AA264" s="404">
        <f>IF(AND(AA$11&gt;='Summary TC'!$C$4, AA$11&lt;='Summary TC'!$C$5), Z264-AA254,0)</f>
        <v>0</v>
      </c>
      <c r="AB264" s="404">
        <f>IF(AND(AB$11&gt;='Summary TC'!$C$4, AB$11&lt;='Summary TC'!$C$5), AA264-AB254,0)</f>
        <v>0</v>
      </c>
      <c r="AC264" s="404">
        <f>IF(AND(AC$11&gt;='Summary TC'!$C$4, AC$11&lt;='Summary TC'!$C$5), AB264-AC254,0)</f>
        <v>0</v>
      </c>
      <c r="AD264" s="487"/>
    </row>
    <row r="265" spans="2:30" ht="13.5" thickBot="1" x14ac:dyDescent="0.25">
      <c r="B265" s="396" t="s">
        <v>36</v>
      </c>
      <c r="C265" s="218"/>
      <c r="D265" s="295"/>
      <c r="E265" s="279" t="str">
        <f>IF(E264&gt;E262,"CAP Needed"," ")</f>
        <v xml:space="preserve"> </v>
      </c>
      <c r="F265" s="279" t="str">
        <f>IF(F264&gt;F262,"CAP Needed"," ")</f>
        <v xml:space="preserve"> </v>
      </c>
      <c r="G265" s="279" t="str">
        <f>IF(G264&gt;G262,"CAP Needed"," ")</f>
        <v xml:space="preserve"> </v>
      </c>
      <c r="H265" s="279" t="str">
        <f>IF(H264&gt;H262,"CAP Needed"," ")</f>
        <v xml:space="preserve"> </v>
      </c>
      <c r="I265" s="279" t="str">
        <f>IF(I264&gt;I262,"CAP Needed"," ")</f>
        <v xml:space="preserve"> </v>
      </c>
      <c r="J265" s="279" t="str">
        <f t="shared" ref="J265:AC265" si="45">IF(J264&gt;J262,"CAP Needed"," ")</f>
        <v xml:space="preserve"> </v>
      </c>
      <c r="K265" s="279" t="str">
        <f t="shared" si="45"/>
        <v xml:space="preserve"> </v>
      </c>
      <c r="L265" s="279" t="str">
        <f t="shared" si="45"/>
        <v xml:space="preserve"> </v>
      </c>
      <c r="M265" s="279" t="str">
        <f t="shared" si="45"/>
        <v xml:space="preserve"> </v>
      </c>
      <c r="N265" s="279" t="str">
        <f t="shared" si="45"/>
        <v xml:space="preserve"> </v>
      </c>
      <c r="O265" s="279" t="str">
        <f t="shared" si="45"/>
        <v xml:space="preserve"> </v>
      </c>
      <c r="P265" s="279" t="str">
        <f t="shared" si="45"/>
        <v xml:space="preserve"> </v>
      </c>
      <c r="Q265" s="279" t="str">
        <f t="shared" si="45"/>
        <v xml:space="preserve"> </v>
      </c>
      <c r="R265" s="279" t="str">
        <f t="shared" si="45"/>
        <v xml:space="preserve"> </v>
      </c>
      <c r="S265" s="279" t="str">
        <f t="shared" si="45"/>
        <v xml:space="preserve"> </v>
      </c>
      <c r="T265" s="279" t="str">
        <f t="shared" si="45"/>
        <v xml:space="preserve"> </v>
      </c>
      <c r="U265" s="279" t="str">
        <f t="shared" si="45"/>
        <v xml:space="preserve"> </v>
      </c>
      <c r="V265" s="279" t="str">
        <f t="shared" si="45"/>
        <v xml:space="preserve"> </v>
      </c>
      <c r="W265" s="279" t="str">
        <f t="shared" si="45"/>
        <v xml:space="preserve"> </v>
      </c>
      <c r="X265" s="279" t="str">
        <f t="shared" si="45"/>
        <v xml:space="preserve"> </v>
      </c>
      <c r="Y265" s="279" t="str">
        <f t="shared" si="45"/>
        <v xml:space="preserve"> </v>
      </c>
      <c r="Z265" s="279" t="str">
        <f t="shared" si="45"/>
        <v xml:space="preserve"> </v>
      </c>
      <c r="AA265" s="279" t="str">
        <f t="shared" si="45"/>
        <v xml:space="preserve"> </v>
      </c>
      <c r="AB265" s="279" t="str">
        <f t="shared" si="45"/>
        <v xml:space="preserve"> </v>
      </c>
      <c r="AC265" s="279" t="str">
        <f t="shared" si="45"/>
        <v xml:space="preserve"> </v>
      </c>
      <c r="AD265" s="295"/>
    </row>
    <row r="266" spans="2:30" x14ac:dyDescent="0.2">
      <c r="B266" s="221"/>
      <c r="C266" s="222"/>
      <c r="D266" s="221"/>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c r="AA266" s="298"/>
      <c r="AB266" s="298"/>
      <c r="AC266" s="298"/>
      <c r="AD266" s="299"/>
    </row>
  </sheetData>
  <phoneticPr fontId="0" type="noConversion"/>
  <dataValidations count="4">
    <dataValidation type="list" allowBlank="1" showInputMessage="1" showErrorMessage="1" sqref="B7">
      <formula1>Actuals_Projected</formula1>
    </dataValidation>
    <dataValidation type="list" allowBlank="1" showInputMessage="1" showErrorMessage="1" sqref="D231">
      <formula1>Yes__No</formula1>
    </dataValidation>
    <dataValidation type="list" allowBlank="1" showInputMessage="1" showErrorMessage="1" sqref="C4:C6">
      <formula1>DY_Range</formula1>
    </dataValidation>
    <dataValidation type="list" allowBlank="1" showInputMessage="1" showErrorMessage="1" sqref="D175">
      <formula1>Yes__No</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47625</xdr:colOff>
                    <xdr:row>3</xdr:row>
                    <xdr:rowOff>0</xdr:rowOff>
                  </from>
                  <to>
                    <xdr:col>4</xdr:col>
                    <xdr:colOff>9525</xdr:colOff>
                    <xdr:row>4</xdr:row>
                    <xdr:rowOff>171450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44"/>
  <sheetViews>
    <sheetView zoomScale="110" zoomScaleNormal="110" workbookViewId="0">
      <selection activeCell="I15" sqref="I15"/>
    </sheetView>
  </sheetViews>
  <sheetFormatPr defaultRowHeight="12.75" x14ac:dyDescent="0.2"/>
  <cols>
    <col min="1" max="1" width="29.140625" customWidth="1"/>
    <col min="2" max="2" width="13.85546875" hidden="1" customWidth="1"/>
    <col min="3" max="3" width="21.85546875" style="24" customWidth="1"/>
    <col min="4" max="4" width="36" customWidth="1"/>
    <col min="5" max="5" width="6.85546875" customWidth="1"/>
  </cols>
  <sheetData>
    <row r="1" spans="1:5" ht="14.25" x14ac:dyDescent="0.2">
      <c r="A1" s="507" t="s">
        <v>217</v>
      </c>
      <c r="B1" s="3"/>
      <c r="C1" s="3" t="s">
        <v>210</v>
      </c>
      <c r="D1" s="109" t="s">
        <v>203</v>
      </c>
      <c r="E1" s="694"/>
    </row>
    <row r="2" spans="1:5" ht="14.25" x14ac:dyDescent="0.2">
      <c r="A2" s="1" t="s">
        <v>37</v>
      </c>
      <c r="B2" s="6"/>
      <c r="C2" s="505" t="s">
        <v>211</v>
      </c>
      <c r="D2" s="109" t="s">
        <v>204</v>
      </c>
      <c r="E2" s="694"/>
    </row>
    <row r="3" spans="1:5" x14ac:dyDescent="0.2">
      <c r="A3" s="1" t="s">
        <v>38</v>
      </c>
      <c r="B3" s="6"/>
      <c r="C3" s="17" t="s">
        <v>212</v>
      </c>
    </row>
    <row r="4" spans="1:5" x14ac:dyDescent="0.2">
      <c r="A4" s="1"/>
      <c r="B4" s="6"/>
      <c r="C4" s="505" t="str">
        <f>IF('C Report Grouper'!$D$4="MAP+ADM Waivers","ADM Waiver Name 1","")</f>
        <v>ADM Waiver Name 1</v>
      </c>
    </row>
    <row r="5" spans="1:5" x14ac:dyDescent="0.2">
      <c r="A5" s="507" t="s">
        <v>218</v>
      </c>
      <c r="B5" s="6"/>
      <c r="C5" s="505"/>
    </row>
    <row r="6" spans="1:5" x14ac:dyDescent="0.2">
      <c r="A6" s="1" t="s">
        <v>39</v>
      </c>
      <c r="B6" s="6"/>
      <c r="C6" s="505"/>
    </row>
    <row r="7" spans="1:5" x14ac:dyDescent="0.2">
      <c r="A7" t="s">
        <v>40</v>
      </c>
      <c r="B7" s="6"/>
      <c r="C7" s="505"/>
    </row>
    <row r="8" spans="1:5" x14ac:dyDescent="0.2">
      <c r="B8" s="6"/>
    </row>
    <row r="9" spans="1:5" x14ac:dyDescent="0.2">
      <c r="A9" s="507" t="s">
        <v>219</v>
      </c>
      <c r="B9" s="6"/>
    </row>
    <row r="10" spans="1:5" x14ac:dyDescent="0.2">
      <c r="A10" s="1" t="s">
        <v>46</v>
      </c>
      <c r="B10" s="6"/>
      <c r="C10" s="505"/>
    </row>
    <row r="11" spans="1:5" x14ac:dyDescent="0.2">
      <c r="A11" s="1" t="s">
        <v>8</v>
      </c>
      <c r="B11" s="6"/>
      <c r="C11" s="505"/>
    </row>
    <row r="12" spans="1:5" x14ac:dyDescent="0.2">
      <c r="B12" s="6"/>
      <c r="C12" s="77"/>
    </row>
    <row r="13" spans="1:5" x14ac:dyDescent="0.2">
      <c r="A13" s="507" t="s">
        <v>216</v>
      </c>
      <c r="B13" s="6"/>
    </row>
    <row r="14" spans="1:5" x14ac:dyDescent="0.2">
      <c r="A14" s="1" t="s">
        <v>48</v>
      </c>
      <c r="B14" s="6"/>
    </row>
    <row r="15" spans="1:5" x14ac:dyDescent="0.2">
      <c r="A15" s="1" t="s">
        <v>49</v>
      </c>
      <c r="B15" s="6"/>
    </row>
    <row r="16" spans="1:5" x14ac:dyDescent="0.2">
      <c r="B16" s="6"/>
    </row>
    <row r="17" spans="1:3" x14ac:dyDescent="0.2">
      <c r="A17" s="507" t="s">
        <v>220</v>
      </c>
      <c r="B17" s="6"/>
    </row>
    <row r="18" spans="1:3" x14ac:dyDescent="0.2">
      <c r="A18" t="s">
        <v>91</v>
      </c>
      <c r="B18" s="6"/>
    </row>
    <row r="19" spans="1:3" x14ac:dyDescent="0.2">
      <c r="A19" s="22" t="s">
        <v>92</v>
      </c>
      <c r="B19" s="6"/>
    </row>
    <row r="20" spans="1:3" x14ac:dyDescent="0.2">
      <c r="B20" s="6"/>
    </row>
    <row r="21" spans="1:3" x14ac:dyDescent="0.2">
      <c r="A21" s="507"/>
      <c r="B21" s="6"/>
    </row>
    <row r="22" spans="1:3" x14ac:dyDescent="0.2">
      <c r="A22" s="503"/>
      <c r="B22" s="6"/>
      <c r="C22" s="73"/>
    </row>
    <row r="23" spans="1:3" x14ac:dyDescent="0.2">
      <c r="A23" s="503"/>
      <c r="B23" s="6"/>
    </row>
    <row r="24" spans="1:3" x14ac:dyDescent="0.2">
      <c r="B24" s="6"/>
      <c r="C24" s="17"/>
    </row>
    <row r="25" spans="1:3" x14ac:dyDescent="0.2">
      <c r="B25" s="6"/>
      <c r="C25" s="17"/>
    </row>
    <row r="26" spans="1:3" x14ac:dyDescent="0.2">
      <c r="B26" s="6"/>
    </row>
    <row r="27" spans="1:3" x14ac:dyDescent="0.2">
      <c r="B27" s="78"/>
      <c r="C27" s="17"/>
    </row>
    <row r="28" spans="1:3" x14ac:dyDescent="0.2">
      <c r="B28" s="78"/>
    </row>
    <row r="36" spans="1:3" ht="14.25" x14ac:dyDescent="0.2">
      <c r="A36" s="184"/>
    </row>
    <row r="37" spans="1:3" ht="14.25" x14ac:dyDescent="0.2">
      <c r="A37" s="184"/>
    </row>
    <row r="38" spans="1:3" ht="14.25" x14ac:dyDescent="0.2">
      <c r="A38" s="184"/>
    </row>
    <row r="44" spans="1:3" s="35" customFormat="1" x14ac:dyDescent="0.2">
      <c r="C44"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DD11"/>
  <sheetViews>
    <sheetView workbookViewId="0">
      <selection activeCell="M21" sqref="M21"/>
    </sheetView>
  </sheetViews>
  <sheetFormatPr defaultColWidth="8.7109375" defaultRowHeight="12.75" x14ac:dyDescent="0.2"/>
  <cols>
    <col min="1" max="1" width="31" style="35" customWidth="1"/>
    <col min="2" max="2" width="12.140625" style="35" customWidth="1"/>
    <col min="3" max="11" width="11.42578125" style="35" customWidth="1"/>
    <col min="12" max="22" width="11.42578125" style="36" customWidth="1"/>
    <col min="23" max="23" width="11.42578125" style="35" customWidth="1"/>
    <col min="24" max="26" width="10.42578125" style="35" customWidth="1"/>
    <col min="27" max="36" width="10.42578125" style="35" bestFit="1" customWidth="1"/>
    <col min="37" max="16384" width="8.7109375" style="35"/>
  </cols>
  <sheetData>
    <row r="1" spans="1:108" ht="29.1" customHeight="1" x14ac:dyDescent="0.2">
      <c r="A1" s="79"/>
      <c r="B1" s="79"/>
      <c r="C1" s="79"/>
      <c r="D1" s="79"/>
      <c r="E1" s="79"/>
      <c r="F1" s="79"/>
      <c r="G1" s="79"/>
      <c r="H1" s="79"/>
      <c r="I1" s="79"/>
      <c r="J1" s="79"/>
      <c r="K1" s="79"/>
      <c r="L1" s="94"/>
      <c r="M1" s="94"/>
      <c r="N1" s="94"/>
      <c r="O1" s="94"/>
      <c r="P1" s="94"/>
      <c r="Q1" s="94"/>
      <c r="R1" s="94"/>
      <c r="S1" s="94"/>
      <c r="T1" s="94"/>
      <c r="U1" s="94"/>
      <c r="V1" s="94"/>
      <c r="W1" s="79"/>
      <c r="X1" s="41"/>
      <c r="Y1" s="41"/>
      <c r="Z1" s="41"/>
      <c r="AA1" s="41"/>
    </row>
    <row r="3" spans="1:108" x14ac:dyDescent="0.2">
      <c r="A3" s="21" t="s">
        <v>30</v>
      </c>
    </row>
    <row r="5" spans="1:108" s="41" customFormat="1" ht="13.5" thickBot="1" x14ac:dyDescent="0.25">
      <c r="A5" s="46" t="s">
        <v>9</v>
      </c>
      <c r="B5" s="46">
        <v>1</v>
      </c>
      <c r="C5" s="46">
        <v>2</v>
      </c>
      <c r="D5" s="46">
        <v>3</v>
      </c>
      <c r="E5" s="46">
        <v>4</v>
      </c>
      <c r="F5" s="46">
        <v>5</v>
      </c>
      <c r="G5" s="46">
        <v>6</v>
      </c>
      <c r="H5" s="46">
        <v>7</v>
      </c>
      <c r="I5" s="46">
        <v>8</v>
      </c>
      <c r="J5" s="46">
        <v>9</v>
      </c>
      <c r="K5" s="46">
        <v>10</v>
      </c>
      <c r="L5" s="46">
        <v>11</v>
      </c>
      <c r="M5" s="46">
        <v>12</v>
      </c>
      <c r="N5" s="46">
        <v>13</v>
      </c>
      <c r="O5" s="46">
        <v>14</v>
      </c>
      <c r="P5" s="46">
        <v>15</v>
      </c>
      <c r="Q5" s="46">
        <v>16</v>
      </c>
      <c r="R5" s="46">
        <v>17</v>
      </c>
      <c r="S5" s="46">
        <v>18</v>
      </c>
      <c r="T5" s="46">
        <v>19</v>
      </c>
      <c r="U5" s="46">
        <v>20</v>
      </c>
      <c r="V5" s="46">
        <v>21</v>
      </c>
      <c r="W5" s="46">
        <v>22</v>
      </c>
      <c r="X5" s="46">
        <v>23</v>
      </c>
      <c r="Y5" s="46">
        <v>24</v>
      </c>
      <c r="Z5" s="46">
        <v>25</v>
      </c>
      <c r="AA5" s="74"/>
      <c r="AB5" s="74"/>
      <c r="AC5" s="74"/>
      <c r="AD5" s="74"/>
      <c r="AE5" s="74"/>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row>
    <row r="6" spans="1:108" x14ac:dyDescent="0.2">
      <c r="A6" s="5" t="s">
        <v>6</v>
      </c>
      <c r="B6" s="426"/>
      <c r="C6" s="426"/>
      <c r="D6" s="426"/>
      <c r="E6" s="426"/>
      <c r="F6" s="426"/>
      <c r="G6" s="118"/>
      <c r="H6" s="118"/>
      <c r="I6" s="118"/>
      <c r="J6" s="118"/>
      <c r="K6" s="118"/>
      <c r="L6" s="163"/>
      <c r="M6" s="163"/>
      <c r="N6" s="163"/>
      <c r="O6" s="163"/>
      <c r="P6" s="163"/>
      <c r="Q6" s="163"/>
      <c r="R6" s="163"/>
      <c r="S6" s="163"/>
      <c r="T6" s="163"/>
      <c r="U6" s="163"/>
      <c r="V6" s="163"/>
      <c r="W6" s="163"/>
      <c r="X6" s="163"/>
      <c r="Y6" s="163"/>
      <c r="Z6" s="163"/>
      <c r="AA6" s="81" t="s">
        <v>75</v>
      </c>
      <c r="AB6" s="81" t="s">
        <v>75</v>
      </c>
      <c r="AC6" s="81" t="s">
        <v>75</v>
      </c>
      <c r="AD6" s="81" t="s">
        <v>75</v>
      </c>
      <c r="AE6" s="81" t="s">
        <v>75</v>
      </c>
      <c r="AF6" s="82"/>
      <c r="AG6" s="82"/>
      <c r="AH6" s="8"/>
      <c r="AI6" s="8"/>
      <c r="AJ6" s="8"/>
    </row>
    <row r="7" spans="1:108" x14ac:dyDescent="0.2">
      <c r="A7" s="5" t="s">
        <v>7</v>
      </c>
      <c r="B7" s="426"/>
      <c r="C7" s="426"/>
      <c r="D7" s="426"/>
      <c r="E7" s="426"/>
      <c r="F7" s="426"/>
      <c r="G7" s="118"/>
      <c r="H7" s="118"/>
      <c r="I7" s="118"/>
      <c r="J7" s="118"/>
      <c r="K7" s="118"/>
      <c r="L7" s="163"/>
      <c r="M7" s="163"/>
      <c r="N7" s="163"/>
      <c r="O7" s="163"/>
      <c r="P7" s="163"/>
      <c r="Q7" s="163"/>
      <c r="R7" s="163"/>
      <c r="S7" s="163"/>
      <c r="T7" s="163"/>
      <c r="U7" s="163"/>
      <c r="V7" s="163"/>
      <c r="W7" s="163"/>
      <c r="X7" s="163"/>
      <c r="Y7" s="163"/>
      <c r="Z7" s="163"/>
      <c r="AA7" s="81" t="s">
        <v>75</v>
      </c>
      <c r="AB7" s="81" t="s">
        <v>75</v>
      </c>
      <c r="AC7" s="81" t="s">
        <v>75</v>
      </c>
      <c r="AD7" s="81" t="s">
        <v>75</v>
      </c>
      <c r="AE7" s="81" t="s">
        <v>75</v>
      </c>
      <c r="AF7" s="82"/>
      <c r="AG7" s="82"/>
      <c r="AH7" s="8"/>
      <c r="AI7" s="8"/>
      <c r="AJ7" s="8"/>
    </row>
    <row r="8" spans="1:108" x14ac:dyDescent="0.2">
      <c r="A8" s="5"/>
      <c r="W8" s="36"/>
      <c r="X8" s="36"/>
      <c r="Y8" s="36"/>
      <c r="Z8" s="36"/>
      <c r="AA8" s="36"/>
      <c r="AB8" s="36"/>
      <c r="AC8" s="36"/>
      <c r="AD8" s="36"/>
      <c r="AE8" s="36"/>
    </row>
    <row r="10" spans="1:108" x14ac:dyDescent="0.2">
      <c r="A10" s="50"/>
    </row>
    <row r="11" spans="1:108" x14ac:dyDescent="0.2">
      <c r="A11" s="50"/>
    </row>
  </sheetData>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N101"/>
  <sheetViews>
    <sheetView zoomScaleNormal="100" workbookViewId="0">
      <pane ySplit="5" topLeftCell="A6" activePane="bottomLeft" state="frozen"/>
      <selection pane="bottomLeft" activeCell="H17" sqref="H17"/>
    </sheetView>
  </sheetViews>
  <sheetFormatPr defaultColWidth="8.7109375" defaultRowHeight="12.75" x14ac:dyDescent="0.2"/>
  <cols>
    <col min="1" max="1" width="11.42578125" style="652" customWidth="1"/>
    <col min="2" max="2" width="34.140625" style="399" customWidth="1"/>
    <col min="3" max="3" width="26.140625" style="653" customWidth="1"/>
    <col min="4" max="4" width="26.140625" style="653" hidden="1" customWidth="1"/>
    <col min="5" max="5" width="5.7109375" style="50" bestFit="1" customWidth="1"/>
    <col min="6" max="6" width="6.85546875" style="50" customWidth="1"/>
    <col min="7" max="7" width="14.42578125" style="50" customWidth="1"/>
    <col min="8" max="8" width="22.5703125" style="50" customWidth="1"/>
    <col min="9" max="9" width="20.140625" style="50" customWidth="1"/>
    <col min="10" max="10" width="22.140625" style="50" customWidth="1"/>
    <col min="11" max="11" width="8.85546875" style="50" customWidth="1"/>
    <col min="12" max="12" width="14.140625" style="50" customWidth="1"/>
    <col min="13" max="13" width="8.42578125" style="50" customWidth="1"/>
    <col min="14" max="14" width="11.140625" style="50" customWidth="1"/>
    <col min="15" max="16384" width="8.7109375" style="50"/>
  </cols>
  <sheetData>
    <row r="1" spans="1:14" s="27" customFormat="1" ht="15" x14ac:dyDescent="0.2">
      <c r="A1" s="71"/>
      <c r="B1" s="71"/>
      <c r="C1" s="651"/>
      <c r="D1" s="651"/>
      <c r="H1" s="90" t="s">
        <v>64</v>
      </c>
      <c r="I1" s="173"/>
      <c r="J1" s="173"/>
      <c r="K1" s="173"/>
      <c r="L1" s="173"/>
      <c r="M1" s="173"/>
      <c r="N1" s="173"/>
    </row>
    <row r="2" spans="1:14" ht="12.6" customHeight="1" x14ac:dyDescent="0.2">
      <c r="H2" s="174"/>
      <c r="I2" s="174"/>
      <c r="J2" s="174"/>
      <c r="K2" s="174"/>
      <c r="L2" s="174"/>
      <c r="M2" s="174"/>
      <c r="N2" s="174"/>
    </row>
    <row r="3" spans="1:14" x14ac:dyDescent="0.2">
      <c r="B3" s="221" t="s">
        <v>107</v>
      </c>
      <c r="H3" s="174"/>
      <c r="I3" s="174"/>
      <c r="J3" s="174"/>
      <c r="K3" s="174"/>
      <c r="L3" s="174"/>
      <c r="M3" s="174"/>
      <c r="N3" s="174"/>
    </row>
    <row r="5" spans="1:14" ht="36.6" customHeight="1" x14ac:dyDescent="0.2">
      <c r="A5" s="175"/>
      <c r="B5" s="654" t="s">
        <v>108</v>
      </c>
      <c r="C5" s="655" t="s">
        <v>109</v>
      </c>
      <c r="D5" s="655"/>
      <c r="E5" s="175" t="s">
        <v>72</v>
      </c>
      <c r="F5" s="175" t="s">
        <v>70</v>
      </c>
      <c r="G5" s="655" t="s">
        <v>73</v>
      </c>
      <c r="H5" s="655" t="s">
        <v>8</v>
      </c>
      <c r="I5" s="655" t="s">
        <v>68</v>
      </c>
      <c r="J5" s="655" t="s">
        <v>69</v>
      </c>
      <c r="K5" s="175" t="s">
        <v>25</v>
      </c>
      <c r="L5" s="175" t="s">
        <v>6</v>
      </c>
      <c r="M5" s="175" t="s">
        <v>26</v>
      </c>
      <c r="N5" s="175" t="s">
        <v>7</v>
      </c>
    </row>
    <row r="6" spans="1:14" ht="43.5" customHeight="1" x14ac:dyDescent="0.2">
      <c r="A6" s="656"/>
      <c r="B6" s="657" t="s">
        <v>83</v>
      </c>
      <c r="C6" s="658"/>
      <c r="D6" s="658"/>
      <c r="E6" s="399"/>
      <c r="F6" s="399"/>
      <c r="G6" s="399"/>
      <c r="H6" s="176"/>
      <c r="I6" s="176"/>
      <c r="J6" s="176"/>
      <c r="K6" s="176"/>
      <c r="L6" s="176"/>
      <c r="M6" s="176"/>
      <c r="N6" s="176"/>
    </row>
    <row r="7" spans="1:14" x14ac:dyDescent="0.2">
      <c r="A7" s="222">
        <v>1</v>
      </c>
      <c r="B7" s="659"/>
      <c r="C7" s="660"/>
      <c r="D7" s="660"/>
      <c r="E7" s="661"/>
      <c r="F7" s="661"/>
      <c r="G7" s="661"/>
      <c r="H7" s="662"/>
      <c r="I7" s="663"/>
      <c r="J7" s="664" t="s">
        <v>154</v>
      </c>
      <c r="K7" s="665"/>
      <c r="L7" s="177" t="str">
        <f>IF(K7&lt;&gt;"",(LOOKUP(K7,'DY Def'!$A$5:$AI$5,'DY Def'!$A$6:$AI$6)),"")</f>
        <v/>
      </c>
      <c r="M7" s="665"/>
      <c r="N7" s="177" t="str">
        <f>IF(M7&lt;&gt;"",(LOOKUP(M7,'DY Def'!$A$5:$AI$5,'DY Def'!$A$7:$AI$7)),"")</f>
        <v/>
      </c>
    </row>
    <row r="8" spans="1:14" x14ac:dyDescent="0.2">
      <c r="A8" s="222">
        <v>2</v>
      </c>
      <c r="B8" s="659"/>
      <c r="C8" s="660"/>
      <c r="D8" s="660"/>
      <c r="E8" s="661"/>
      <c r="F8" s="661"/>
      <c r="G8" s="661"/>
      <c r="H8" s="662"/>
      <c r="I8" s="663"/>
      <c r="J8" s="664" t="s">
        <v>154</v>
      </c>
      <c r="K8" s="665"/>
      <c r="L8" s="177" t="str">
        <f>IF(K8&lt;&gt;"",(LOOKUP(K8,'DY Def'!$A$5:$AI$5,'DY Def'!$A$6:$AI$6)),"")</f>
        <v/>
      </c>
      <c r="M8" s="665"/>
      <c r="N8" s="177" t="str">
        <f>IF(M8&lt;&gt;"",(LOOKUP(M8,'DY Def'!$A$5:$AI$5,'DY Def'!$A$7:$AI$7)),"")</f>
        <v/>
      </c>
    </row>
    <row r="9" spans="1:14" x14ac:dyDescent="0.2">
      <c r="A9" s="222">
        <v>3</v>
      </c>
      <c r="B9" s="659"/>
      <c r="C9" s="658"/>
      <c r="D9" s="658"/>
      <c r="E9" s="664"/>
      <c r="F9" s="664"/>
      <c r="G9" s="664"/>
      <c r="H9" s="666"/>
      <c r="I9" s="663"/>
      <c r="J9" s="664" t="s">
        <v>154</v>
      </c>
      <c r="K9" s="665"/>
      <c r="L9" s="177" t="str">
        <f>IF(K9&lt;&gt;"",(LOOKUP(K9,'DY Def'!$A$5:$AI$5,'DY Def'!$A$6:$AI$6)),"")</f>
        <v/>
      </c>
      <c r="M9" s="665"/>
      <c r="N9" s="177" t="str">
        <f>IF(M9&lt;&gt;"",(LOOKUP(M9,'DY Def'!$A$5:$AI$5,'DY Def'!$A$7:$AI$7)),"")</f>
        <v/>
      </c>
    </row>
    <row r="10" spans="1:14" x14ac:dyDescent="0.2">
      <c r="A10" s="222">
        <v>4</v>
      </c>
      <c r="B10" s="667"/>
      <c r="C10" s="658"/>
      <c r="D10" s="658"/>
      <c r="E10" s="664"/>
      <c r="F10" s="664"/>
      <c r="G10" s="664"/>
      <c r="H10" s="666"/>
      <c r="I10" s="663"/>
      <c r="J10" s="664" t="s">
        <v>154</v>
      </c>
      <c r="K10" s="665"/>
      <c r="L10" s="177" t="str">
        <f>IF(K10&lt;&gt;"",(LOOKUP(K10,'DY Def'!$A$5:$AI$5,'DY Def'!$A$6:$AI$6)),"")</f>
        <v/>
      </c>
      <c r="M10" s="665"/>
      <c r="N10" s="177" t="str">
        <f>IF(M10&lt;&gt;"",(LOOKUP(M10,'DY Def'!$A$5:$AI$5,'DY Def'!$A$7:$AI$7)),"")</f>
        <v/>
      </c>
    </row>
    <row r="11" spans="1:14" x14ac:dyDescent="0.2">
      <c r="A11" s="222">
        <v>5</v>
      </c>
      <c r="B11" s="659"/>
      <c r="C11" s="658"/>
      <c r="D11" s="658"/>
      <c r="E11" s="664"/>
      <c r="F11" s="664"/>
      <c r="G11" s="664"/>
      <c r="H11" s="666"/>
      <c r="I11" s="663"/>
      <c r="J11" s="664" t="s">
        <v>154</v>
      </c>
      <c r="K11" s="665"/>
      <c r="L11" s="177" t="str">
        <f>IF(K11&lt;&gt;"",(LOOKUP(K11,'DY Def'!$A$5:$AI$5,'DY Def'!$A$6:$AI$6)),"")</f>
        <v/>
      </c>
      <c r="M11" s="665"/>
      <c r="N11" s="177" t="str">
        <f>IF(M11&lt;&gt;"",(LOOKUP(M11,'DY Def'!$A$5:$AI$5,'DY Def'!$A$7:$AI$7)),"")</f>
        <v/>
      </c>
    </row>
    <row r="12" spans="1:14" ht="12.6" customHeight="1" x14ac:dyDescent="0.2">
      <c r="A12" s="222"/>
      <c r="C12" s="658"/>
      <c r="D12" s="658"/>
      <c r="E12" s="664"/>
      <c r="F12" s="664"/>
      <c r="G12" s="664"/>
      <c r="H12" s="176"/>
      <c r="I12" s="668"/>
      <c r="J12" s="176"/>
      <c r="K12" s="665"/>
      <c r="L12" s="177"/>
      <c r="M12" s="665"/>
      <c r="N12" s="177" t="str">
        <f>IF(M12&lt;&gt;"",(LOOKUP(M12,'DY Def'!$A$5:$AI$5,'DY Def'!$A$7:$AI$7)),"")</f>
        <v/>
      </c>
    </row>
    <row r="13" spans="1:14" ht="12.6" customHeight="1" x14ac:dyDescent="0.2">
      <c r="A13" s="222"/>
      <c r="B13" s="657" t="s">
        <v>45</v>
      </c>
      <c r="C13" s="658"/>
      <c r="D13" s="658"/>
      <c r="E13" s="664"/>
      <c r="F13" s="664"/>
      <c r="G13" s="664"/>
      <c r="H13" s="176"/>
      <c r="I13" s="668"/>
      <c r="J13" s="176"/>
      <c r="K13" s="665"/>
      <c r="L13" s="177"/>
      <c r="M13" s="665"/>
      <c r="N13" s="177" t="str">
        <f>IF(M13&lt;&gt;"",(LOOKUP(M13,'DY Def'!$A$5:$AI$5,'DY Def'!$A$7:$AI$7)),"")</f>
        <v/>
      </c>
    </row>
    <row r="14" spans="1:14" ht="12.6" customHeight="1" x14ac:dyDescent="0.2">
      <c r="A14" s="222">
        <v>1</v>
      </c>
      <c r="B14" s="659"/>
      <c r="C14" s="660"/>
      <c r="D14" s="660"/>
      <c r="E14" s="661"/>
      <c r="F14" s="661"/>
      <c r="G14" s="661"/>
      <c r="H14" s="664" t="s">
        <v>154</v>
      </c>
      <c r="I14" s="668"/>
      <c r="J14" s="664" t="s">
        <v>154</v>
      </c>
      <c r="K14" s="665"/>
      <c r="L14" s="177" t="str">
        <f>IF(K14&lt;&gt;"",(LOOKUP(K14,'DY Def'!$A$5:$AI$5,'DY Def'!$A$6:$AI$6)),"")</f>
        <v/>
      </c>
      <c r="M14" s="665"/>
      <c r="N14" s="177" t="str">
        <f>IF(M14&lt;&gt;"",(LOOKUP(M14,'DY Def'!$A$5:$AI$5,'DY Def'!$A$7:$AI$7)),"")</f>
        <v/>
      </c>
    </row>
    <row r="15" spans="1:14" ht="12.6" customHeight="1" x14ac:dyDescent="0.2">
      <c r="A15" s="222">
        <v>2</v>
      </c>
      <c r="B15" s="659"/>
      <c r="C15" s="658"/>
      <c r="D15" s="658"/>
      <c r="E15" s="664"/>
      <c r="F15" s="664"/>
      <c r="G15" s="664"/>
      <c r="H15" s="664" t="s">
        <v>154</v>
      </c>
      <c r="I15" s="668"/>
      <c r="J15" s="664" t="s">
        <v>154</v>
      </c>
      <c r="K15" s="665"/>
      <c r="L15" s="177" t="str">
        <f>IF(K15&lt;&gt;"",(LOOKUP(K15,'DY Def'!$A$5:$AI$5,'DY Def'!$A$6:$AI$6)),"")</f>
        <v/>
      </c>
      <c r="M15" s="665"/>
      <c r="N15" s="177" t="str">
        <f>IF(M15&lt;&gt;"",(LOOKUP(M15,'DY Def'!$A$5:$AI$5,'DY Def'!$A$7:$AI$7)),"")</f>
        <v/>
      </c>
    </row>
    <row r="16" spans="1:14" ht="12.6" customHeight="1" x14ac:dyDescent="0.2">
      <c r="A16" s="222">
        <v>3</v>
      </c>
      <c r="B16" s="659"/>
      <c r="C16" s="658"/>
      <c r="D16" s="658"/>
      <c r="E16" s="664"/>
      <c r="F16" s="664"/>
      <c r="G16" s="664"/>
      <c r="H16" s="664" t="s">
        <v>154</v>
      </c>
      <c r="I16" s="668"/>
      <c r="J16" s="664" t="s">
        <v>154</v>
      </c>
      <c r="K16" s="665"/>
      <c r="L16" s="177" t="str">
        <f>IF(K16&lt;&gt;"",(LOOKUP(K16,'DY Def'!$A$5:$AI$5,'DY Def'!$A$6:$AI$6)),"")</f>
        <v/>
      </c>
      <c r="M16" s="665"/>
      <c r="N16" s="177" t="str">
        <f>IF(M16&lt;&gt;"",(LOOKUP(M16,'DY Def'!$A$5:$AI$5,'DY Def'!$A$7:$AI$7)),"")</f>
        <v/>
      </c>
    </row>
    <row r="17" spans="1:14" ht="12.6" customHeight="1" x14ac:dyDescent="0.2">
      <c r="A17" s="222">
        <v>4</v>
      </c>
      <c r="B17" s="659"/>
      <c r="C17" s="658"/>
      <c r="D17" s="658"/>
      <c r="E17" s="664"/>
      <c r="F17" s="664"/>
      <c r="G17" s="664"/>
      <c r="H17" s="664" t="s">
        <v>154</v>
      </c>
      <c r="I17" s="668"/>
      <c r="J17" s="664" t="s">
        <v>154</v>
      </c>
      <c r="K17" s="665"/>
      <c r="L17" s="177" t="str">
        <f>IF(K17&lt;&gt;"",(LOOKUP(K17,'DY Def'!$A$5:$AI$5,'DY Def'!$A$6:$AI$6)),"")</f>
        <v/>
      </c>
      <c r="M17" s="665"/>
      <c r="N17" s="177" t="str">
        <f>IF(M17&lt;&gt;"",(LOOKUP(M17,'DY Def'!$A$5:$AI$5,'DY Def'!$A$7:$AI$7)),"")</f>
        <v/>
      </c>
    </row>
    <row r="18" spans="1:14" ht="12.6" customHeight="1" x14ac:dyDescent="0.2">
      <c r="A18" s="222">
        <v>5</v>
      </c>
      <c r="B18" s="659"/>
      <c r="C18" s="658"/>
      <c r="D18" s="658"/>
      <c r="E18" s="664"/>
      <c r="F18" s="664"/>
      <c r="G18" s="664"/>
      <c r="H18" s="664" t="s">
        <v>154</v>
      </c>
      <c r="I18" s="668"/>
      <c r="J18" s="664" t="s">
        <v>154</v>
      </c>
      <c r="K18" s="665"/>
      <c r="L18" s="177" t="str">
        <f>IF(K18&lt;&gt;"",(LOOKUP(K18,'DY Def'!$A$5:$AI$5,'DY Def'!$A$6:$AI$6)),"")</f>
        <v/>
      </c>
      <c r="M18" s="665"/>
      <c r="N18" s="177" t="str">
        <f>IF(M18&lt;&gt;"",(LOOKUP(M18,'DY Def'!$A$5:$AI$5,'DY Def'!$A$7:$AI$7)),"")</f>
        <v/>
      </c>
    </row>
    <row r="19" spans="1:14" ht="12.6" customHeight="1" x14ac:dyDescent="0.2">
      <c r="A19" s="222"/>
      <c r="C19" s="658"/>
      <c r="D19" s="658"/>
      <c r="E19" s="664"/>
      <c r="F19" s="664"/>
      <c r="G19" s="664"/>
      <c r="H19" s="176"/>
      <c r="I19" s="668"/>
      <c r="J19" s="176"/>
      <c r="K19" s="665"/>
      <c r="L19" s="177"/>
      <c r="M19" s="665"/>
      <c r="N19" s="177" t="str">
        <f>IF(M19&lt;&gt;"",(LOOKUP(M19,'DY Def'!$A$5:$AI$5,'DY Def'!$A$7:$AI$7)),"")</f>
        <v/>
      </c>
    </row>
    <row r="20" spans="1:14" ht="12.6" customHeight="1" x14ac:dyDescent="0.2">
      <c r="A20" s="222"/>
      <c r="B20" s="657" t="s">
        <v>84</v>
      </c>
      <c r="C20" s="658"/>
      <c r="D20" s="658"/>
      <c r="E20" s="664"/>
      <c r="F20" s="664"/>
      <c r="G20" s="664"/>
      <c r="I20" s="668"/>
      <c r="J20" s="176"/>
      <c r="K20" s="665"/>
      <c r="M20" s="665"/>
      <c r="N20" s="177" t="str">
        <f>IF(M20&lt;&gt;"",(LOOKUP(M20,'DY Def'!$A$5:$AI$5,'DY Def'!$A$7:$AI$7)),"")</f>
        <v/>
      </c>
    </row>
    <row r="21" spans="1:14" ht="12.6" customHeight="1" x14ac:dyDescent="0.2">
      <c r="A21" s="222">
        <v>1</v>
      </c>
      <c r="B21" s="659"/>
      <c r="C21" s="660"/>
      <c r="D21" s="660"/>
      <c r="E21" s="661"/>
      <c r="F21" s="661"/>
      <c r="G21" s="661"/>
      <c r="H21" s="664" t="s">
        <v>154</v>
      </c>
      <c r="I21" s="668"/>
      <c r="J21" s="664" t="s">
        <v>154</v>
      </c>
      <c r="K21" s="665"/>
      <c r="L21" s="177" t="str">
        <f>IF(K21&lt;&gt;"",(LOOKUP(K21,'DY Def'!$A$5:$AI$5,'DY Def'!$A$6:$AI$6)),"")</f>
        <v/>
      </c>
      <c r="M21" s="665"/>
      <c r="N21" s="177" t="str">
        <f>IF(M21&lt;&gt;"",(LOOKUP(M21,'DY Def'!$A$5:$AI$5,'DY Def'!$A$7:$AI$7)),"")</f>
        <v/>
      </c>
    </row>
    <row r="22" spans="1:14" ht="12.6" customHeight="1" x14ac:dyDescent="0.2">
      <c r="A22" s="222">
        <v>2</v>
      </c>
      <c r="B22" s="659"/>
      <c r="C22" s="660"/>
      <c r="D22" s="660"/>
      <c r="E22" s="661"/>
      <c r="F22" s="661"/>
      <c r="G22" s="661"/>
      <c r="H22" s="664" t="s">
        <v>154</v>
      </c>
      <c r="I22" s="668"/>
      <c r="J22" s="664" t="s">
        <v>154</v>
      </c>
      <c r="K22" s="665"/>
      <c r="L22" s="177" t="str">
        <f>IF(K22&lt;&gt;"",(LOOKUP(K22,'DY Def'!$A$5:$AI$5,'DY Def'!$A$6:$AI$6)),"")</f>
        <v/>
      </c>
      <c r="M22" s="665"/>
      <c r="N22" s="177" t="str">
        <f>IF(M22&lt;&gt;"",(LOOKUP(M22,'DY Def'!$A$5:$AI$5,'DY Def'!$A$7:$AI$7)),"")</f>
        <v/>
      </c>
    </row>
    <row r="23" spans="1:14" ht="12.6" customHeight="1" x14ac:dyDescent="0.2">
      <c r="A23" s="222">
        <v>3</v>
      </c>
      <c r="B23" s="659"/>
      <c r="C23" s="658"/>
      <c r="D23" s="658"/>
      <c r="E23" s="664"/>
      <c r="F23" s="664"/>
      <c r="G23" s="664"/>
      <c r="H23" s="664" t="s">
        <v>154</v>
      </c>
      <c r="I23" s="668"/>
      <c r="J23" s="664" t="s">
        <v>154</v>
      </c>
      <c r="K23" s="665"/>
      <c r="L23" s="177" t="str">
        <f>IF(K23&lt;&gt;"",(LOOKUP(K23,'DY Def'!$A$5:$AI$5,'DY Def'!$A$6:$AI$6)),"")</f>
        <v/>
      </c>
      <c r="M23" s="665"/>
      <c r="N23" s="177" t="str">
        <f>IF(M23&lt;&gt;"",(LOOKUP(M23,'DY Def'!$A$5:$AI$5,'DY Def'!$A$7:$AI$7)),"")</f>
        <v/>
      </c>
    </row>
    <row r="24" spans="1:14" ht="12.6" customHeight="1" x14ac:dyDescent="0.2">
      <c r="A24" s="222">
        <v>4</v>
      </c>
      <c r="B24" s="659"/>
      <c r="C24" s="658"/>
      <c r="D24" s="658"/>
      <c r="E24" s="664"/>
      <c r="F24" s="664"/>
      <c r="G24" s="664"/>
      <c r="H24" s="664" t="s">
        <v>154</v>
      </c>
      <c r="I24" s="668"/>
      <c r="J24" s="664" t="s">
        <v>154</v>
      </c>
      <c r="K24" s="665"/>
      <c r="L24" s="177" t="str">
        <f>IF(K24&lt;&gt;"",(LOOKUP(K24,'DY Def'!$A$5:$AI$5,'DY Def'!$A$6:$AI$6)),"")</f>
        <v/>
      </c>
      <c r="M24" s="665"/>
      <c r="N24" s="177" t="str">
        <f>IF(M24&lt;&gt;"",(LOOKUP(M24,'DY Def'!$A$5:$AI$5,'DY Def'!$A$7:$AI$7)),"")</f>
        <v/>
      </c>
    </row>
    <row r="25" spans="1:14" ht="12.6" customHeight="1" x14ac:dyDescent="0.2">
      <c r="A25" s="222">
        <v>5</v>
      </c>
      <c r="B25" s="659"/>
      <c r="C25" s="658"/>
      <c r="D25" s="658"/>
      <c r="E25" s="664"/>
      <c r="F25" s="664"/>
      <c r="G25" s="664"/>
      <c r="H25" s="664" t="s">
        <v>154</v>
      </c>
      <c r="I25" s="668"/>
      <c r="J25" s="664" t="s">
        <v>154</v>
      </c>
      <c r="K25" s="665"/>
      <c r="L25" s="177" t="str">
        <f>IF(K25&lt;&gt;"",(LOOKUP(K25,'DY Def'!$A$5:$AI$5,'DY Def'!$A$6:$AI$6)),"")</f>
        <v/>
      </c>
      <c r="M25" s="665"/>
      <c r="N25" s="177" t="str">
        <f>IF(M25&lt;&gt;"",(LOOKUP(M25,'DY Def'!$A$5:$AI$5,'DY Def'!$A$7:$AI$7)),"")</f>
        <v/>
      </c>
    </row>
    <row r="26" spans="1:14" ht="12.6" customHeight="1" x14ac:dyDescent="0.2">
      <c r="A26" s="222"/>
      <c r="C26" s="658"/>
      <c r="D26" s="658"/>
      <c r="E26" s="664"/>
      <c r="F26" s="664"/>
      <c r="G26" s="664"/>
      <c r="H26" s="176"/>
      <c r="I26" s="668"/>
      <c r="J26" s="176"/>
      <c r="K26" s="665"/>
      <c r="L26" s="177"/>
      <c r="M26" s="665"/>
      <c r="N26" s="177" t="str">
        <f>IF(M26&lt;&gt;"",(LOOKUP(M26,'DY Def'!$A$5:$AI$5,'DY Def'!$A$7:$AI$7)),"")</f>
        <v/>
      </c>
    </row>
    <row r="27" spans="1:14" ht="12.6" customHeight="1" x14ac:dyDescent="0.2">
      <c r="A27" s="222"/>
      <c r="B27" s="657" t="s">
        <v>44</v>
      </c>
      <c r="C27" s="658"/>
      <c r="D27" s="658"/>
      <c r="E27" s="664"/>
      <c r="F27" s="664"/>
      <c r="G27" s="664"/>
      <c r="H27" s="176"/>
      <c r="I27" s="668"/>
      <c r="J27" s="176"/>
      <c r="K27" s="665"/>
      <c r="L27" s="177"/>
      <c r="M27" s="665"/>
      <c r="N27" s="177" t="str">
        <f>IF(M27&lt;&gt;"",(LOOKUP(M27,'DY Def'!$A$5:$AI$5,'DY Def'!$A$7:$AI$7)),"")</f>
        <v/>
      </c>
    </row>
    <row r="28" spans="1:14" ht="12.6" customHeight="1" x14ac:dyDescent="0.2">
      <c r="A28" s="222">
        <v>1</v>
      </c>
      <c r="B28" s="659"/>
      <c r="C28" s="660"/>
      <c r="D28" s="660"/>
      <c r="E28" s="664"/>
      <c r="F28" s="664"/>
      <c r="G28" s="664"/>
      <c r="H28" s="664" t="s">
        <v>154</v>
      </c>
      <c r="I28" s="668"/>
      <c r="J28" s="664" t="s">
        <v>154</v>
      </c>
      <c r="K28" s="665"/>
      <c r="L28" s="177" t="str">
        <f>IF(K28&lt;&gt;"",(LOOKUP(K28,'DY Def'!$A$5:$AI$5,'DY Def'!$A$6:$AI$6)),"")</f>
        <v/>
      </c>
      <c r="M28" s="665"/>
      <c r="N28" s="177" t="str">
        <f>IF(M28&lt;&gt;"",(LOOKUP(M28,'DY Def'!$A$5:$AI$5,'DY Def'!$A$7:$AI$7)),"")</f>
        <v/>
      </c>
    </row>
    <row r="29" spans="1:14" ht="12.6" customHeight="1" x14ac:dyDescent="0.2">
      <c r="A29" s="222">
        <v>2</v>
      </c>
      <c r="B29" s="659"/>
      <c r="C29" s="660"/>
      <c r="D29" s="660"/>
      <c r="E29" s="664"/>
      <c r="F29" s="664"/>
      <c r="G29" s="664"/>
      <c r="H29" s="664" t="s">
        <v>154</v>
      </c>
      <c r="I29" s="668"/>
      <c r="J29" s="664" t="s">
        <v>154</v>
      </c>
      <c r="K29" s="665"/>
      <c r="L29" s="177" t="str">
        <f>IF(K29&lt;&gt;"",(LOOKUP(K29,'DY Def'!$A$5:$AI$5,'DY Def'!$A$6:$AI$6)),"")</f>
        <v/>
      </c>
      <c r="M29" s="665"/>
      <c r="N29" s="177" t="str">
        <f>IF(M29&lt;&gt;"",(LOOKUP(M29,'DY Def'!$A$5:$AI$5,'DY Def'!$A$7:$AI$7)),"")</f>
        <v/>
      </c>
    </row>
    <row r="30" spans="1:14" ht="12.6" customHeight="1" x14ac:dyDescent="0.2">
      <c r="A30" s="222">
        <v>3</v>
      </c>
      <c r="B30" s="659"/>
      <c r="C30" s="658"/>
      <c r="D30" s="658"/>
      <c r="E30" s="664"/>
      <c r="F30" s="664"/>
      <c r="G30" s="664"/>
      <c r="H30" s="664" t="s">
        <v>154</v>
      </c>
      <c r="I30" s="668"/>
      <c r="J30" s="664" t="s">
        <v>154</v>
      </c>
      <c r="K30" s="665"/>
      <c r="L30" s="177" t="str">
        <f>IF(K30&lt;&gt;"",(LOOKUP(K30,'DY Def'!$A$5:$AI$5,'DY Def'!$A$6:$AI$6)),"")</f>
        <v/>
      </c>
      <c r="M30" s="665"/>
      <c r="N30" s="177" t="str">
        <f>IF(M30&lt;&gt;"",(LOOKUP(M30,'DY Def'!$A$5:$AI$5,'DY Def'!$A$7:$AI$7)),"")</f>
        <v/>
      </c>
    </row>
    <row r="31" spans="1:14" ht="12.6" customHeight="1" x14ac:dyDescent="0.2">
      <c r="A31" s="222">
        <v>4</v>
      </c>
      <c r="B31" s="659"/>
      <c r="C31" s="658"/>
      <c r="D31" s="658"/>
      <c r="E31" s="664"/>
      <c r="F31" s="664"/>
      <c r="G31" s="664"/>
      <c r="H31" s="664" t="s">
        <v>154</v>
      </c>
      <c r="I31" s="668"/>
      <c r="J31" s="664" t="s">
        <v>154</v>
      </c>
      <c r="K31" s="665"/>
      <c r="L31" s="177" t="str">
        <f>IF(K31&lt;&gt;"",(LOOKUP(K31,'DY Def'!$A$5:$AI$5,'DY Def'!$A$6:$AI$6)),"")</f>
        <v/>
      </c>
      <c r="M31" s="665"/>
      <c r="N31" s="177" t="str">
        <f>IF(M31&lt;&gt;"",(LOOKUP(M31,'DY Def'!$A$5:$AI$5,'DY Def'!$A$7:$AI$7)),"")</f>
        <v/>
      </c>
    </row>
    <row r="32" spans="1:14" ht="12.6" customHeight="1" x14ac:dyDescent="0.2">
      <c r="A32" s="222">
        <v>5</v>
      </c>
      <c r="B32" s="659"/>
      <c r="C32" s="658"/>
      <c r="D32" s="658"/>
      <c r="E32" s="664"/>
      <c r="F32" s="664"/>
      <c r="G32" s="664"/>
      <c r="H32" s="664" t="s">
        <v>154</v>
      </c>
      <c r="I32" s="668"/>
      <c r="J32" s="664" t="s">
        <v>154</v>
      </c>
      <c r="K32" s="665"/>
      <c r="L32" s="177" t="str">
        <f>IF(K32&lt;&gt;"",(LOOKUP(K32,'DY Def'!$A$5:$AI$5,'DY Def'!$A$6:$AI$6)),"")</f>
        <v/>
      </c>
      <c r="M32" s="665"/>
      <c r="N32" s="177" t="str">
        <f>IF(M32&lt;&gt;"",(LOOKUP(M32,'DY Def'!$A$5:$AI$5,'DY Def'!$A$7:$AI$7)),"")</f>
        <v/>
      </c>
    </row>
    <row r="33" spans="1:14" ht="12.6" customHeight="1" x14ac:dyDescent="0.2">
      <c r="A33" s="222"/>
      <c r="C33" s="658"/>
      <c r="D33" s="658"/>
      <c r="E33" s="664"/>
      <c r="F33" s="664"/>
      <c r="G33" s="664"/>
      <c r="H33" s="176"/>
      <c r="I33" s="668"/>
      <c r="J33" s="176"/>
      <c r="K33" s="665"/>
      <c r="L33" s="177"/>
      <c r="M33" s="665"/>
      <c r="N33" s="177" t="str">
        <f>IF(M33&lt;&gt;"",(LOOKUP(M33,'DY Def'!$A$5:$AI$5,'DY Def'!$A$7:$AI$7)),"")</f>
        <v/>
      </c>
    </row>
    <row r="34" spans="1:14" ht="12.6" customHeight="1" x14ac:dyDescent="0.2">
      <c r="A34" s="222"/>
      <c r="B34" s="657" t="s">
        <v>43</v>
      </c>
      <c r="C34" s="641"/>
      <c r="D34" s="641"/>
      <c r="E34" s="664"/>
      <c r="F34" s="664"/>
      <c r="G34" s="664"/>
      <c r="H34" s="622"/>
      <c r="I34" s="668"/>
      <c r="J34" s="622"/>
      <c r="K34" s="665"/>
      <c r="L34" s="177"/>
      <c r="M34" s="665"/>
      <c r="N34" s="177" t="str">
        <f>IF(M34&lt;&gt;"",(LOOKUP(M34,'DY Def'!$A$5:$AI$5,'DY Def'!$A$7:$AI$7)),"")</f>
        <v/>
      </c>
    </row>
    <row r="35" spans="1:14" x14ac:dyDescent="0.2">
      <c r="A35" s="222">
        <v>1</v>
      </c>
      <c r="B35" s="659"/>
      <c r="C35" s="658"/>
      <c r="D35" s="658"/>
      <c r="E35" s="664"/>
      <c r="F35" s="664"/>
      <c r="G35" s="664"/>
      <c r="H35" s="664" t="s">
        <v>154</v>
      </c>
      <c r="I35" s="668"/>
      <c r="J35" s="664" t="s">
        <v>154</v>
      </c>
      <c r="K35" s="665"/>
      <c r="L35" s="177" t="str">
        <f>IF(K35&lt;&gt;"",(LOOKUP(K35,'DY Def'!$A$5:$AI$5,'DY Def'!$A$6:$AI$6)),"")</f>
        <v/>
      </c>
      <c r="M35" s="665"/>
      <c r="N35" s="177" t="str">
        <f>IF(M35&lt;&gt;"",(LOOKUP(M35,'DY Def'!$A$5:$AI$5,'DY Def'!$A$7:$AI$7)),"")</f>
        <v/>
      </c>
    </row>
    <row r="36" spans="1:14" x14ac:dyDescent="0.2">
      <c r="A36" s="222">
        <v>2</v>
      </c>
      <c r="B36" s="659"/>
      <c r="C36" s="658"/>
      <c r="D36" s="658"/>
      <c r="E36" s="664"/>
      <c r="F36" s="664"/>
      <c r="G36" s="664"/>
      <c r="H36" s="664" t="s">
        <v>154</v>
      </c>
      <c r="I36" s="668"/>
      <c r="J36" s="664" t="s">
        <v>154</v>
      </c>
      <c r="K36" s="665"/>
      <c r="L36" s="177" t="str">
        <f>IF(K36&lt;&gt;"",(LOOKUP(K36,'DY Def'!$A$5:$AI$5,'DY Def'!$A$6:$AI$6)),"")</f>
        <v/>
      </c>
      <c r="M36" s="665"/>
      <c r="N36" s="177" t="str">
        <f>IF(M36&lt;&gt;"",(LOOKUP(M36,'DY Def'!$A$5:$AI$5,'DY Def'!$A$7:$AI$7)),"")</f>
        <v/>
      </c>
    </row>
    <row r="37" spans="1:14" x14ac:dyDescent="0.2">
      <c r="A37" s="222">
        <v>3</v>
      </c>
      <c r="B37" s="659"/>
      <c r="C37" s="658"/>
      <c r="D37" s="658"/>
      <c r="E37" s="664"/>
      <c r="F37" s="664"/>
      <c r="G37" s="664"/>
      <c r="H37" s="664" t="s">
        <v>154</v>
      </c>
      <c r="I37" s="668"/>
      <c r="J37" s="664" t="s">
        <v>154</v>
      </c>
      <c r="K37" s="665"/>
      <c r="L37" s="177" t="str">
        <f>IF(K37&lt;&gt;"",(LOOKUP(K37,'DY Def'!$A$5:$AI$5,'DY Def'!$A$6:$AI$6)),"")</f>
        <v/>
      </c>
      <c r="M37" s="665"/>
      <c r="N37" s="177" t="str">
        <f>IF(M37&lt;&gt;"",(LOOKUP(M37,'DY Def'!$A$5:$AI$5,'DY Def'!$A$7:$AI$7)),"")</f>
        <v/>
      </c>
    </row>
    <row r="38" spans="1:14" x14ac:dyDescent="0.2">
      <c r="A38" s="222">
        <v>4</v>
      </c>
      <c r="B38" s="659"/>
      <c r="C38" s="658"/>
      <c r="D38" s="658"/>
      <c r="E38" s="664"/>
      <c r="F38" s="664"/>
      <c r="G38" s="664"/>
      <c r="H38" s="664" t="s">
        <v>154</v>
      </c>
      <c r="I38" s="668"/>
      <c r="J38" s="664" t="s">
        <v>154</v>
      </c>
      <c r="K38" s="665"/>
      <c r="L38" s="177" t="str">
        <f>IF(K38&lt;&gt;"",(LOOKUP(K38,'DY Def'!$A$5:$AI$5,'DY Def'!$A$6:$AI$6)),"")</f>
        <v/>
      </c>
      <c r="M38" s="665"/>
      <c r="N38" s="177" t="str">
        <f>IF(M38&lt;&gt;"",(LOOKUP(M38,'DY Def'!$A$5:$AI$5,'DY Def'!$A$7:$AI$7)),"")</f>
        <v/>
      </c>
    </row>
    <row r="39" spans="1:14" x14ac:dyDescent="0.2">
      <c r="A39" s="222">
        <v>5</v>
      </c>
      <c r="B39" s="659"/>
      <c r="C39" s="658"/>
      <c r="D39" s="658"/>
      <c r="E39" s="664"/>
      <c r="F39" s="664"/>
      <c r="G39" s="664"/>
      <c r="H39" s="664" t="s">
        <v>154</v>
      </c>
      <c r="I39" s="668"/>
      <c r="J39" s="664" t="s">
        <v>154</v>
      </c>
      <c r="K39" s="665"/>
      <c r="L39" s="177" t="str">
        <f>IF(K39&lt;&gt;"",(LOOKUP(K39,'DY Def'!$A$5:$AI$5,'DY Def'!$A$6:$AI$6)),"")</f>
        <v/>
      </c>
      <c r="M39" s="665"/>
      <c r="N39" s="177" t="str">
        <f>IF(M39&lt;&gt;"",(LOOKUP(M39,'DY Def'!$A$5:$AI$5,'DY Def'!$A$7:$AI$7)),"")</f>
        <v/>
      </c>
    </row>
    <row r="40" spans="1:14" x14ac:dyDescent="0.2">
      <c r="A40" s="222"/>
      <c r="B40" s="667"/>
      <c r="C40" s="641"/>
      <c r="D40" s="641"/>
      <c r="E40" s="664"/>
      <c r="F40" s="664"/>
      <c r="G40" s="664"/>
      <c r="H40" s="622"/>
      <c r="I40" s="668"/>
      <c r="J40" s="622"/>
      <c r="K40" s="665"/>
      <c r="L40" s="177"/>
      <c r="M40" s="665"/>
      <c r="N40" s="177" t="str">
        <f>IF(M40&lt;&gt;"",(LOOKUP(M40,'DY Def'!$A$5:$AI$5,'DY Def'!$A$7:$AI$7)),"")</f>
        <v/>
      </c>
    </row>
    <row r="41" spans="1:14" x14ac:dyDescent="0.2">
      <c r="A41" s="656"/>
      <c r="B41" s="657" t="s">
        <v>42</v>
      </c>
      <c r="C41" s="641"/>
      <c r="D41" s="641"/>
      <c r="E41" s="664"/>
      <c r="F41" s="664"/>
      <c r="G41" s="664"/>
      <c r="H41" s="622"/>
      <c r="I41" s="668"/>
      <c r="J41" s="669" t="s">
        <v>93</v>
      </c>
      <c r="K41" s="665"/>
      <c r="L41" s="177"/>
      <c r="M41" s="665"/>
      <c r="N41" s="177" t="str">
        <f>IF(M41&lt;&gt;"",(LOOKUP(M41,'DY Def'!$A$5:$AI$5,'DY Def'!$A$7:$AI$7)),"")</f>
        <v/>
      </c>
    </row>
    <row r="42" spans="1:14" x14ac:dyDescent="0.2">
      <c r="A42" s="222">
        <v>1</v>
      </c>
      <c r="B42" s="659"/>
      <c r="C42" s="660"/>
      <c r="D42" s="660"/>
      <c r="E42" s="661"/>
      <c r="F42" s="661"/>
      <c r="G42" s="661"/>
      <c r="H42" s="664" t="s">
        <v>154</v>
      </c>
      <c r="I42" s="668"/>
      <c r="J42" s="622" t="s">
        <v>37</v>
      </c>
      <c r="K42" s="665"/>
      <c r="L42" s="177" t="str">
        <f>IF(K42&lt;&gt;"",(LOOKUP(K42,'DY Def'!$A$5:$AI$5,'DY Def'!$A$6:$AI$6)),"")</f>
        <v/>
      </c>
      <c r="M42" s="665"/>
      <c r="N42" s="177" t="str">
        <f>IF(M42&lt;&gt;"",(LOOKUP(M42,'DY Def'!$A$5:$AI$5,'DY Def'!$A$7:$AI$7)),"")</f>
        <v/>
      </c>
    </row>
    <row r="43" spans="1:14" x14ac:dyDescent="0.2">
      <c r="A43" s="222">
        <v>2</v>
      </c>
      <c r="B43" s="659"/>
      <c r="C43" s="658"/>
      <c r="D43" s="658"/>
      <c r="E43" s="664"/>
      <c r="F43" s="664"/>
      <c r="G43" s="664"/>
      <c r="H43" s="664" t="s">
        <v>154</v>
      </c>
      <c r="I43" s="668"/>
      <c r="J43" s="622"/>
      <c r="K43" s="665"/>
      <c r="L43" s="177" t="str">
        <f>IF(K43&lt;&gt;"",(LOOKUP(K43,'DY Def'!$A$5:$AI$5,'DY Def'!$A$6:$AI$6)),"")</f>
        <v/>
      </c>
      <c r="M43" s="665"/>
      <c r="N43" s="177" t="str">
        <f>IF(M43&lt;&gt;"",(LOOKUP(M43,'DY Def'!$A$5:$AI$5,'DY Def'!$A$7:$AI$7)),"")</f>
        <v/>
      </c>
    </row>
    <row r="44" spans="1:14" x14ac:dyDescent="0.2">
      <c r="A44" s="222">
        <v>3</v>
      </c>
      <c r="B44" s="659"/>
      <c r="C44" s="658"/>
      <c r="D44" s="658"/>
      <c r="E44" s="664"/>
      <c r="F44" s="664"/>
      <c r="G44" s="664"/>
      <c r="H44" s="664" t="s">
        <v>154</v>
      </c>
      <c r="I44" s="668"/>
      <c r="J44" s="622"/>
      <c r="K44" s="665"/>
      <c r="L44" s="177" t="str">
        <f>IF(K44&lt;&gt;"",(LOOKUP(K44,'DY Def'!$A$5:$AI$5,'DY Def'!$A$6:$AI$6)),"")</f>
        <v/>
      </c>
      <c r="M44" s="665"/>
      <c r="N44" s="177" t="str">
        <f>IF(M44&lt;&gt;"",(LOOKUP(M44,'DY Def'!$A$5:$AI$5,'DY Def'!$A$7:$AI$7)),"")</f>
        <v/>
      </c>
    </row>
    <row r="45" spans="1:14" x14ac:dyDescent="0.2">
      <c r="A45" s="222"/>
      <c r="B45" s="670"/>
      <c r="C45" s="645"/>
      <c r="D45" s="645"/>
      <c r="E45" s="664"/>
      <c r="F45" s="664"/>
      <c r="G45" s="664"/>
      <c r="H45" s="664"/>
      <c r="I45" s="668"/>
      <c r="J45" s="622"/>
      <c r="K45" s="665"/>
      <c r="L45" s="177"/>
      <c r="M45" s="665"/>
      <c r="N45" s="177"/>
    </row>
    <row r="46" spans="1:14" x14ac:dyDescent="0.2">
      <c r="B46" s="657" t="s">
        <v>41</v>
      </c>
      <c r="C46" s="671"/>
      <c r="D46" s="671"/>
      <c r="E46" s="664"/>
      <c r="F46" s="664"/>
      <c r="G46" s="664"/>
      <c r="H46" s="27"/>
      <c r="I46" s="668"/>
      <c r="J46" s="622"/>
      <c r="K46" s="665"/>
      <c r="L46" s="177"/>
      <c r="M46" s="665"/>
      <c r="N46" s="177" t="str">
        <f>IF(M46&lt;&gt;"",(LOOKUP(M46,'DY Def'!$A$5:$AI$5,'DY Def'!$A$7:$AI$7)),"")</f>
        <v/>
      </c>
    </row>
    <row r="47" spans="1:14" x14ac:dyDescent="0.2">
      <c r="A47" s="222">
        <v>1</v>
      </c>
      <c r="B47" s="659"/>
      <c r="C47" s="660"/>
      <c r="D47" s="660"/>
      <c r="E47" s="661"/>
      <c r="F47" s="661"/>
      <c r="G47" s="661"/>
      <c r="H47" s="664" t="s">
        <v>154</v>
      </c>
      <c r="I47" s="668"/>
      <c r="J47" s="622"/>
      <c r="K47" s="665"/>
      <c r="L47" s="177" t="str">
        <f>IF(K47&lt;&gt;"",(LOOKUP(K47,'DY Def'!$A$5:$AI$5,'DY Def'!$A$6:$AI$6)),"")</f>
        <v/>
      </c>
      <c r="M47" s="665"/>
      <c r="N47" s="177" t="str">
        <f>IF(M47&lt;&gt;"",(LOOKUP(M47,'DY Def'!$A$5:$AI$5,'DY Def'!$A$7:$AI$7)),"")</f>
        <v/>
      </c>
    </row>
    <row r="48" spans="1:14" x14ac:dyDescent="0.2">
      <c r="A48" s="222">
        <v>2</v>
      </c>
      <c r="B48" s="659"/>
      <c r="C48" s="658"/>
      <c r="D48" s="658"/>
      <c r="E48" s="664"/>
      <c r="F48" s="664"/>
      <c r="G48" s="664"/>
      <c r="H48" s="664" t="s">
        <v>154</v>
      </c>
      <c r="I48" s="668"/>
      <c r="J48" s="622"/>
      <c r="K48" s="665"/>
      <c r="L48" s="177" t="str">
        <f>IF(K48&lt;&gt;"",(LOOKUP(K48,'DY Def'!$A$5:$AI$5,'DY Def'!$A$6:$AI$6)),"")</f>
        <v/>
      </c>
      <c r="M48" s="665"/>
      <c r="N48" s="177" t="str">
        <f>IF(M48&lt;&gt;"",(LOOKUP(M48,'DY Def'!$A$5:$AI$5,'DY Def'!$A$7:$AI$7)),"")</f>
        <v/>
      </c>
    </row>
    <row r="49" spans="1:14" x14ac:dyDescent="0.2">
      <c r="A49" s="222">
        <v>3</v>
      </c>
      <c r="B49" s="659"/>
      <c r="C49" s="658"/>
      <c r="D49" s="658"/>
      <c r="E49" s="664"/>
      <c r="F49" s="664"/>
      <c r="G49" s="664"/>
      <c r="H49" s="664" t="s">
        <v>154</v>
      </c>
      <c r="I49" s="668"/>
      <c r="J49" s="622"/>
      <c r="K49" s="665"/>
      <c r="L49" s="177" t="str">
        <f>IF(K49&lt;&gt;"",(LOOKUP(K49,'DY Def'!$A$5:$AI$5,'DY Def'!$A$6:$AI$6)),"")</f>
        <v/>
      </c>
      <c r="M49" s="665"/>
      <c r="N49" s="177" t="str">
        <f>IF(M49&lt;&gt;"",(LOOKUP(M49,'DY Def'!$A$5:$AI$5,'DY Def'!$A$7:$AI$7)),"")</f>
        <v/>
      </c>
    </row>
    <row r="50" spans="1:14" x14ac:dyDescent="0.2">
      <c r="A50" s="222"/>
      <c r="B50" s="667"/>
      <c r="C50" s="671"/>
      <c r="D50" s="671"/>
      <c r="E50" s="664"/>
      <c r="F50" s="664"/>
      <c r="G50" s="664"/>
      <c r="H50" s="622"/>
      <c r="I50" s="668"/>
      <c r="J50" s="622"/>
      <c r="K50" s="665"/>
      <c r="L50" s="177"/>
      <c r="M50" s="665"/>
      <c r="N50" s="177" t="str">
        <f>IF(M50&lt;&gt;"",(LOOKUP(M50,'DY Def'!$A$5:$AI$5,'DY Def'!$A$7:$AI$7)),"")</f>
        <v/>
      </c>
    </row>
    <row r="51" spans="1:14" x14ac:dyDescent="0.2">
      <c r="B51" s="657" t="s">
        <v>78</v>
      </c>
      <c r="C51" s="671"/>
      <c r="D51" s="671"/>
      <c r="E51" s="664"/>
      <c r="F51" s="664"/>
      <c r="G51" s="664"/>
      <c r="H51" s="27"/>
      <c r="I51" s="668"/>
      <c r="J51" s="669" t="s">
        <v>94</v>
      </c>
      <c r="K51" s="665"/>
      <c r="L51" s="177"/>
      <c r="M51" s="665"/>
      <c r="N51" s="177" t="str">
        <f>IF(M51&lt;&gt;"",(LOOKUP(M51,'DY Def'!$A$5:$AI$5,'DY Def'!$A$7:$AI$7)),"")</f>
        <v/>
      </c>
    </row>
    <row r="52" spans="1:14" x14ac:dyDescent="0.2">
      <c r="A52" s="652">
        <v>1</v>
      </c>
      <c r="B52" s="659"/>
      <c r="C52" s="658"/>
      <c r="D52" s="658"/>
      <c r="E52" s="664"/>
      <c r="F52" s="664"/>
      <c r="G52" s="664"/>
      <c r="H52" s="664" t="s">
        <v>154</v>
      </c>
      <c r="I52" s="668"/>
      <c r="J52" s="622" t="s">
        <v>37</v>
      </c>
      <c r="K52" s="665"/>
      <c r="L52" s="177" t="str">
        <f>IF(K52&lt;&gt;"",(LOOKUP(K52,'DY Def'!$A$5:$AI$5,'DY Def'!$A$6:$AI$6)),"")</f>
        <v/>
      </c>
      <c r="M52" s="665"/>
      <c r="N52" s="177" t="str">
        <f>IF(M52&lt;&gt;"",(LOOKUP(M52,'DY Def'!$A$5:$AI$5,'DY Def'!$A$7:$AI$7)),"")</f>
        <v/>
      </c>
    </row>
    <row r="53" spans="1:14" x14ac:dyDescent="0.2">
      <c r="A53" s="652">
        <v>2</v>
      </c>
      <c r="B53" s="659"/>
      <c r="C53" s="658"/>
      <c r="D53" s="658"/>
      <c r="E53" s="664"/>
      <c r="F53" s="664"/>
      <c r="G53" s="664"/>
      <c r="H53" s="664" t="s">
        <v>154</v>
      </c>
      <c r="I53" s="668"/>
      <c r="J53" s="622"/>
      <c r="K53" s="665"/>
      <c r="L53" s="177" t="str">
        <f>IF(K53&lt;&gt;"",(LOOKUP(K53,'DY Def'!$A$5:$AI$5,'DY Def'!$A$6:$AI$6)),"")</f>
        <v/>
      </c>
      <c r="M53" s="665"/>
      <c r="N53" s="177" t="str">
        <f>IF(M53&lt;&gt;"",(LOOKUP(M53,'DY Def'!$A$5:$AI$5,'DY Def'!$A$7:$AI$7)),"")</f>
        <v/>
      </c>
    </row>
    <row r="54" spans="1:14" x14ac:dyDescent="0.2">
      <c r="A54" s="652">
        <v>3</v>
      </c>
      <c r="B54" s="659"/>
      <c r="C54" s="658"/>
      <c r="D54" s="658"/>
      <c r="E54" s="664"/>
      <c r="F54" s="664"/>
      <c r="G54" s="664"/>
      <c r="H54" s="664" t="s">
        <v>154</v>
      </c>
      <c r="I54" s="668"/>
      <c r="J54" s="622"/>
      <c r="K54" s="665"/>
      <c r="L54" s="177" t="str">
        <f>IF(K54&lt;&gt;"",(LOOKUP(K54,'DY Def'!$A$5:$AI$5,'DY Def'!$A$6:$AI$6)),"")</f>
        <v/>
      </c>
      <c r="M54" s="665"/>
      <c r="N54" s="177" t="str">
        <f>IF(M54&lt;&gt;"",(LOOKUP(M54,'DY Def'!$A$5:$AI$5,'DY Def'!$A$7:$AI$7)),"")</f>
        <v/>
      </c>
    </row>
    <row r="55" spans="1:14" x14ac:dyDescent="0.2">
      <c r="C55" s="671"/>
      <c r="D55" s="671"/>
      <c r="E55" s="664"/>
      <c r="F55" s="664"/>
      <c r="G55" s="664"/>
      <c r="H55" s="27"/>
      <c r="I55" s="668"/>
      <c r="J55" s="622"/>
      <c r="K55" s="665"/>
      <c r="L55" s="177"/>
      <c r="M55" s="665"/>
      <c r="N55" s="177" t="str">
        <f>IF(M55&lt;&gt;"",(LOOKUP(M55,'DY Def'!$A$5:$AI$5,'DY Def'!$A$7:$AI$7)),"")</f>
        <v/>
      </c>
    </row>
    <row r="56" spans="1:14" x14ac:dyDescent="0.2">
      <c r="A56" s="222"/>
      <c r="B56" s="657" t="s">
        <v>79</v>
      </c>
      <c r="H56" s="27"/>
      <c r="I56" s="668"/>
      <c r="J56" s="622"/>
      <c r="K56" s="665"/>
      <c r="L56" s="177"/>
      <c r="M56" s="665"/>
      <c r="N56" s="177" t="str">
        <f>IF(M56&lt;&gt;"",(LOOKUP(M56,'DY Def'!$A$5:$AI$5,'DY Def'!$A$7:$AI$7)),"")</f>
        <v/>
      </c>
    </row>
    <row r="57" spans="1:14" x14ac:dyDescent="0.2">
      <c r="A57" s="222">
        <v>1</v>
      </c>
      <c r="B57" s="659"/>
      <c r="C57" s="660"/>
      <c r="D57" s="660"/>
      <c r="E57" s="661"/>
      <c r="F57" s="661"/>
      <c r="G57" s="661"/>
      <c r="H57" s="664" t="s">
        <v>154</v>
      </c>
      <c r="I57" s="668"/>
      <c r="J57" s="622"/>
      <c r="K57" s="665"/>
      <c r="L57" s="177" t="str">
        <f>IF(K57&lt;&gt;"",(LOOKUP(K57,'DY Def'!$A$5:$AI$5,'DY Def'!$A$6:$AI$6)),"")</f>
        <v/>
      </c>
      <c r="M57" s="665"/>
      <c r="N57" s="177" t="str">
        <f>IF(M57&lt;&gt;"",(LOOKUP(M57,'DY Def'!$A$5:$AI$5,'DY Def'!$A$7:$AI$7)),"")</f>
        <v/>
      </c>
    </row>
    <row r="58" spans="1:14" x14ac:dyDescent="0.2">
      <c r="A58" s="222">
        <v>2</v>
      </c>
      <c r="B58" s="659"/>
      <c r="C58" s="658"/>
      <c r="D58" s="658"/>
      <c r="E58" s="664"/>
      <c r="F58" s="664"/>
      <c r="G58" s="664"/>
      <c r="H58" s="664" t="s">
        <v>154</v>
      </c>
      <c r="I58" s="668"/>
      <c r="J58" s="622"/>
      <c r="K58" s="665"/>
      <c r="L58" s="177" t="str">
        <f>IF(K58&lt;&gt;"",(LOOKUP(K58,'DY Def'!$A$5:$AI$5,'DY Def'!$A$6:$AI$6)),"")</f>
        <v/>
      </c>
      <c r="M58" s="665"/>
      <c r="N58" s="177" t="str">
        <f>IF(M58&lt;&gt;"",(LOOKUP(M58,'DY Def'!$A$5:$AI$5,'DY Def'!$A$7:$AI$7)),"")</f>
        <v/>
      </c>
    </row>
    <row r="59" spans="1:14" x14ac:dyDescent="0.2">
      <c r="A59" s="222">
        <v>3</v>
      </c>
      <c r="B59" s="659"/>
      <c r="C59" s="658"/>
      <c r="D59" s="658"/>
      <c r="E59" s="664"/>
      <c r="F59" s="664"/>
      <c r="G59" s="664"/>
      <c r="H59" s="664" t="s">
        <v>154</v>
      </c>
      <c r="I59" s="668"/>
      <c r="J59" s="622"/>
      <c r="K59" s="665"/>
      <c r="L59" s="177" t="str">
        <f>IF(K59&lt;&gt;"",(LOOKUP(K59,'DY Def'!$A$5:$AI$5,'DY Def'!$A$6:$AI$6)),"")</f>
        <v/>
      </c>
      <c r="M59" s="665"/>
      <c r="N59" s="177" t="str">
        <f>IF(M59&lt;&gt;"",(LOOKUP(M59,'DY Def'!$A$5:$AI$5,'DY Def'!$A$7:$AI$7)),"")</f>
        <v/>
      </c>
    </row>
    <row r="60" spans="1:14" x14ac:dyDescent="0.2">
      <c r="A60" s="222"/>
      <c r="C60" s="671"/>
      <c r="D60" s="671"/>
      <c r="E60" s="664"/>
      <c r="F60" s="664"/>
      <c r="G60" s="664"/>
      <c r="H60" s="27"/>
      <c r="I60" s="668"/>
      <c r="J60" s="622"/>
      <c r="K60" s="665"/>
      <c r="L60" s="177"/>
      <c r="M60" s="665"/>
      <c r="N60" s="177" t="str">
        <f>IF(M60&lt;&gt;"",(LOOKUP(M60,'DY Def'!$A$5:$AI$5,'DY Def'!$A$7:$AI$7)),"")</f>
        <v/>
      </c>
    </row>
    <row r="61" spans="1:14" x14ac:dyDescent="0.2">
      <c r="B61" s="657" t="s">
        <v>74</v>
      </c>
      <c r="E61" s="664"/>
      <c r="F61" s="664"/>
      <c r="G61" s="664"/>
      <c r="I61" s="668"/>
      <c r="J61" s="622"/>
      <c r="K61" s="665"/>
      <c r="L61" s="177"/>
      <c r="M61" s="665"/>
      <c r="N61" s="177" t="str">
        <f>IF(M61&lt;&gt;"",(LOOKUP(M61,'DY Def'!$A$5:$AI$5,'DY Def'!$A$7:$AI$7)),"")</f>
        <v/>
      </c>
    </row>
    <row r="62" spans="1:14" x14ac:dyDescent="0.2">
      <c r="A62" s="652">
        <v>1</v>
      </c>
      <c r="E62" s="664"/>
      <c r="F62" s="664"/>
      <c r="G62" s="653"/>
      <c r="H62" s="664"/>
      <c r="I62" s="668"/>
      <c r="K62" s="665"/>
      <c r="L62" s="177" t="str">
        <f>IF(K62&lt;&gt;"",(LOOKUP(K62,'DY Def'!$A$5:$AI$5,'DY Def'!$A$6:$AI$6)),"")</f>
        <v/>
      </c>
      <c r="M62" s="665"/>
      <c r="N62" s="177" t="str">
        <f>IF(M62&lt;&gt;"",(LOOKUP(M62,'DY Def'!$A$5:$AI$5,'DY Def'!$A$7:$AI$7)),"")</f>
        <v/>
      </c>
    </row>
    <row r="63" spans="1:14" x14ac:dyDescent="0.2">
      <c r="A63" s="652">
        <v>2</v>
      </c>
      <c r="E63" s="664"/>
      <c r="F63" s="664"/>
      <c r="I63" s="663"/>
      <c r="K63" s="665"/>
      <c r="L63" s="177" t="str">
        <f>IF(K63&lt;&gt;"",(LOOKUP(K63,'DY Def'!$A$5:$AI$5,'DY Def'!$A$6:$AI$6)),"")</f>
        <v/>
      </c>
      <c r="M63" s="665"/>
      <c r="N63" s="177" t="str">
        <f>IF(M63&lt;&gt;"",(LOOKUP(M63,'DY Def'!$A$5:$AI$5,'DY Def'!$A$7:$AI$7)),"")</f>
        <v/>
      </c>
    </row>
    <row r="64" spans="1:14" x14ac:dyDescent="0.2">
      <c r="A64" s="652">
        <v>3</v>
      </c>
      <c r="E64" s="664"/>
      <c r="F64" s="664"/>
      <c r="K64" s="665"/>
      <c r="L64" s="177" t="str">
        <f>IF(K64&lt;&gt;"",(LOOKUP(K64,'DY Def'!$A$5:$AI$5,'DY Def'!$A$6:$AI$6)),"")</f>
        <v/>
      </c>
      <c r="M64" s="665"/>
      <c r="N64" s="177" t="str">
        <f>IF(M64&lt;&gt;"",(LOOKUP(M64,'DY Def'!$A$5:$AI$5,'DY Def'!$A$7:$AI$7)),"")</f>
        <v/>
      </c>
    </row>
    <row r="65" spans="11:14" x14ac:dyDescent="0.2">
      <c r="K65" s="665"/>
      <c r="L65" s="177"/>
      <c r="M65" s="665"/>
      <c r="N65" s="177" t="str">
        <f>IF(M65&lt;&gt;"",(LOOKUP(M65,'DY Def'!$A$5:$AI$5,'DY Def'!$A$7:$AI$7)),"")</f>
        <v/>
      </c>
    </row>
    <row r="66" spans="11:14" x14ac:dyDescent="0.2">
      <c r="K66" s="665"/>
      <c r="L66" s="177" t="str">
        <f>IF(K66&lt;&gt;"",(LOOKUP(K66,'DY Def'!$A$5:$AI$5,'DY Def'!$A$6:$AI$6)),"")</f>
        <v/>
      </c>
      <c r="M66" s="665"/>
      <c r="N66" s="177" t="str">
        <f>IF(M66&lt;&gt;"",(LOOKUP(M66,'DY Def'!$A$5:$AI$5,'DY Def'!$A$7:$AI$7)),"")</f>
        <v/>
      </c>
    </row>
    <row r="67" spans="11:14" x14ac:dyDescent="0.2">
      <c r="K67" s="665"/>
      <c r="L67" s="177" t="str">
        <f>IF(K67&lt;&gt;"",(LOOKUP(K67,'DY Def'!$A$5:$AI$5,'DY Def'!$A$6:$AI$6)),"")</f>
        <v/>
      </c>
      <c r="M67" s="665"/>
      <c r="N67" s="177" t="str">
        <f>IF(M67&lt;&gt;"",(LOOKUP(M67,'DY Def'!$A$5:$AI$5,'DY Def'!$A$7:$AI$7)),"")</f>
        <v/>
      </c>
    </row>
    <row r="68" spans="11:14" x14ac:dyDescent="0.2">
      <c r="K68" s="665"/>
      <c r="L68" s="177" t="str">
        <f>IF(K68&lt;&gt;"",(LOOKUP(K68,'DY Def'!$A$5:$AI$5,'DY Def'!$A$6:$AI$6)),"")</f>
        <v/>
      </c>
      <c r="M68" s="665"/>
      <c r="N68" s="177" t="str">
        <f>IF(M68&lt;&gt;"",(LOOKUP(M68,'DY Def'!$A$5:$AI$5,'DY Def'!$A$7:$AI$7)),"")</f>
        <v/>
      </c>
    </row>
    <row r="69" spans="11:14" x14ac:dyDescent="0.2">
      <c r="K69" s="665"/>
      <c r="L69" s="177" t="str">
        <f>IF(K69&lt;&gt;"",(LOOKUP(K69,'DY Def'!$A$5:$AI$5,'DY Def'!$A$6:$AI$6)),"")</f>
        <v/>
      </c>
      <c r="M69" s="665"/>
      <c r="N69" s="177" t="str">
        <f>IF(M69&lt;&gt;"",(LOOKUP(M69,'DY Def'!$A$5:$AI$5,'DY Def'!$A$7:$AI$7)),"")</f>
        <v/>
      </c>
    </row>
    <row r="70" spans="11:14" x14ac:dyDescent="0.2">
      <c r="K70" s="665"/>
      <c r="L70" s="177" t="str">
        <f>IF(K70&lt;&gt;"",(LOOKUP(K70,'DY Def'!$A$5:$AI$5,'DY Def'!$A$6:$AI$6)),"")</f>
        <v/>
      </c>
      <c r="M70" s="665"/>
      <c r="N70" s="177" t="str">
        <f>IF(M70&lt;&gt;"",(LOOKUP(M70,'DY Def'!$A$5:$AI$5,'DY Def'!$A$7:$AI$7)),"")</f>
        <v/>
      </c>
    </row>
    <row r="71" spans="11:14" x14ac:dyDescent="0.2">
      <c r="K71" s="665"/>
      <c r="L71" s="177" t="str">
        <f>IF(K71&lt;&gt;"",(LOOKUP(K71,'DY Def'!$A$5:$AI$5,'DY Def'!$A$6:$AI$6)),"")</f>
        <v/>
      </c>
      <c r="M71" s="665"/>
      <c r="N71" s="177" t="str">
        <f>IF(M71&lt;&gt;"",(LOOKUP(M71,'DY Def'!$A$5:$AI$5,'DY Def'!$A$7:$AI$7)),"")</f>
        <v/>
      </c>
    </row>
    <row r="72" spans="11:14" x14ac:dyDescent="0.2">
      <c r="K72" s="665"/>
      <c r="L72" s="177" t="str">
        <f>IF(K72&lt;&gt;"",(LOOKUP(K72,'DY Def'!$A$5:$AI$5,'DY Def'!$A$6:$AI$6)),"")</f>
        <v/>
      </c>
      <c r="M72" s="665"/>
      <c r="N72" s="177" t="str">
        <f>IF(M72&lt;&gt;"",(LOOKUP(M72,'DY Def'!$A$5:$AI$5,'DY Def'!$A$7:$AI$7)),"")</f>
        <v/>
      </c>
    </row>
    <row r="73" spans="11:14" x14ac:dyDescent="0.2">
      <c r="K73" s="665"/>
      <c r="L73" s="177" t="str">
        <f>IF(K73&lt;&gt;"",(LOOKUP(K73,'DY Def'!$A$5:$AI$5,'DY Def'!$A$6:$AI$6)),"")</f>
        <v/>
      </c>
      <c r="M73" s="665"/>
      <c r="N73" s="177" t="str">
        <f>IF(M73&lt;&gt;"",(LOOKUP(M73,'DY Def'!$A$5:$AI$5,'DY Def'!$A$7:$AI$7)),"")</f>
        <v/>
      </c>
    </row>
    <row r="74" spans="11:14" x14ac:dyDescent="0.2">
      <c r="K74" s="665"/>
      <c r="L74" s="177" t="str">
        <f>IF(K74&lt;&gt;"",(LOOKUP(K74,'DY Def'!$A$5:$AI$5,'DY Def'!$A$6:$AI$6)),"")</f>
        <v/>
      </c>
      <c r="M74" s="665"/>
      <c r="N74" s="177" t="str">
        <f>IF(M74&lt;&gt;"",(LOOKUP(M74,'DY Def'!$A$5:$AI$5,'DY Def'!$A$7:$AI$7)),"")</f>
        <v/>
      </c>
    </row>
    <row r="75" spans="11:14" x14ac:dyDescent="0.2">
      <c r="K75" s="665"/>
      <c r="L75" s="177" t="str">
        <f>IF(K75&lt;&gt;"",(LOOKUP(K75,'DY Def'!$A$5:$AI$5,'DY Def'!$A$6:$AI$6)),"")</f>
        <v/>
      </c>
      <c r="M75" s="665"/>
      <c r="N75" s="177" t="str">
        <f>IF(M75&lt;&gt;"",(LOOKUP(M75,'DY Def'!$A$5:$AI$5,'DY Def'!$A$7:$AI$7)),"")</f>
        <v/>
      </c>
    </row>
    <row r="76" spans="11:14" x14ac:dyDescent="0.2">
      <c r="K76" s="665"/>
      <c r="L76" s="177" t="str">
        <f>IF(K76&lt;&gt;"",(LOOKUP(K76,'DY Def'!$A$5:$AI$5,'DY Def'!$A$6:$AI$6)),"")</f>
        <v/>
      </c>
      <c r="M76" s="665"/>
      <c r="N76" s="177" t="str">
        <f>IF(M76&lt;&gt;"",(LOOKUP(M76,'DY Def'!$A$5:$AI$5,'DY Def'!$A$7:$AI$7)),"")</f>
        <v/>
      </c>
    </row>
    <row r="77" spans="11:14" x14ac:dyDescent="0.2">
      <c r="K77" s="665"/>
      <c r="L77" s="177" t="str">
        <f>IF(K77&lt;&gt;"",(LOOKUP(K77,'DY Def'!$A$5:$AI$5,'DY Def'!$A$6:$AI$6)),"")</f>
        <v/>
      </c>
      <c r="M77" s="665"/>
      <c r="N77" s="177" t="str">
        <f>IF(M77&lt;&gt;"",(LOOKUP(M77,'DY Def'!$A$5:$AI$5,'DY Def'!$A$7:$AI$7)),"")</f>
        <v/>
      </c>
    </row>
    <row r="78" spans="11:14" x14ac:dyDescent="0.2">
      <c r="K78" s="665"/>
      <c r="L78" s="177" t="str">
        <f>IF(K78&lt;&gt;"",(LOOKUP(K78,'DY Def'!$A$5:$AI$5,'DY Def'!$A$6:$AI$6)),"")</f>
        <v/>
      </c>
      <c r="M78" s="665"/>
      <c r="N78" s="177" t="str">
        <f>IF(M78&lt;&gt;"",(LOOKUP(M78,'DY Def'!$A$5:$AI$5,'DY Def'!$A$7:$AI$7)),"")</f>
        <v/>
      </c>
    </row>
    <row r="79" spans="11:14" x14ac:dyDescent="0.2">
      <c r="K79" s="665"/>
      <c r="L79" s="177" t="str">
        <f>IF(K79&lt;&gt;"",(LOOKUP(K79,'DY Def'!$A$5:$AI$5,'DY Def'!$A$6:$AI$6)),"")</f>
        <v/>
      </c>
      <c r="M79" s="665"/>
      <c r="N79" s="177" t="str">
        <f>IF(M79&lt;&gt;"",(LOOKUP(M79,'DY Def'!$A$5:$AI$5,'DY Def'!$A$7:$AI$7)),"")</f>
        <v/>
      </c>
    </row>
    <row r="80" spans="11:14" x14ac:dyDescent="0.2">
      <c r="K80" s="665"/>
      <c r="L80" s="177" t="str">
        <f>IF(K80&lt;&gt;"",(LOOKUP(K80,'DY Def'!$A$5:$AI$5,'DY Def'!$A$6:$AI$6)),"")</f>
        <v/>
      </c>
      <c r="M80" s="665"/>
      <c r="N80" s="177" t="str">
        <f>IF(M80&lt;&gt;"",(LOOKUP(M80,'DY Def'!$A$5:$AI$5,'DY Def'!$A$7:$AI$7)),"")</f>
        <v/>
      </c>
    </row>
    <row r="81" spans="11:14" x14ac:dyDescent="0.2">
      <c r="K81" s="665"/>
      <c r="L81" s="177" t="str">
        <f>IF(K81&lt;&gt;"",(LOOKUP(K81,'DY Def'!$A$5:$AI$5,'DY Def'!$A$6:$AI$6)),"")</f>
        <v/>
      </c>
      <c r="M81" s="665"/>
      <c r="N81" s="177" t="str">
        <f>IF(M81&lt;&gt;"",(LOOKUP(M81,'DY Def'!$A$5:$AI$5,'DY Def'!$A$7:$AI$7)),"")</f>
        <v/>
      </c>
    </row>
    <row r="82" spans="11:14" x14ac:dyDescent="0.2">
      <c r="L82" s="177" t="str">
        <f>IF(K82&lt;&gt;"",(LOOKUP(K82,'DY Def'!$A$5:$AI$5,'DY Def'!$A$6:$AI$6)),"")</f>
        <v/>
      </c>
      <c r="M82" s="665"/>
      <c r="N82" s="177" t="str">
        <f>IF(M82&lt;&gt;"",(LOOKUP(M82,'DY Def'!$A$5:$AI$5,'DY Def'!$A$7:$AI$7)),"")</f>
        <v/>
      </c>
    </row>
    <row r="83" spans="11:14" x14ac:dyDescent="0.2">
      <c r="L83" s="177" t="str">
        <f>IF(K83&lt;&gt;"",(LOOKUP(K83,'DY Def'!$A$5:$AI$5,'DY Def'!$A$6:$AI$6)),"")</f>
        <v/>
      </c>
      <c r="M83" s="665"/>
      <c r="N83" s="177" t="str">
        <f>IF(M83&lt;&gt;"",(LOOKUP(M83,'DY Def'!$A$5:$AI$5,'DY Def'!$A$7:$AI$7)),"")</f>
        <v/>
      </c>
    </row>
    <row r="84" spans="11:14" x14ac:dyDescent="0.2">
      <c r="L84" s="177" t="str">
        <f>IF(K84&lt;&gt;"",(LOOKUP(K84,'DY Def'!$A$5:$AI$5,'DY Def'!$A$6:$AI$6)),"")</f>
        <v/>
      </c>
      <c r="M84" s="665"/>
      <c r="N84" s="177" t="str">
        <f>IF(M84&lt;&gt;"",(LOOKUP(M84,'DY Def'!$A$5:$AI$5,'DY Def'!$A$7:$AI$7)),"")</f>
        <v/>
      </c>
    </row>
    <row r="85" spans="11:14" x14ac:dyDescent="0.2">
      <c r="L85" s="177" t="str">
        <f>IF(K85&lt;&gt;"",(LOOKUP(K85,'DY Def'!$A$5:$AI$5,'DY Def'!$A$6:$AI$6)),"")</f>
        <v/>
      </c>
      <c r="M85" s="665"/>
      <c r="N85" s="177" t="str">
        <f>IF(M85&lt;&gt;"",(LOOKUP(M85,'DY Def'!$A$5:$AI$5,'DY Def'!$A$7:$AI$7)),"")</f>
        <v/>
      </c>
    </row>
    <row r="86" spans="11:14" x14ac:dyDescent="0.2">
      <c r="L86" s="177" t="str">
        <f>IF(K86&lt;&gt;"",(LOOKUP(K86,'DY Def'!$A$5:$AI$5,'DY Def'!$A$6:$AI$6)),"")</f>
        <v/>
      </c>
      <c r="M86" s="665"/>
      <c r="N86" s="177" t="str">
        <f>IF(M86&lt;&gt;"",(LOOKUP(M86,'DY Def'!$A$5:$AI$5,'DY Def'!$A$7:$AI$7)),"")</f>
        <v/>
      </c>
    </row>
    <row r="87" spans="11:14" x14ac:dyDescent="0.2">
      <c r="L87" s="177" t="str">
        <f>IF(K87&lt;&gt;"",(LOOKUP(K87,'DY Def'!$A$5:$AI$5,'DY Def'!$A$6:$AI$6)),"")</f>
        <v/>
      </c>
      <c r="M87" s="665"/>
      <c r="N87" s="177" t="str">
        <f>IF(M87&lt;&gt;"",(LOOKUP(M87,'DY Def'!$A$5:$AI$5,'DY Def'!$A$7:$AI$7)),"")</f>
        <v/>
      </c>
    </row>
    <row r="88" spans="11:14" x14ac:dyDescent="0.2">
      <c r="L88" s="177" t="str">
        <f>IF(K88&lt;&gt;"",(LOOKUP(K88,'DY Def'!$A$5:$AI$5,'DY Def'!$A$6:$AI$6)),"")</f>
        <v/>
      </c>
      <c r="M88" s="665"/>
      <c r="N88" s="177" t="str">
        <f>IF(M88&lt;&gt;"",(LOOKUP(M88,'DY Def'!$A$5:$AI$5,'DY Def'!$A$7:$AI$7)),"")</f>
        <v/>
      </c>
    </row>
    <row r="89" spans="11:14" x14ac:dyDescent="0.2">
      <c r="L89" s="177" t="str">
        <f>IF(K89&lt;&gt;"",(LOOKUP(K89,'DY Def'!$A$5:$AI$5,'DY Def'!$A$6:$AI$6)),"")</f>
        <v/>
      </c>
      <c r="M89" s="665"/>
      <c r="N89" s="177" t="str">
        <f>IF(M89&lt;&gt;"",(LOOKUP(M89,'DY Def'!$A$5:$AI$5,'DY Def'!$A$7:$AI$7)),"")</f>
        <v/>
      </c>
    </row>
    <row r="90" spans="11:14" x14ac:dyDescent="0.2">
      <c r="L90" s="177" t="str">
        <f>IF(K90&lt;&gt;"",(LOOKUP(K90,'DY Def'!$A$5:$AI$5,'DY Def'!$A$6:$AI$6)),"")</f>
        <v/>
      </c>
      <c r="M90" s="665"/>
      <c r="N90" s="177" t="str">
        <f>IF(M90&lt;&gt;"",(LOOKUP(M90,'DY Def'!$A$5:$AI$5,'DY Def'!$A$7:$AI$7)),"")</f>
        <v/>
      </c>
    </row>
    <row r="91" spans="11:14" x14ac:dyDescent="0.2">
      <c r="L91" s="177" t="str">
        <f>IF(K91&lt;&gt;"",(LOOKUP(K91,'DY Def'!$A$5:$AI$5,'DY Def'!$A$6:$AI$6)),"")</f>
        <v/>
      </c>
      <c r="M91" s="665"/>
      <c r="N91" s="177" t="str">
        <f>IF(M91&lt;&gt;"",(LOOKUP(M91,'DY Def'!$A$5:$AI$5,'DY Def'!$A$7:$AI$7)),"")</f>
        <v/>
      </c>
    </row>
    <row r="92" spans="11:14" x14ac:dyDescent="0.2">
      <c r="L92" s="177" t="str">
        <f>IF(K92&lt;&gt;"",(LOOKUP(K92,'DY Def'!$A$5:$AI$5,'DY Def'!$A$6:$AI$6)),"")</f>
        <v/>
      </c>
      <c r="M92" s="665"/>
      <c r="N92" s="177" t="str">
        <f>IF(M92&lt;&gt;"",(LOOKUP(M92,'DY Def'!$A$5:$AI$5,'DY Def'!$A$7:$AI$7)),"")</f>
        <v/>
      </c>
    </row>
    <row r="93" spans="11:14" x14ac:dyDescent="0.2">
      <c r="L93" s="177" t="str">
        <f>IF(K93&lt;&gt;"",(LOOKUP(K93,'DY Def'!$A$5:$AI$5,'DY Def'!$A$6:$AI$6)),"")</f>
        <v/>
      </c>
      <c r="M93" s="665"/>
      <c r="N93" s="177" t="str">
        <f>IF(M93&lt;&gt;"",(LOOKUP(M93,'DY Def'!$A$5:$AI$5,'DY Def'!$A$7:$AI$7)),"")</f>
        <v/>
      </c>
    </row>
    <row r="94" spans="11:14" x14ac:dyDescent="0.2">
      <c r="L94" s="177" t="str">
        <f>IF(K94&lt;&gt;"",(LOOKUP(K94,'DY Def'!$A$5:$AI$5,'DY Def'!$A$6:$AI$6)),"")</f>
        <v/>
      </c>
      <c r="M94" s="665"/>
      <c r="N94" s="177" t="str">
        <f>IF(M94&lt;&gt;"",(LOOKUP(M94,'DY Def'!$A$5:$AI$5,'DY Def'!$A$7:$AI$7)),"")</f>
        <v/>
      </c>
    </row>
    <row r="95" spans="11:14" x14ac:dyDescent="0.2">
      <c r="L95" s="177" t="str">
        <f>IF(K95&lt;&gt;"",(LOOKUP(K95,'DY Def'!$A$5:$AI$5,'DY Def'!$A$6:$AI$6)),"")</f>
        <v/>
      </c>
      <c r="M95" s="665"/>
      <c r="N95" s="177" t="str">
        <f>IF(M95&lt;&gt;"",(LOOKUP(M95,'DY Def'!$A$5:$AI$5,'DY Def'!$A$7:$AI$7)),"")</f>
        <v/>
      </c>
    </row>
    <row r="96" spans="11:14" x14ac:dyDescent="0.2">
      <c r="L96" s="177" t="str">
        <f>IF(K96&lt;&gt;"",(LOOKUP(K96,'DY Def'!$A$5:$AI$5,'DY Def'!$A$6:$AI$6)),"")</f>
        <v/>
      </c>
      <c r="M96" s="665"/>
      <c r="N96" s="177" t="str">
        <f>IF(M96&lt;&gt;"",(LOOKUP(M96,'DY Def'!$A$5:$AI$5,'DY Def'!$A$7:$AI$7)),"")</f>
        <v/>
      </c>
    </row>
    <row r="97" spans="12:14" x14ac:dyDescent="0.2">
      <c r="L97" s="177" t="str">
        <f>IF(K97&lt;&gt;"",(LOOKUP(K97,'DY Def'!$A$5:$AI$5,'DY Def'!$A$6:$AI$6)),"")</f>
        <v/>
      </c>
      <c r="M97" s="665"/>
      <c r="N97" s="177" t="str">
        <f>IF(M97&lt;&gt;"",(LOOKUP(M97,'DY Def'!$A$5:$AI$5,'DY Def'!$A$7:$AI$7)),"")</f>
        <v/>
      </c>
    </row>
    <row r="98" spans="12:14" x14ac:dyDescent="0.2">
      <c r="L98" s="177" t="str">
        <f>IF(K98&lt;&gt;"",(LOOKUP(K98,'DY Def'!$A$5:$AI$5,'DY Def'!$A$6:$AI$6)),"")</f>
        <v/>
      </c>
      <c r="M98" s="665"/>
    </row>
    <row r="99" spans="12:14" x14ac:dyDescent="0.2">
      <c r="L99" s="177" t="str">
        <f>IF(K99&lt;&gt;"",(LOOKUP(K99,'DY Def'!$A$5:$AI$5,'DY Def'!$A$6:$AI$6)),"")</f>
        <v/>
      </c>
      <c r="M99" s="665"/>
    </row>
    <row r="100" spans="12:14" x14ac:dyDescent="0.2">
      <c r="L100" s="177" t="str">
        <f>IF(K100&lt;&gt;"",(LOOKUP(K100,'DY Def'!$A$5:$AI$5,'DY Def'!$A$6:$AI$6)),"")</f>
        <v/>
      </c>
      <c r="M100" s="665"/>
    </row>
    <row r="101" spans="12:14" x14ac:dyDescent="0.2">
      <c r="L101" s="177" t="str">
        <f>IF(K101&lt;&gt;"",(LOOKUP(K101,'DY Def'!$A$5:$AI$5,'DY Def'!$A$6:$AI$6)),"")</f>
        <v/>
      </c>
      <c r="M101" s="665"/>
    </row>
  </sheetData>
  <dataValidations count="6">
    <dataValidation type="list" allowBlank="1" showInputMessage="1" showErrorMessage="1" sqref="H7:H11">
      <formula1>Savings_Phase_Down</formula1>
    </dataValidation>
    <dataValidation type="list" allowBlank="1" showInputMessage="1" showErrorMessage="1" sqref="J34 J40 J43:J50 J53:J61">
      <formula1>Yes_No</formula1>
    </dataValidation>
    <dataValidation type="list" allowBlank="1" showInputMessage="1" showErrorMessage="1" sqref="K65:K81 M65:M101">
      <formula1>DYList1</formula1>
    </dataValidation>
    <dataValidation type="list" allowBlank="1" showInputMessage="1" showErrorMessage="1" sqref="I7:I63 E57:F64 E7:F55 J42 J52">
      <formula1>Yes__No</formula1>
    </dataValidation>
    <dataValidation type="list" allowBlank="1" showInputMessage="1" showErrorMessage="1" sqref="G57:G61 G7:G55">
      <formula1>Per_Capita_Aggregate</formula1>
    </dataValidation>
    <dataValidation type="list" allowBlank="1" showInputMessage="1" showErrorMessage="1" sqref="K7:K64 M7:M64">
      <formula1>DY_Range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AB65"/>
  <sheetViews>
    <sheetView showZeros="0" zoomScaleNormal="100" workbookViewId="0">
      <selection activeCell="F18" sqref="F18"/>
    </sheetView>
  </sheetViews>
  <sheetFormatPr defaultColWidth="8.7109375" defaultRowHeight="12.75" x14ac:dyDescent="0.2"/>
  <cols>
    <col min="1" max="1" width="8.7109375" style="503"/>
    <col min="2" max="2" width="42.7109375" style="22" customWidth="1"/>
    <col min="3" max="3" width="4.5703125" style="6" customWidth="1"/>
    <col min="4" max="28" width="15.5703125" style="503" customWidth="1"/>
    <col min="29" max="16384" width="8.7109375" style="503"/>
  </cols>
  <sheetData>
    <row r="1" spans="1:28" s="127" customFormat="1" ht="28.5" customHeight="1" x14ac:dyDescent="0.2">
      <c r="A1" s="79"/>
      <c r="B1" s="79"/>
      <c r="C1" s="79"/>
    </row>
    <row r="3" spans="1:28" x14ac:dyDescent="0.2">
      <c r="B3" s="507" t="s">
        <v>47</v>
      </c>
    </row>
    <row r="5" spans="1:28" ht="13.5" thickBot="1" x14ac:dyDescent="0.25">
      <c r="B5" s="507"/>
      <c r="C5" s="5"/>
    </row>
    <row r="6" spans="1:28" x14ac:dyDescent="0.2">
      <c r="B6" s="32"/>
      <c r="C6" s="40"/>
      <c r="D6" s="137" t="s">
        <v>0</v>
      </c>
      <c r="E6" s="146"/>
      <c r="F6" s="146"/>
      <c r="G6" s="146"/>
      <c r="H6" s="146"/>
      <c r="I6" s="139"/>
      <c r="J6" s="139"/>
      <c r="K6" s="139"/>
      <c r="L6" s="139"/>
      <c r="M6" s="139"/>
      <c r="N6" s="139"/>
      <c r="O6" s="139"/>
      <c r="P6" s="139"/>
      <c r="Q6" s="139"/>
      <c r="R6" s="139"/>
      <c r="S6" s="139"/>
      <c r="T6" s="139"/>
      <c r="U6" s="139"/>
      <c r="V6" s="139"/>
      <c r="W6" s="139"/>
      <c r="X6" s="139"/>
      <c r="Y6" s="139"/>
      <c r="Z6" s="139"/>
      <c r="AA6" s="139"/>
      <c r="AB6" s="138"/>
    </row>
    <row r="7" spans="1:28" ht="13.5" thickBot="1" x14ac:dyDescent="0.25">
      <c r="B7" s="37"/>
      <c r="C7" s="141"/>
      <c r="D7" s="145">
        <f>'DY Def'!B$5</f>
        <v>1</v>
      </c>
      <c r="E7" s="160">
        <f>'DY Def'!C$5</f>
        <v>2</v>
      </c>
      <c r="F7" s="160">
        <f>'DY Def'!D$5</f>
        <v>3</v>
      </c>
      <c r="G7" s="160">
        <f>'DY Def'!E$5</f>
        <v>4</v>
      </c>
      <c r="H7" s="160">
        <f>'DY Def'!F$5</f>
        <v>5</v>
      </c>
      <c r="I7" s="160">
        <f>'DY Def'!G$5</f>
        <v>6</v>
      </c>
      <c r="J7" s="160">
        <f>'DY Def'!H$5</f>
        <v>7</v>
      </c>
      <c r="K7" s="160">
        <f>'DY Def'!I$5</f>
        <v>8</v>
      </c>
      <c r="L7" s="160">
        <f>'DY Def'!J$5</f>
        <v>9</v>
      </c>
      <c r="M7" s="160">
        <f>'DY Def'!K$5</f>
        <v>10</v>
      </c>
      <c r="N7" s="160">
        <f>'DY Def'!L$5</f>
        <v>11</v>
      </c>
      <c r="O7" s="160">
        <f>'DY Def'!M$5</f>
        <v>12</v>
      </c>
      <c r="P7" s="160">
        <f>'DY Def'!N$5</f>
        <v>13</v>
      </c>
      <c r="Q7" s="160">
        <f>'DY Def'!O$5</f>
        <v>14</v>
      </c>
      <c r="R7" s="160">
        <f>'DY Def'!P$5</f>
        <v>15</v>
      </c>
      <c r="S7" s="160">
        <f>'DY Def'!Q$5</f>
        <v>16</v>
      </c>
      <c r="T7" s="160">
        <f>'DY Def'!R$5</f>
        <v>17</v>
      </c>
      <c r="U7" s="160">
        <f>'DY Def'!S$5</f>
        <v>18</v>
      </c>
      <c r="V7" s="160">
        <f>'DY Def'!T$5</f>
        <v>19</v>
      </c>
      <c r="W7" s="160">
        <f>'DY Def'!U$5</f>
        <v>20</v>
      </c>
      <c r="X7" s="160">
        <f>'DY Def'!V$5</f>
        <v>21</v>
      </c>
      <c r="Y7" s="160">
        <f>'DY Def'!W$5</f>
        <v>22</v>
      </c>
      <c r="Z7" s="160">
        <f>'DY Def'!X$5</f>
        <v>23</v>
      </c>
      <c r="AA7" s="160">
        <f>'DY Def'!Y$5</f>
        <v>24</v>
      </c>
      <c r="AB7" s="161">
        <f>'DY Def'!Z$5</f>
        <v>25</v>
      </c>
    </row>
    <row r="8" spans="1:28" x14ac:dyDescent="0.2">
      <c r="B8" s="37"/>
      <c r="C8" s="141"/>
      <c r="D8" s="515"/>
      <c r="E8" s="516"/>
      <c r="F8" s="516"/>
      <c r="G8" s="516"/>
      <c r="H8" s="516"/>
      <c r="I8" s="517"/>
      <c r="J8" s="517"/>
      <c r="K8" s="517"/>
      <c r="L8" s="517"/>
      <c r="M8" s="517"/>
      <c r="N8" s="517"/>
      <c r="O8" s="517"/>
      <c r="P8" s="517"/>
      <c r="Q8" s="517"/>
      <c r="R8" s="517"/>
      <c r="S8" s="517"/>
      <c r="T8" s="517"/>
      <c r="U8" s="517"/>
      <c r="V8" s="517"/>
      <c r="W8" s="517"/>
      <c r="X8" s="517"/>
      <c r="Y8" s="517"/>
      <c r="Z8" s="517"/>
      <c r="AA8" s="517"/>
      <c r="AB8" s="518"/>
    </row>
    <row r="9" spans="1:28" x14ac:dyDescent="0.2">
      <c r="B9" s="37" t="s">
        <v>83</v>
      </c>
      <c r="C9" s="141"/>
      <c r="D9" s="519"/>
      <c r="E9" s="520"/>
      <c r="F9" s="520"/>
      <c r="G9" s="520"/>
      <c r="H9" s="521"/>
      <c r="I9" s="522"/>
      <c r="J9" s="522"/>
      <c r="K9" s="522"/>
      <c r="L9" s="522"/>
      <c r="M9" s="522"/>
      <c r="N9" s="522"/>
      <c r="O9" s="522"/>
      <c r="P9" s="522"/>
      <c r="Q9" s="522"/>
      <c r="R9" s="522"/>
      <c r="S9" s="522"/>
      <c r="T9" s="522"/>
      <c r="U9" s="522"/>
      <c r="V9" s="522"/>
      <c r="W9" s="522"/>
      <c r="X9" s="522"/>
      <c r="Y9" s="522"/>
      <c r="Z9" s="522"/>
      <c r="AA9" s="522"/>
      <c r="AB9" s="523"/>
    </row>
    <row r="10" spans="1:28" ht="12.6" customHeight="1" x14ac:dyDescent="0.2">
      <c r="B10" s="132" t="str">
        <f>IFERROR(VLOOKUP(C10,'MEG Def'!$A$7:$B$12,2),"")</f>
        <v/>
      </c>
      <c r="C10" s="140"/>
      <c r="D10" s="165"/>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7"/>
    </row>
    <row r="11" spans="1:28" ht="12.6" customHeight="1" x14ac:dyDescent="0.2">
      <c r="B11" s="132" t="str">
        <f>IFERROR(VLOOKUP(C11,'MEG Def'!$A$7:$B$12,2),"")</f>
        <v/>
      </c>
      <c r="C11" s="140"/>
      <c r="D11" s="165"/>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row>
    <row r="12" spans="1:28" ht="12.6" customHeight="1" x14ac:dyDescent="0.2">
      <c r="B12" s="132" t="str">
        <f>IFERROR(VLOOKUP(C12,'MEG Def'!$A$7:$B$12,2),"")</f>
        <v/>
      </c>
      <c r="C12" s="140"/>
      <c r="D12" s="165"/>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7"/>
    </row>
    <row r="13" spans="1:28" ht="12.6" customHeight="1" x14ac:dyDescent="0.2">
      <c r="B13" s="132" t="str">
        <f>IFERROR(VLOOKUP(C13,'MEG Def'!$A$7:$B$12,2),"")</f>
        <v/>
      </c>
      <c r="C13" s="140"/>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7"/>
    </row>
    <row r="14" spans="1:28" ht="12.6" customHeight="1" x14ac:dyDescent="0.2">
      <c r="B14" s="132" t="str">
        <f>IFERROR(VLOOKUP(C14,'MEG Def'!$A$7:$B$12,2),"")</f>
        <v/>
      </c>
      <c r="C14" s="140"/>
      <c r="D14" s="165"/>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7"/>
    </row>
    <row r="15" spans="1:28" ht="12.6" customHeight="1" x14ac:dyDescent="0.2">
      <c r="B15" s="132"/>
      <c r="C15" s="140"/>
      <c r="D15" s="165"/>
      <c r="E15" s="166"/>
      <c r="F15" s="166"/>
      <c r="G15" s="166"/>
      <c r="H15" s="166"/>
      <c r="I15" s="522"/>
      <c r="J15" s="522"/>
      <c r="K15" s="522"/>
      <c r="L15" s="522"/>
      <c r="M15" s="522"/>
      <c r="N15" s="522"/>
      <c r="O15" s="522"/>
      <c r="P15" s="522"/>
      <c r="Q15" s="522"/>
      <c r="R15" s="522"/>
      <c r="S15" s="522"/>
      <c r="T15" s="522"/>
      <c r="U15" s="522"/>
      <c r="V15" s="522"/>
      <c r="W15" s="522"/>
      <c r="X15" s="522"/>
      <c r="Y15" s="522"/>
      <c r="Z15" s="522"/>
      <c r="AA15" s="522"/>
      <c r="AB15" s="523"/>
    </row>
    <row r="16" spans="1:28" ht="12.6" customHeight="1" x14ac:dyDescent="0.2">
      <c r="B16" s="2" t="s">
        <v>45</v>
      </c>
      <c r="C16" s="140"/>
      <c r="D16" s="524"/>
      <c r="E16" s="525"/>
      <c r="F16" s="525"/>
      <c r="G16" s="525"/>
      <c r="H16" s="526"/>
      <c r="I16" s="522"/>
      <c r="J16" s="522"/>
      <c r="K16" s="522"/>
      <c r="L16" s="522"/>
      <c r="M16" s="522"/>
      <c r="N16" s="522"/>
      <c r="O16" s="522"/>
      <c r="P16" s="522"/>
      <c r="Q16" s="522"/>
      <c r="R16" s="522"/>
      <c r="S16" s="522"/>
      <c r="T16" s="522"/>
      <c r="U16" s="522"/>
      <c r="V16" s="522"/>
      <c r="W16" s="522"/>
      <c r="X16" s="522"/>
      <c r="Y16" s="522"/>
      <c r="Z16" s="522"/>
      <c r="AA16" s="522"/>
      <c r="AB16" s="523"/>
    </row>
    <row r="17" spans="2:28" x14ac:dyDescent="0.2">
      <c r="B17" s="133">
        <f>IFERROR(VLOOKUP(C17,'MEG Def'!$A$14:$B$19,2),0)</f>
        <v>0</v>
      </c>
      <c r="C17" s="140"/>
      <c r="D17" s="165"/>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7"/>
    </row>
    <row r="18" spans="2:28" x14ac:dyDescent="0.2">
      <c r="B18" s="133">
        <f>IFERROR(VLOOKUP(C18,'MEG Def'!$A$14:$B$19,2),0)</f>
        <v>0</v>
      </c>
      <c r="C18" s="140"/>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7"/>
    </row>
    <row r="19" spans="2:28" x14ac:dyDescent="0.2">
      <c r="B19" s="133">
        <f>IFERROR(VLOOKUP(C19,'MEG Def'!$A$14:$B$19,2),0)</f>
        <v>0</v>
      </c>
      <c r="C19" s="14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7"/>
    </row>
    <row r="20" spans="2:28" x14ac:dyDescent="0.2">
      <c r="B20" s="133">
        <f>IFERROR(VLOOKUP(C20,'MEG Def'!$A$14:$B$19,2),0)</f>
        <v>0</v>
      </c>
      <c r="C20" s="140"/>
      <c r="D20" s="165"/>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7"/>
    </row>
    <row r="21" spans="2:28" x14ac:dyDescent="0.2">
      <c r="B21" s="133">
        <f>IFERROR(VLOOKUP(C21,'MEG Def'!$A$14:$B$19,2),0)</f>
        <v>0</v>
      </c>
      <c r="C21" s="140"/>
      <c r="D21" s="165"/>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7"/>
    </row>
    <row r="22" spans="2:28" x14ac:dyDescent="0.2">
      <c r="B22" s="133"/>
      <c r="C22" s="140"/>
      <c r="D22" s="165"/>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7"/>
    </row>
    <row r="23" spans="2:28" x14ac:dyDescent="0.2">
      <c r="B23" s="2" t="s">
        <v>85</v>
      </c>
      <c r="C23" s="140"/>
      <c r="D23" s="536"/>
      <c r="E23" s="537"/>
      <c r="F23" s="537"/>
      <c r="G23" s="537"/>
      <c r="H23" s="538"/>
      <c r="I23" s="531"/>
      <c r="J23" s="531"/>
      <c r="K23" s="531"/>
      <c r="L23" s="531"/>
      <c r="M23" s="531"/>
      <c r="N23" s="531"/>
      <c r="O23" s="531"/>
      <c r="P23" s="531"/>
      <c r="Q23" s="531"/>
      <c r="R23" s="531"/>
      <c r="S23" s="531"/>
      <c r="T23" s="531"/>
      <c r="U23" s="531"/>
      <c r="V23" s="531"/>
      <c r="W23" s="531"/>
      <c r="X23" s="531"/>
      <c r="Y23" s="531"/>
      <c r="Z23" s="531"/>
      <c r="AA23" s="531"/>
      <c r="AB23" s="532"/>
    </row>
    <row r="24" spans="2:28" x14ac:dyDescent="0.2">
      <c r="B24" s="133" t="str">
        <f>IFERROR(VLOOKUP(C24,'MEG Def'!$A$21:$B$26,2),"")</f>
        <v/>
      </c>
      <c r="C24" s="140"/>
      <c r="D24" s="533"/>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5"/>
    </row>
    <row r="25" spans="2:28" x14ac:dyDescent="0.2">
      <c r="B25" s="133" t="str">
        <f>IFERROR(VLOOKUP(C25,'MEG Def'!$A$21:$B$26,2),"")</f>
        <v/>
      </c>
      <c r="C25" s="140"/>
      <c r="D25" s="533"/>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5"/>
    </row>
    <row r="26" spans="2:28" x14ac:dyDescent="0.2">
      <c r="B26" s="133" t="str">
        <f>IFERROR(VLOOKUP(C26,'MEG Def'!$A$21:$B$26,2),"")</f>
        <v/>
      </c>
      <c r="C26" s="140"/>
      <c r="D26" s="533"/>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5"/>
    </row>
    <row r="27" spans="2:28" x14ac:dyDescent="0.2">
      <c r="B27" s="133" t="str">
        <f>IFERROR(VLOOKUP(C27,'MEG Def'!$A$21:$B$26,2),"")</f>
        <v/>
      </c>
      <c r="C27" s="140"/>
      <c r="D27" s="533"/>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5"/>
    </row>
    <row r="28" spans="2:28" x14ac:dyDescent="0.2">
      <c r="B28" s="133" t="str">
        <f>IFERROR(VLOOKUP(C28,'MEG Def'!$A$21:$B$26,2),"")</f>
        <v/>
      </c>
      <c r="C28" s="140"/>
      <c r="D28" s="533"/>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5"/>
    </row>
    <row r="29" spans="2:28" x14ac:dyDescent="0.2">
      <c r="B29" s="133"/>
      <c r="C29" s="140"/>
      <c r="D29" s="536"/>
      <c r="E29" s="537"/>
      <c r="F29" s="537"/>
      <c r="G29" s="537"/>
      <c r="H29" s="538"/>
      <c r="I29" s="531"/>
      <c r="J29" s="531"/>
      <c r="K29" s="531"/>
      <c r="L29" s="531"/>
      <c r="M29" s="531"/>
      <c r="N29" s="531"/>
      <c r="O29" s="531"/>
      <c r="P29" s="531"/>
      <c r="Q29" s="531"/>
      <c r="R29" s="531"/>
      <c r="S29" s="531"/>
      <c r="T29" s="531"/>
      <c r="U29" s="531"/>
      <c r="V29" s="531"/>
      <c r="W29" s="531"/>
      <c r="X29" s="531"/>
      <c r="Y29" s="531"/>
      <c r="Z29" s="531"/>
      <c r="AA29" s="531"/>
      <c r="AB29" s="532"/>
    </row>
    <row r="30" spans="2:28" x14ac:dyDescent="0.2">
      <c r="B30" s="2" t="s">
        <v>44</v>
      </c>
      <c r="C30" s="140"/>
      <c r="D30" s="536"/>
      <c r="E30" s="537"/>
      <c r="F30" s="537"/>
      <c r="G30" s="537"/>
      <c r="H30" s="538"/>
      <c r="I30" s="531"/>
      <c r="J30" s="531"/>
      <c r="K30" s="531"/>
      <c r="L30" s="531"/>
      <c r="M30" s="531"/>
      <c r="N30" s="531"/>
      <c r="O30" s="531"/>
      <c r="P30" s="531"/>
      <c r="Q30" s="531"/>
      <c r="R30" s="531"/>
      <c r="S30" s="531"/>
      <c r="T30" s="531"/>
      <c r="U30" s="531"/>
      <c r="V30" s="531"/>
      <c r="W30" s="531"/>
      <c r="X30" s="531"/>
      <c r="Y30" s="531"/>
      <c r="Z30" s="531"/>
      <c r="AA30" s="531"/>
      <c r="AB30" s="532"/>
    </row>
    <row r="31" spans="2:28" x14ac:dyDescent="0.2">
      <c r="B31" s="132">
        <f>IFERROR(VLOOKUP(C31,'MEG Def'!$A$28:$B$33,2),0)</f>
        <v>0</v>
      </c>
      <c r="C31" s="140"/>
      <c r="D31" s="533"/>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5"/>
    </row>
    <row r="32" spans="2:28" x14ac:dyDescent="0.2">
      <c r="B32" s="132">
        <f>IFERROR(VLOOKUP(C32,'MEG Def'!$A$28:$B$33,2),0)</f>
        <v>0</v>
      </c>
      <c r="C32" s="140"/>
      <c r="D32" s="533"/>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5"/>
    </row>
    <row r="33" spans="2:28" x14ac:dyDescent="0.2">
      <c r="B33" s="132">
        <f>IFERROR(VLOOKUP(C33,'MEG Def'!$A$28:$B$33,2),0)</f>
        <v>0</v>
      </c>
      <c r="C33" s="140"/>
      <c r="D33" s="533"/>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5"/>
    </row>
    <row r="34" spans="2:28" x14ac:dyDescent="0.2">
      <c r="B34" s="132">
        <f>IFERROR(VLOOKUP(C34,'MEG Def'!$A$28:$B$33,2),0)</f>
        <v>0</v>
      </c>
      <c r="C34" s="140"/>
      <c r="D34" s="533"/>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5"/>
    </row>
    <row r="35" spans="2:28" x14ac:dyDescent="0.2">
      <c r="B35" s="132">
        <f>IFERROR(VLOOKUP(C35,'MEG Def'!$A$28:$B$33,2),0)</f>
        <v>0</v>
      </c>
      <c r="C35" s="140"/>
      <c r="D35" s="533"/>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5"/>
    </row>
    <row r="36" spans="2:28" ht="13.5" thickBot="1" x14ac:dyDescent="0.25">
      <c r="B36" s="31"/>
      <c r="C36" s="131"/>
      <c r="D36" s="539"/>
      <c r="E36" s="540"/>
      <c r="F36" s="540"/>
      <c r="G36" s="540"/>
      <c r="H36" s="541"/>
      <c r="I36" s="542"/>
      <c r="J36" s="542"/>
      <c r="K36" s="542"/>
      <c r="L36" s="542"/>
      <c r="M36" s="542"/>
      <c r="N36" s="542"/>
      <c r="O36" s="542"/>
      <c r="P36" s="542"/>
      <c r="Q36" s="542"/>
      <c r="R36" s="542"/>
      <c r="S36" s="542"/>
      <c r="T36" s="542"/>
      <c r="U36" s="542"/>
      <c r="V36" s="542"/>
      <c r="W36" s="542"/>
      <c r="X36" s="542"/>
      <c r="Y36" s="542"/>
      <c r="Z36" s="542"/>
      <c r="AA36" s="542"/>
      <c r="AB36" s="543"/>
    </row>
    <row r="37" spans="2:28" ht="13.5" thickBot="1" x14ac:dyDescent="0.25">
      <c r="D37" s="34"/>
      <c r="E37" s="34"/>
      <c r="F37" s="34"/>
      <c r="G37" s="34"/>
      <c r="H37" s="34"/>
    </row>
    <row r="38" spans="2:28" x14ac:dyDescent="0.2">
      <c r="B38" s="91"/>
      <c r="C38" s="40"/>
      <c r="D38" s="137" t="s">
        <v>0</v>
      </c>
      <c r="E38" s="146"/>
      <c r="F38" s="146"/>
      <c r="G38" s="146"/>
      <c r="H38" s="146"/>
      <c r="I38" s="139"/>
      <c r="J38" s="139"/>
      <c r="K38" s="139"/>
      <c r="L38" s="139"/>
      <c r="M38" s="139"/>
      <c r="N38" s="139"/>
      <c r="O38" s="139"/>
      <c r="P38" s="139"/>
      <c r="Q38" s="139"/>
      <c r="R38" s="139"/>
      <c r="S38" s="139"/>
      <c r="T38" s="139"/>
      <c r="U38" s="139"/>
      <c r="V38" s="139"/>
      <c r="W38" s="139"/>
      <c r="X38" s="139"/>
      <c r="Y38" s="139"/>
      <c r="Z38" s="139"/>
      <c r="AA38" s="139"/>
      <c r="AB38" s="138"/>
    </row>
    <row r="39" spans="2:28" x14ac:dyDescent="0.2">
      <c r="B39" s="39"/>
      <c r="C39" s="141"/>
      <c r="D39" s="145">
        <f>'DY Def'!B$5</f>
        <v>1</v>
      </c>
      <c r="E39" s="160">
        <f>'DY Def'!C$5</f>
        <v>2</v>
      </c>
      <c r="F39" s="160">
        <f>'DY Def'!D$5</f>
        <v>3</v>
      </c>
      <c r="G39" s="160">
        <f>'DY Def'!E$5</f>
        <v>4</v>
      </c>
      <c r="H39" s="160">
        <f>'DY Def'!F$5</f>
        <v>5</v>
      </c>
      <c r="I39" s="160">
        <f>'DY Def'!G$5</f>
        <v>6</v>
      </c>
      <c r="J39" s="160">
        <f>'DY Def'!H$5</f>
        <v>7</v>
      </c>
      <c r="K39" s="160">
        <f>'DY Def'!I$5</f>
        <v>8</v>
      </c>
      <c r="L39" s="160">
        <f>'DY Def'!J$5</f>
        <v>9</v>
      </c>
      <c r="M39" s="160">
        <f>'DY Def'!K$5</f>
        <v>10</v>
      </c>
      <c r="N39" s="160">
        <f>'DY Def'!L$5</f>
        <v>11</v>
      </c>
      <c r="O39" s="160">
        <f>'DY Def'!M$5</f>
        <v>12</v>
      </c>
      <c r="P39" s="160">
        <f>'DY Def'!N$5</f>
        <v>13</v>
      </c>
      <c r="Q39" s="160">
        <f>'DY Def'!O$5</f>
        <v>14</v>
      </c>
      <c r="R39" s="160">
        <f>'DY Def'!P$5</f>
        <v>15</v>
      </c>
      <c r="S39" s="160">
        <f>'DY Def'!Q$5</f>
        <v>16</v>
      </c>
      <c r="T39" s="160">
        <f>'DY Def'!R$5</f>
        <v>17</v>
      </c>
      <c r="U39" s="160">
        <f>'DY Def'!S$5</f>
        <v>18</v>
      </c>
      <c r="V39" s="160">
        <f>'DY Def'!T$5</f>
        <v>19</v>
      </c>
      <c r="W39" s="160">
        <f>'DY Def'!U$5</f>
        <v>20</v>
      </c>
      <c r="X39" s="160">
        <f>'DY Def'!V$5</f>
        <v>21</v>
      </c>
      <c r="Y39" s="160">
        <f>'DY Def'!W$5</f>
        <v>22</v>
      </c>
      <c r="Z39" s="160">
        <f>'DY Def'!X$5</f>
        <v>23</v>
      </c>
      <c r="AA39" s="160">
        <f>'DY Def'!Y$5</f>
        <v>24</v>
      </c>
      <c r="AB39" s="161">
        <f>'DY Def'!Z$5</f>
        <v>25</v>
      </c>
    </row>
    <row r="40" spans="2:28" x14ac:dyDescent="0.2">
      <c r="B40" s="39"/>
      <c r="C40" s="141"/>
      <c r="D40" s="544"/>
      <c r="E40" s="545"/>
      <c r="F40" s="545"/>
      <c r="G40" s="545"/>
      <c r="H40" s="545"/>
      <c r="I40" s="531"/>
      <c r="J40" s="531"/>
      <c r="K40" s="531"/>
      <c r="L40" s="531"/>
      <c r="M40" s="531"/>
      <c r="N40" s="531"/>
      <c r="O40" s="531"/>
      <c r="P40" s="531"/>
      <c r="Q40" s="531"/>
      <c r="R40" s="531"/>
      <c r="S40" s="531"/>
      <c r="T40" s="531"/>
      <c r="U40" s="531"/>
      <c r="V40" s="531"/>
      <c r="W40" s="531"/>
      <c r="X40" s="531"/>
      <c r="Y40" s="531"/>
      <c r="Z40" s="531"/>
      <c r="AA40" s="531"/>
      <c r="AB40" s="532"/>
    </row>
    <row r="41" spans="2:28" x14ac:dyDescent="0.2">
      <c r="B41" s="39" t="s">
        <v>42</v>
      </c>
      <c r="C41" s="141"/>
      <c r="D41" s="546"/>
      <c r="E41" s="547"/>
      <c r="F41" s="547"/>
      <c r="G41" s="547"/>
      <c r="H41" s="547"/>
      <c r="I41" s="531"/>
      <c r="J41" s="531"/>
      <c r="K41" s="531"/>
      <c r="L41" s="531"/>
      <c r="M41" s="531"/>
      <c r="N41" s="531"/>
      <c r="O41" s="531"/>
      <c r="P41" s="531"/>
      <c r="Q41" s="531"/>
      <c r="R41" s="531"/>
      <c r="S41" s="531"/>
      <c r="T41" s="531"/>
      <c r="U41" s="531"/>
      <c r="V41" s="531"/>
      <c r="W41" s="531"/>
      <c r="X41" s="531"/>
      <c r="Y41" s="531"/>
      <c r="Z41" s="531"/>
      <c r="AA41" s="531"/>
      <c r="AB41" s="532"/>
    </row>
    <row r="42" spans="2:28" x14ac:dyDescent="0.2">
      <c r="B42" s="132">
        <f>IFERROR(VLOOKUP(C42,'MEG Def'!$A$42:$B$45,2),0)</f>
        <v>0</v>
      </c>
      <c r="C42" s="140"/>
      <c r="D42" s="165"/>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7"/>
    </row>
    <row r="43" spans="2:28" x14ac:dyDescent="0.2">
      <c r="B43" s="132">
        <f>IFERROR(VLOOKUP(C43,'MEG Def'!$A$42:$B$45,2),0)</f>
        <v>0</v>
      </c>
      <c r="C43" s="140"/>
      <c r="D43" s="165"/>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7"/>
    </row>
    <row r="44" spans="2:28" x14ac:dyDescent="0.2">
      <c r="B44" s="132">
        <f>IFERROR(VLOOKUP(C44,'MEG Def'!$A$42:$B$45,2),0)</f>
        <v>0</v>
      </c>
      <c r="C44" s="140"/>
      <c r="D44" s="165"/>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7"/>
    </row>
    <row r="45" spans="2:28" x14ac:dyDescent="0.2">
      <c r="B45" s="142"/>
      <c r="C45" s="141"/>
      <c r="D45" s="165"/>
      <c r="E45" s="166"/>
      <c r="F45" s="166"/>
      <c r="G45" s="166"/>
      <c r="H45" s="166"/>
      <c r="I45" s="522"/>
      <c r="J45" s="522"/>
      <c r="K45" s="522"/>
      <c r="L45" s="522"/>
      <c r="M45" s="522"/>
      <c r="N45" s="522"/>
      <c r="O45" s="522"/>
      <c r="P45" s="522"/>
      <c r="Q45" s="522"/>
      <c r="R45" s="522"/>
      <c r="S45" s="522"/>
      <c r="T45" s="522"/>
      <c r="U45" s="522"/>
      <c r="V45" s="522"/>
      <c r="W45" s="522"/>
      <c r="X45" s="522"/>
      <c r="Y45" s="522"/>
      <c r="Z45" s="522"/>
      <c r="AA45" s="522"/>
      <c r="AB45" s="523"/>
    </row>
    <row r="46" spans="2:28" x14ac:dyDescent="0.2">
      <c r="B46" s="92" t="s">
        <v>41</v>
      </c>
      <c r="C46" s="140"/>
      <c r="D46" s="165"/>
      <c r="E46" s="166"/>
      <c r="F46" s="166"/>
      <c r="G46" s="166"/>
      <c r="H46" s="166"/>
      <c r="I46" s="522"/>
      <c r="J46" s="522"/>
      <c r="K46" s="522"/>
      <c r="L46" s="522"/>
      <c r="M46" s="522"/>
      <c r="N46" s="522"/>
      <c r="O46" s="522"/>
      <c r="P46" s="522"/>
      <c r="Q46" s="522"/>
      <c r="R46" s="522"/>
      <c r="S46" s="522"/>
      <c r="T46" s="522"/>
      <c r="U46" s="522"/>
      <c r="V46" s="522"/>
      <c r="W46" s="522"/>
      <c r="X46" s="522"/>
      <c r="Y46" s="522"/>
      <c r="Z46" s="522"/>
      <c r="AA46" s="522"/>
      <c r="AB46" s="523"/>
    </row>
    <row r="47" spans="2:28" x14ac:dyDescent="0.2">
      <c r="B47" s="132">
        <f>IFERROR(VLOOKUP(C47,'MEG Def'!$A$47:$B$50,2),0)</f>
        <v>0</v>
      </c>
      <c r="C47" s="140"/>
      <c r="D47" s="533"/>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5"/>
    </row>
    <row r="48" spans="2:28" x14ac:dyDescent="0.2">
      <c r="B48" s="132">
        <f>IFERROR(VLOOKUP(C48,'MEG Def'!$A$47:$B$50,2),0)</f>
        <v>0</v>
      </c>
      <c r="C48" s="140"/>
      <c r="D48" s="533"/>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5"/>
    </row>
    <row r="49" spans="2:28" x14ac:dyDescent="0.2">
      <c r="B49" s="132">
        <f>IFERROR(VLOOKUP(C49,'MEG Def'!$A$47:$B$50,2),0)</f>
        <v>0</v>
      </c>
      <c r="C49" s="140"/>
      <c r="D49" s="533"/>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5"/>
    </row>
    <row r="50" spans="2:28" ht="13.5" thickBot="1" x14ac:dyDescent="0.25">
      <c r="B50" s="93"/>
      <c r="C50" s="131"/>
      <c r="D50" s="548"/>
      <c r="E50" s="549"/>
      <c r="F50" s="549"/>
      <c r="G50" s="549"/>
      <c r="H50" s="549"/>
      <c r="I50" s="542"/>
      <c r="J50" s="542"/>
      <c r="K50" s="542"/>
      <c r="L50" s="542"/>
      <c r="M50" s="542"/>
      <c r="N50" s="542"/>
      <c r="O50" s="542"/>
      <c r="P50" s="542"/>
      <c r="Q50" s="542"/>
      <c r="R50" s="542"/>
      <c r="S50" s="542"/>
      <c r="T50" s="542"/>
      <c r="U50" s="542"/>
      <c r="V50" s="542"/>
      <c r="W50" s="542"/>
      <c r="X50" s="542"/>
      <c r="Y50" s="542"/>
      <c r="Z50" s="542"/>
      <c r="AA50" s="542"/>
      <c r="AB50" s="543"/>
    </row>
    <row r="51" spans="2:28" ht="13.5" thickBot="1" x14ac:dyDescent="0.25">
      <c r="B51" s="33"/>
      <c r="C51" s="129"/>
      <c r="D51" s="530"/>
      <c r="E51" s="530"/>
      <c r="F51" s="530"/>
      <c r="G51" s="530"/>
      <c r="H51" s="530"/>
      <c r="I51" s="531"/>
      <c r="J51" s="550"/>
      <c r="K51" s="550"/>
      <c r="L51" s="550"/>
      <c r="M51" s="550"/>
      <c r="N51" s="550"/>
      <c r="O51" s="550"/>
      <c r="P51" s="550"/>
      <c r="Q51" s="550"/>
      <c r="R51" s="550"/>
      <c r="S51" s="550"/>
      <c r="T51" s="550"/>
      <c r="U51" s="550"/>
      <c r="V51" s="550"/>
      <c r="W51" s="550"/>
      <c r="X51" s="550"/>
      <c r="Y51" s="550"/>
      <c r="Z51" s="550"/>
      <c r="AA51" s="550"/>
      <c r="AB51" s="550"/>
    </row>
    <row r="52" spans="2:28" x14ac:dyDescent="0.2">
      <c r="B52" s="91"/>
      <c r="C52" s="40"/>
      <c r="D52" s="551" t="s">
        <v>0</v>
      </c>
      <c r="E52" s="527"/>
      <c r="F52" s="527"/>
      <c r="G52" s="527"/>
      <c r="H52" s="527"/>
      <c r="I52" s="528"/>
      <c r="J52" s="528"/>
      <c r="K52" s="528"/>
      <c r="L52" s="528"/>
      <c r="M52" s="528"/>
      <c r="N52" s="528"/>
      <c r="O52" s="528"/>
      <c r="P52" s="528"/>
      <c r="Q52" s="528"/>
      <c r="R52" s="528"/>
      <c r="S52" s="528"/>
      <c r="T52" s="528"/>
      <c r="U52" s="528"/>
      <c r="V52" s="528"/>
      <c r="W52" s="528"/>
      <c r="X52" s="528"/>
      <c r="Y52" s="528"/>
      <c r="Z52" s="528"/>
      <c r="AA52" s="528"/>
      <c r="AB52" s="529"/>
    </row>
    <row r="53" spans="2:28" ht="13.5" thickBot="1" x14ac:dyDescent="0.25">
      <c r="B53" s="39"/>
      <c r="C53" s="141"/>
      <c r="D53" s="648">
        <f>'DY Def'!B$5</f>
        <v>1</v>
      </c>
      <c r="E53" s="649">
        <f>'DY Def'!C$5</f>
        <v>2</v>
      </c>
      <c r="F53" s="649">
        <f>'DY Def'!D$5</f>
        <v>3</v>
      </c>
      <c r="G53" s="649">
        <f>'DY Def'!E$5</f>
        <v>4</v>
      </c>
      <c r="H53" s="649">
        <f>'DY Def'!F$5</f>
        <v>5</v>
      </c>
      <c r="I53" s="649">
        <f>'DY Def'!G$5</f>
        <v>6</v>
      </c>
      <c r="J53" s="649">
        <f>'DY Def'!H$5</f>
        <v>7</v>
      </c>
      <c r="K53" s="649">
        <f>'DY Def'!I$5</f>
        <v>8</v>
      </c>
      <c r="L53" s="649">
        <f>'DY Def'!J$5</f>
        <v>9</v>
      </c>
      <c r="M53" s="649">
        <f>'DY Def'!K$5</f>
        <v>10</v>
      </c>
      <c r="N53" s="649">
        <f>'DY Def'!L$5</f>
        <v>11</v>
      </c>
      <c r="O53" s="649">
        <f>'DY Def'!M$5</f>
        <v>12</v>
      </c>
      <c r="P53" s="649">
        <f>'DY Def'!N$5</f>
        <v>13</v>
      </c>
      <c r="Q53" s="649">
        <f>'DY Def'!O$5</f>
        <v>14</v>
      </c>
      <c r="R53" s="649">
        <f>'DY Def'!P$5</f>
        <v>15</v>
      </c>
      <c r="S53" s="649">
        <f>'DY Def'!Q$5</f>
        <v>16</v>
      </c>
      <c r="T53" s="649">
        <f>'DY Def'!R$5</f>
        <v>17</v>
      </c>
      <c r="U53" s="649">
        <f>'DY Def'!S$5</f>
        <v>18</v>
      </c>
      <c r="V53" s="649">
        <f>'DY Def'!T$5</f>
        <v>19</v>
      </c>
      <c r="W53" s="649">
        <f>'DY Def'!U$5</f>
        <v>20</v>
      </c>
      <c r="X53" s="649">
        <f>'DY Def'!V$5</f>
        <v>21</v>
      </c>
      <c r="Y53" s="649">
        <f>'DY Def'!W$5</f>
        <v>22</v>
      </c>
      <c r="Z53" s="649">
        <f>'DY Def'!X$5</f>
        <v>23</v>
      </c>
      <c r="AA53" s="649">
        <f>'DY Def'!Y$5</f>
        <v>24</v>
      </c>
      <c r="AB53" s="650">
        <f>'DY Def'!Z$5</f>
        <v>25</v>
      </c>
    </row>
    <row r="54" spans="2:28" x14ac:dyDescent="0.2">
      <c r="B54" s="39"/>
      <c r="C54" s="141"/>
      <c r="D54" s="552"/>
      <c r="E54" s="553"/>
      <c r="F54" s="553"/>
      <c r="G54" s="553"/>
      <c r="H54" s="553"/>
      <c r="I54" s="528"/>
      <c r="J54" s="528"/>
      <c r="K54" s="528"/>
      <c r="L54" s="528"/>
      <c r="M54" s="528"/>
      <c r="N54" s="528"/>
      <c r="O54" s="528"/>
      <c r="P54" s="528"/>
      <c r="Q54" s="528"/>
      <c r="R54" s="528"/>
      <c r="S54" s="528"/>
      <c r="T54" s="528"/>
      <c r="U54" s="528"/>
      <c r="V54" s="528"/>
      <c r="W54" s="528"/>
      <c r="X54" s="528"/>
      <c r="Y54" s="528"/>
      <c r="Z54" s="528"/>
      <c r="AA54" s="528"/>
      <c r="AB54" s="529"/>
    </row>
    <row r="55" spans="2:28" x14ac:dyDescent="0.2">
      <c r="B55" s="39" t="s">
        <v>78</v>
      </c>
      <c r="C55" s="141"/>
      <c r="D55" s="556"/>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3"/>
    </row>
    <row r="56" spans="2:28" x14ac:dyDescent="0.2">
      <c r="B56" s="132">
        <f>IFERROR(VLOOKUP(C56,'MEG Def'!$A$52:$B$55,2),0)</f>
        <v>0</v>
      </c>
      <c r="C56" s="141"/>
      <c r="D56" s="165"/>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7"/>
    </row>
    <row r="57" spans="2:28" x14ac:dyDescent="0.2">
      <c r="B57" s="132">
        <f>IFERROR(VLOOKUP(C57,'MEG Def'!$A$52:$B$55,2),0)</f>
        <v>0</v>
      </c>
      <c r="C57" s="141"/>
      <c r="D57" s="165"/>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7"/>
    </row>
    <row r="58" spans="2:28" x14ac:dyDescent="0.2">
      <c r="B58" s="132">
        <f>IFERROR(VLOOKUP(C58,'MEG Def'!$A$52:$B$55,2),0)</f>
        <v>0</v>
      </c>
      <c r="C58" s="140"/>
      <c r="D58" s="165"/>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7"/>
    </row>
    <row r="59" spans="2:28" x14ac:dyDescent="0.2">
      <c r="B59" s="142"/>
      <c r="C59" s="141"/>
      <c r="D59" s="165"/>
      <c r="E59" s="166"/>
      <c r="F59" s="166"/>
      <c r="G59" s="166"/>
      <c r="H59" s="166"/>
      <c r="I59" s="522"/>
      <c r="J59" s="522"/>
      <c r="K59" s="522"/>
      <c r="L59" s="522"/>
      <c r="M59" s="522"/>
      <c r="N59" s="522"/>
      <c r="O59" s="522"/>
      <c r="P59" s="522"/>
      <c r="Q59" s="522"/>
      <c r="R59" s="522"/>
      <c r="S59" s="522"/>
      <c r="T59" s="522"/>
      <c r="U59" s="522"/>
      <c r="V59" s="522"/>
      <c r="W59" s="522"/>
      <c r="X59" s="522"/>
      <c r="Y59" s="522"/>
      <c r="Z59" s="522"/>
      <c r="AA59" s="522"/>
      <c r="AB59" s="523"/>
    </row>
    <row r="60" spans="2:28" x14ac:dyDescent="0.2">
      <c r="B60" s="92" t="s">
        <v>79</v>
      </c>
      <c r="C60" s="140"/>
      <c r="D60" s="556"/>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3"/>
    </row>
    <row r="61" spans="2:28" x14ac:dyDescent="0.2">
      <c r="B61" s="132">
        <f>IFERROR(VLOOKUP(C61,'MEG Def'!$A$57:$B$60,2),0)</f>
        <v>0</v>
      </c>
      <c r="C61" s="140"/>
      <c r="D61" s="533"/>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5"/>
    </row>
    <row r="62" spans="2:28" x14ac:dyDescent="0.2">
      <c r="B62" s="132">
        <f>IFERROR(VLOOKUP(C62,'MEG Def'!$A$57:$B$60,2),0)</f>
        <v>0</v>
      </c>
      <c r="C62" s="140"/>
      <c r="D62" s="533"/>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5"/>
    </row>
    <row r="63" spans="2:28" x14ac:dyDescent="0.2">
      <c r="B63" s="132">
        <f>IFERROR(VLOOKUP(C63,'MEG Def'!$A$57:$B$60,2),0)</f>
        <v>0</v>
      </c>
      <c r="C63" s="140"/>
      <c r="D63" s="533"/>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5"/>
    </row>
    <row r="64" spans="2:28" ht="13.5" thickBot="1" x14ac:dyDescent="0.25">
      <c r="B64" s="4"/>
      <c r="C64" s="4"/>
      <c r="D64" s="554"/>
      <c r="E64" s="555"/>
      <c r="F64" s="555"/>
      <c r="G64" s="555"/>
      <c r="H64" s="555"/>
      <c r="I64" s="542"/>
      <c r="J64" s="542"/>
      <c r="K64" s="542"/>
      <c r="L64" s="542"/>
      <c r="M64" s="542"/>
      <c r="N64" s="542"/>
      <c r="O64" s="542"/>
      <c r="P64" s="542"/>
      <c r="Q64" s="542"/>
      <c r="R64" s="542"/>
      <c r="S64" s="542"/>
      <c r="T64" s="542"/>
      <c r="U64" s="542"/>
      <c r="V64" s="542"/>
      <c r="W64" s="542"/>
      <c r="X64" s="542"/>
      <c r="Y64" s="542"/>
      <c r="Z64" s="542"/>
      <c r="AA64" s="542"/>
      <c r="AB64" s="543"/>
    </row>
    <row r="65" spans="2:9" x14ac:dyDescent="0.2">
      <c r="B65" s="33"/>
      <c r="C65" s="129"/>
      <c r="D65" s="26"/>
      <c r="E65" s="26"/>
      <c r="F65" s="25"/>
      <c r="G65" s="25"/>
      <c r="H65" s="36"/>
      <c r="I65" s="36"/>
    </row>
  </sheetData>
  <sheetProtection password="CD94"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AS15"/>
  <sheetViews>
    <sheetView showZeros="0" zoomScaleNormal="100" workbookViewId="0">
      <selection activeCell="C24" sqref="C24"/>
    </sheetView>
  </sheetViews>
  <sheetFormatPr defaultColWidth="8.7109375" defaultRowHeight="12.75" x14ac:dyDescent="0.2"/>
  <cols>
    <col min="1" max="1" width="8.7109375" style="50"/>
    <col min="2" max="2" width="43.42578125" style="50" customWidth="1"/>
    <col min="3" max="3" width="18.140625" style="50" customWidth="1"/>
    <col min="4" max="27" width="15.140625" style="50" customWidth="1"/>
    <col min="28" max="28" width="17.140625" style="50" customWidth="1"/>
    <col min="29" max="29" width="8.7109375" style="50"/>
    <col min="30" max="30" width="28.5703125" style="50" customWidth="1"/>
    <col min="31" max="40" width="0" style="50" hidden="1" customWidth="1"/>
    <col min="41" max="45" width="19.42578125" style="50" customWidth="1"/>
    <col min="46" max="16384" width="8.7109375" style="50"/>
  </cols>
  <sheetData>
    <row r="1" spans="1:45" ht="27.95" customHeight="1" x14ac:dyDescent="0.2">
      <c r="A1" s="71"/>
      <c r="B1" s="71"/>
      <c r="C1" s="71"/>
    </row>
    <row r="3" spans="1:45" x14ac:dyDescent="0.2">
      <c r="B3" s="49" t="s">
        <v>95</v>
      </c>
    </row>
    <row r="5" spans="1:45" ht="13.5" thickBot="1" x14ac:dyDescent="0.25">
      <c r="B5" s="53"/>
      <c r="C5" s="176"/>
    </row>
    <row r="6" spans="1:45" ht="27.95" customHeight="1" thickBot="1" x14ac:dyDescent="0.25">
      <c r="B6" s="628"/>
      <c r="C6" s="67" t="s">
        <v>88</v>
      </c>
      <c r="D6" s="68"/>
      <c r="E6" s="72"/>
      <c r="F6" s="68"/>
      <c r="G6" s="68"/>
      <c r="H6" s="68"/>
      <c r="I6" s="68"/>
      <c r="J6" s="68"/>
      <c r="K6" s="68"/>
      <c r="L6" s="68"/>
      <c r="M6" s="68"/>
      <c r="N6" s="68"/>
      <c r="O6" s="68"/>
      <c r="P6" s="68"/>
      <c r="Q6" s="68"/>
      <c r="R6" s="68"/>
      <c r="S6" s="68"/>
      <c r="T6" s="68"/>
      <c r="U6" s="68"/>
      <c r="V6" s="68"/>
      <c r="W6" s="68"/>
      <c r="X6" s="68"/>
      <c r="Y6" s="68"/>
      <c r="Z6" s="68"/>
      <c r="AA6" s="69"/>
      <c r="AB6" s="280" t="s">
        <v>1</v>
      </c>
      <c r="AD6" s="622"/>
      <c r="AE6" s="629"/>
      <c r="AF6" s="629"/>
      <c r="AG6" s="629"/>
      <c r="AH6" s="629"/>
      <c r="AI6" s="629"/>
      <c r="AJ6" s="629"/>
      <c r="AK6" s="629"/>
      <c r="AL6" s="629"/>
      <c r="AM6" s="629"/>
      <c r="AN6" s="629"/>
      <c r="AO6" s="622"/>
      <c r="AP6" s="629"/>
      <c r="AQ6" s="629"/>
      <c r="AR6" s="629"/>
      <c r="AS6" s="629"/>
    </row>
    <row r="7" spans="1:45" ht="24.6" customHeight="1" thickBot="1" x14ac:dyDescent="0.25">
      <c r="B7" s="630" t="s">
        <v>89</v>
      </c>
      <c r="C7" s="365">
        <f>'DY Def'!B$5</f>
        <v>1</v>
      </c>
      <c r="D7" s="366">
        <f>'DY Def'!C$5</f>
        <v>2</v>
      </c>
      <c r="E7" s="366">
        <f>'DY Def'!D$5</f>
        <v>3</v>
      </c>
      <c r="F7" s="366">
        <f>'DY Def'!E$5</f>
        <v>4</v>
      </c>
      <c r="G7" s="366">
        <f>'DY Def'!F$5</f>
        <v>5</v>
      </c>
      <c r="H7" s="366">
        <f>'DY Def'!G$5</f>
        <v>6</v>
      </c>
      <c r="I7" s="366">
        <f>'DY Def'!H$5</f>
        <v>7</v>
      </c>
      <c r="J7" s="366">
        <f>'DY Def'!I$5</f>
        <v>8</v>
      </c>
      <c r="K7" s="366">
        <f>'DY Def'!J$5</f>
        <v>9</v>
      </c>
      <c r="L7" s="366">
        <f>'DY Def'!K$5</f>
        <v>10</v>
      </c>
      <c r="M7" s="366">
        <f>'DY Def'!L$5</f>
        <v>11</v>
      </c>
      <c r="N7" s="366">
        <f>'DY Def'!M$5</f>
        <v>12</v>
      </c>
      <c r="O7" s="366">
        <f>'DY Def'!N$5</f>
        <v>13</v>
      </c>
      <c r="P7" s="366">
        <f>'DY Def'!O$5</f>
        <v>14</v>
      </c>
      <c r="Q7" s="366">
        <f>'DY Def'!P$5</f>
        <v>15</v>
      </c>
      <c r="R7" s="366">
        <f>'DY Def'!Q$5</f>
        <v>16</v>
      </c>
      <c r="S7" s="366">
        <f>'DY Def'!R$5</f>
        <v>17</v>
      </c>
      <c r="T7" s="366">
        <f>'DY Def'!S$5</f>
        <v>18</v>
      </c>
      <c r="U7" s="366">
        <f>'DY Def'!T$5</f>
        <v>19</v>
      </c>
      <c r="V7" s="366">
        <f>'DY Def'!U$5</f>
        <v>20</v>
      </c>
      <c r="W7" s="366">
        <f>'DY Def'!V$5</f>
        <v>21</v>
      </c>
      <c r="X7" s="366">
        <f>'DY Def'!W$5</f>
        <v>22</v>
      </c>
      <c r="Y7" s="366">
        <f>'DY Def'!X$5</f>
        <v>23</v>
      </c>
      <c r="Z7" s="366">
        <f>'DY Def'!Y$5</f>
        <v>24</v>
      </c>
      <c r="AA7" s="367">
        <f>'DY Def'!Z$5</f>
        <v>25</v>
      </c>
      <c r="AB7" s="357"/>
      <c r="AD7" s="622"/>
      <c r="AE7" s="631"/>
      <c r="AF7" s="631"/>
      <c r="AG7" s="631"/>
      <c r="AH7" s="631"/>
      <c r="AI7" s="631"/>
      <c r="AJ7" s="631"/>
      <c r="AK7" s="631"/>
      <c r="AL7" s="631"/>
      <c r="AM7" s="631"/>
      <c r="AN7" s="631"/>
      <c r="AO7" s="631"/>
      <c r="AP7" s="631"/>
      <c r="AQ7" s="631"/>
      <c r="AR7" s="631"/>
      <c r="AS7" s="631"/>
    </row>
    <row r="8" spans="1:45" x14ac:dyDescent="0.2">
      <c r="B8" s="632" t="s">
        <v>90</v>
      </c>
      <c r="C8" s="633"/>
      <c r="D8" s="634"/>
      <c r="E8" s="634"/>
      <c r="F8" s="634"/>
      <c r="G8" s="634"/>
      <c r="H8" s="634"/>
      <c r="I8" s="634"/>
      <c r="J8" s="634"/>
      <c r="K8" s="634"/>
      <c r="L8" s="634"/>
      <c r="M8" s="634"/>
      <c r="N8" s="634"/>
      <c r="O8" s="634"/>
      <c r="P8" s="634"/>
      <c r="Q8" s="634"/>
      <c r="R8" s="634"/>
      <c r="S8" s="634"/>
      <c r="T8" s="634"/>
      <c r="U8" s="634"/>
      <c r="V8" s="634"/>
      <c r="W8" s="634"/>
      <c r="X8" s="634"/>
      <c r="Y8" s="634"/>
      <c r="Z8" s="634"/>
      <c r="AA8" s="635"/>
      <c r="AB8" s="636"/>
      <c r="AD8" s="637"/>
      <c r="AE8" s="638"/>
      <c r="AF8" s="638"/>
      <c r="AG8" s="638"/>
      <c r="AH8" s="638"/>
      <c r="AI8" s="638"/>
      <c r="AJ8" s="638"/>
      <c r="AK8" s="638"/>
      <c r="AL8" s="638"/>
      <c r="AM8" s="638"/>
      <c r="AN8" s="638"/>
      <c r="AO8" s="639"/>
      <c r="AP8" s="639"/>
      <c r="AQ8" s="639"/>
      <c r="AR8" s="639"/>
      <c r="AS8" s="639"/>
    </row>
    <row r="9" spans="1:45" x14ac:dyDescent="0.2">
      <c r="B9" s="640"/>
      <c r="C9" s="415"/>
      <c r="D9" s="424"/>
      <c r="E9" s="424"/>
      <c r="F9" s="424"/>
      <c r="G9" s="424"/>
      <c r="H9" s="404"/>
      <c r="I9" s="404"/>
      <c r="J9" s="404"/>
      <c r="K9" s="404"/>
      <c r="L9" s="404"/>
      <c r="M9" s="404"/>
      <c r="N9" s="404"/>
      <c r="O9" s="404"/>
      <c r="P9" s="404"/>
      <c r="Q9" s="404"/>
      <c r="R9" s="404"/>
      <c r="S9" s="404"/>
      <c r="T9" s="404"/>
      <c r="U9" s="404"/>
      <c r="V9" s="404"/>
      <c r="W9" s="404"/>
      <c r="X9" s="404"/>
      <c r="Y9" s="404"/>
      <c r="Z9" s="404"/>
      <c r="AA9" s="411"/>
      <c r="AB9" s="355">
        <f>SUM(C9:AA9)</f>
        <v>0</v>
      </c>
      <c r="AD9" s="641"/>
      <c r="AE9" s="638"/>
      <c r="AF9" s="638"/>
      <c r="AG9" s="638"/>
      <c r="AH9" s="638"/>
      <c r="AI9" s="638"/>
      <c r="AJ9" s="638"/>
      <c r="AK9" s="638"/>
      <c r="AL9" s="638"/>
      <c r="AM9" s="638"/>
      <c r="AN9" s="638"/>
      <c r="AO9" s="639"/>
      <c r="AP9" s="639"/>
      <c r="AQ9" s="639"/>
      <c r="AR9" s="639"/>
      <c r="AS9" s="639"/>
    </row>
    <row r="10" spans="1:45" x14ac:dyDescent="0.2">
      <c r="B10" s="632" t="s">
        <v>27</v>
      </c>
      <c r="C10" s="476"/>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8"/>
      <c r="AB10" s="478"/>
      <c r="AD10" s="642"/>
      <c r="AE10" s="638"/>
      <c r="AF10" s="638"/>
      <c r="AG10" s="638"/>
      <c r="AH10" s="638"/>
      <c r="AI10" s="638"/>
      <c r="AJ10" s="638"/>
      <c r="AK10" s="638"/>
      <c r="AL10" s="638"/>
      <c r="AM10" s="638"/>
      <c r="AN10" s="638"/>
      <c r="AO10" s="643"/>
      <c r="AP10" s="643"/>
      <c r="AQ10" s="643"/>
      <c r="AR10" s="643"/>
      <c r="AS10" s="643"/>
    </row>
    <row r="11" spans="1:45" x14ac:dyDescent="0.2">
      <c r="B11" s="644"/>
      <c r="C11" s="476">
        <f>SUMIF('WW Spending Actual'!$B$10:$B$49,'Program Spending Limits'!$B11,'WW Spending Actual'!D$10:D$49)</f>
        <v>0</v>
      </c>
      <c r="D11" s="477">
        <f>SUMIF('WW Spending Actual'!$B$10:$B$49,'Program Spending Limits'!$B11,'WW Spending Actual'!E$10:E$49)</f>
        <v>0</v>
      </c>
      <c r="E11" s="477">
        <f>SUMIF('WW Spending Actual'!$B$10:$B$49,'Program Spending Limits'!$B11,'WW Spending Actual'!F$10:F$49)</f>
        <v>0</v>
      </c>
      <c r="F11" s="477">
        <f>SUMIF('WW Spending Actual'!$B$10:$B$49,'Program Spending Limits'!$B11,'WW Spending Actual'!G$10:G$49)</f>
        <v>0</v>
      </c>
      <c r="G11" s="477">
        <f>SUMIF('WW Spending Actual'!$B$10:$B$49,'Program Spending Limits'!$B11,'WW Spending Actual'!H$10:H$49)</f>
        <v>0</v>
      </c>
      <c r="H11" s="477">
        <f>SUMIF('WW Spending Actual'!$B$10:$B$49,'Program Spending Limits'!$B11,'WW Spending Actual'!I$10:I$49)</f>
        <v>0</v>
      </c>
      <c r="I11" s="477">
        <f>SUMIF('WW Spending Actual'!$B$10:$B$49,'Program Spending Limits'!$B11,'WW Spending Actual'!J$10:J$49)</f>
        <v>0</v>
      </c>
      <c r="J11" s="477">
        <f>SUMIF('WW Spending Actual'!$B$10:$B$49,'Program Spending Limits'!$B11,'WW Spending Actual'!K$10:K$49)</f>
        <v>0</v>
      </c>
      <c r="K11" s="477">
        <f>SUMIF('WW Spending Actual'!$B$10:$B$49,'Program Spending Limits'!$B11,'WW Spending Actual'!L$10:L$49)</f>
        <v>0</v>
      </c>
      <c r="L11" s="477">
        <f>SUMIF('WW Spending Actual'!$B$10:$B$49,'Program Spending Limits'!$B11,'WW Spending Actual'!M$10:M$49)</f>
        <v>0</v>
      </c>
      <c r="M11" s="477">
        <f>SUMIF('WW Spending Actual'!$B$10:$B$49,'Program Spending Limits'!$B11,'WW Spending Actual'!N$10:N$49)</f>
        <v>0</v>
      </c>
      <c r="N11" s="477">
        <f>SUMIF('WW Spending Actual'!$B$10:$B$49,'Program Spending Limits'!$B11,'WW Spending Actual'!O$10:O$49)</f>
        <v>0</v>
      </c>
      <c r="O11" s="477">
        <f>SUMIF('WW Spending Actual'!$B$10:$B$49,'Program Spending Limits'!$B11,'WW Spending Actual'!P$10:P$49)</f>
        <v>0</v>
      </c>
      <c r="P11" s="477">
        <f>SUMIF('WW Spending Actual'!$B$10:$B$49,'Program Spending Limits'!$B11,'WW Spending Actual'!Q$10:Q$49)</f>
        <v>0</v>
      </c>
      <c r="Q11" s="477">
        <f>SUMIF('WW Spending Actual'!$B$10:$B$49,'Program Spending Limits'!$B11,'WW Spending Actual'!R$10:R$49)</f>
        <v>0</v>
      </c>
      <c r="R11" s="477">
        <f>SUMIF('WW Spending Actual'!$B$10:$B$49,'Program Spending Limits'!$B11,'WW Spending Actual'!S$10:S$49)</f>
        <v>0</v>
      </c>
      <c r="S11" s="477">
        <f>SUMIF('WW Spending Actual'!$B$10:$B$49,'Program Spending Limits'!$B11,'WW Spending Actual'!T$10:T$49)</f>
        <v>0</v>
      </c>
      <c r="T11" s="477">
        <f>SUMIF('WW Spending Actual'!$B$10:$B$49,'Program Spending Limits'!$B11,'WW Spending Actual'!U$10:U$49)</f>
        <v>0</v>
      </c>
      <c r="U11" s="477">
        <f>SUMIF('WW Spending Actual'!$B$10:$B$49,'Program Spending Limits'!$B11,'WW Spending Actual'!V$10:V$49)</f>
        <v>0</v>
      </c>
      <c r="V11" s="477">
        <f>SUMIF('WW Spending Actual'!$B$10:$B$49,'Program Spending Limits'!$B11,'WW Spending Actual'!W$10:W$49)</f>
        <v>0</v>
      </c>
      <c r="W11" s="477">
        <f>SUMIF('WW Spending Actual'!$B$10:$B$49,'Program Spending Limits'!$B11,'WW Spending Actual'!X$10:X$49)</f>
        <v>0</v>
      </c>
      <c r="X11" s="477">
        <f>SUMIF('WW Spending Actual'!$B$10:$B$49,'Program Spending Limits'!$B11,'WW Spending Actual'!Y$10:Y$49)</f>
        <v>0</v>
      </c>
      <c r="Y11" s="477">
        <f>SUMIF('WW Spending Actual'!$B$10:$B$49,'Program Spending Limits'!$B11,'WW Spending Actual'!Z$10:Z$49)</f>
        <v>0</v>
      </c>
      <c r="Z11" s="477">
        <f>SUMIF('WW Spending Actual'!$B$10:$B$49,'Program Spending Limits'!$B11,'WW Spending Actual'!AA$10:AA$49)</f>
        <v>0</v>
      </c>
      <c r="AA11" s="478">
        <f>SUMIF('WW Spending Actual'!$B$10:$B$49,'Program Spending Limits'!$B11,'WW Spending Actual'!AB$10:AB$49)</f>
        <v>0</v>
      </c>
      <c r="AB11" s="478"/>
      <c r="AD11" s="645"/>
      <c r="AE11" s="638"/>
      <c r="AF11" s="638"/>
      <c r="AG11" s="638"/>
      <c r="AH11" s="638"/>
      <c r="AI11" s="638"/>
      <c r="AJ11" s="638"/>
      <c r="AK11" s="638"/>
      <c r="AL11" s="638"/>
      <c r="AM11" s="638"/>
      <c r="AN11" s="638"/>
      <c r="AO11" s="639"/>
      <c r="AP11" s="639"/>
      <c r="AQ11" s="639"/>
      <c r="AR11" s="639"/>
      <c r="AS11" s="639"/>
    </row>
    <row r="12" spans="1:45" x14ac:dyDescent="0.2">
      <c r="B12" s="644"/>
      <c r="C12" s="476">
        <f>SUMIF('WW Spending Actual'!$B$10:$B$49,'Program Spending Limits'!$B12,'WW Spending Actual'!D$10:D$49)</f>
        <v>0</v>
      </c>
      <c r="D12" s="477">
        <f>SUMIF('WW Spending Actual'!$B$10:$B$49,'Program Spending Limits'!$B12,'WW Spending Actual'!E$10:E$49)</f>
        <v>0</v>
      </c>
      <c r="E12" s="477">
        <f>SUMIF('WW Spending Actual'!$B$10:$B$49,'Program Spending Limits'!$B12,'WW Spending Actual'!F$10:F$49)</f>
        <v>0</v>
      </c>
      <c r="F12" s="477">
        <f>SUMIF('WW Spending Actual'!$B$10:$B$49,'Program Spending Limits'!$B12,'WW Spending Actual'!G$10:G$49)</f>
        <v>0</v>
      </c>
      <c r="G12" s="477">
        <f>SUMIF('WW Spending Actual'!$B$10:$B$49,'Program Spending Limits'!$B12,'WW Spending Actual'!H$10:H$49)</f>
        <v>0</v>
      </c>
      <c r="H12" s="477">
        <f>SUMIF('WW Spending Actual'!$B$10:$B$49,'Program Spending Limits'!$B12,'WW Spending Actual'!I$10:I$49)</f>
        <v>0</v>
      </c>
      <c r="I12" s="477">
        <f>SUMIF('WW Spending Actual'!$B$10:$B$49,'Program Spending Limits'!$B12,'WW Spending Actual'!J$10:J$49)</f>
        <v>0</v>
      </c>
      <c r="J12" s="477">
        <f>SUMIF('WW Spending Actual'!$B$10:$B$49,'Program Spending Limits'!$B12,'WW Spending Actual'!K$10:K$49)</f>
        <v>0</v>
      </c>
      <c r="K12" s="477">
        <f>SUMIF('WW Spending Actual'!$B$10:$B$49,'Program Spending Limits'!$B12,'WW Spending Actual'!L$10:L$49)</f>
        <v>0</v>
      </c>
      <c r="L12" s="477">
        <f>SUMIF('WW Spending Actual'!$B$10:$B$49,'Program Spending Limits'!$B12,'WW Spending Actual'!M$10:M$49)</f>
        <v>0</v>
      </c>
      <c r="M12" s="477">
        <f>SUMIF('WW Spending Actual'!$B$10:$B$49,'Program Spending Limits'!$B12,'WW Spending Actual'!N$10:N$49)</f>
        <v>0</v>
      </c>
      <c r="N12" s="477">
        <f>SUMIF('WW Spending Actual'!$B$10:$B$49,'Program Spending Limits'!$B12,'WW Spending Actual'!O$10:O$49)</f>
        <v>0</v>
      </c>
      <c r="O12" s="477">
        <f>SUMIF('WW Spending Actual'!$B$10:$B$49,'Program Spending Limits'!$B12,'WW Spending Actual'!P$10:P$49)</f>
        <v>0</v>
      </c>
      <c r="P12" s="477">
        <f>SUMIF('WW Spending Actual'!$B$10:$B$49,'Program Spending Limits'!$B12,'WW Spending Actual'!Q$10:Q$49)</f>
        <v>0</v>
      </c>
      <c r="Q12" s="477">
        <f>SUMIF('WW Spending Actual'!$B$10:$B$49,'Program Spending Limits'!$B12,'WW Spending Actual'!R$10:R$49)</f>
        <v>0</v>
      </c>
      <c r="R12" s="477">
        <f>SUMIF('WW Spending Actual'!$B$10:$B$49,'Program Spending Limits'!$B12,'WW Spending Actual'!S$10:S$49)</f>
        <v>0</v>
      </c>
      <c r="S12" s="477">
        <f>SUMIF('WW Spending Actual'!$B$10:$B$49,'Program Spending Limits'!$B12,'WW Spending Actual'!T$10:T$49)</f>
        <v>0</v>
      </c>
      <c r="T12" s="477">
        <f>SUMIF('WW Spending Actual'!$B$10:$B$49,'Program Spending Limits'!$B12,'WW Spending Actual'!U$10:U$49)</f>
        <v>0</v>
      </c>
      <c r="U12" s="477">
        <f>SUMIF('WW Spending Actual'!$B$10:$B$49,'Program Spending Limits'!$B12,'WW Spending Actual'!V$10:V$49)</f>
        <v>0</v>
      </c>
      <c r="V12" s="477">
        <f>SUMIF('WW Spending Actual'!$B$10:$B$49,'Program Spending Limits'!$B12,'WW Spending Actual'!W$10:W$49)</f>
        <v>0</v>
      </c>
      <c r="W12" s="477">
        <f>SUMIF('WW Spending Actual'!$B$10:$B$49,'Program Spending Limits'!$B12,'WW Spending Actual'!X$10:X$49)</f>
        <v>0</v>
      </c>
      <c r="X12" s="477">
        <f>SUMIF('WW Spending Actual'!$B$10:$B$49,'Program Spending Limits'!$B12,'WW Spending Actual'!Y$10:Y$49)</f>
        <v>0</v>
      </c>
      <c r="Y12" s="477">
        <f>SUMIF('WW Spending Actual'!$B$10:$B$49,'Program Spending Limits'!$B12,'WW Spending Actual'!Z$10:Z$49)</f>
        <v>0</v>
      </c>
      <c r="Z12" s="477">
        <f>SUMIF('WW Spending Actual'!$B$10:$B$49,'Program Spending Limits'!$B12,'WW Spending Actual'!AA$10:AA$49)</f>
        <v>0</v>
      </c>
      <c r="AA12" s="478">
        <f>SUMIF('WW Spending Actual'!$B$10:$B$49,'Program Spending Limits'!$B12,'WW Spending Actual'!AB$10:AB$49)</f>
        <v>0</v>
      </c>
      <c r="AB12" s="478"/>
      <c r="AD12" s="645"/>
      <c r="AE12" s="638"/>
      <c r="AF12" s="638"/>
      <c r="AG12" s="638"/>
      <c r="AH12" s="638"/>
      <c r="AI12" s="638"/>
      <c r="AJ12" s="638"/>
      <c r="AK12" s="638"/>
      <c r="AL12" s="638"/>
      <c r="AM12" s="638"/>
      <c r="AN12" s="638"/>
      <c r="AO12" s="639"/>
      <c r="AP12" s="639"/>
      <c r="AQ12" s="639"/>
      <c r="AR12" s="639"/>
      <c r="AS12" s="639"/>
    </row>
    <row r="13" spans="1:45" x14ac:dyDescent="0.2">
      <c r="B13" s="646" t="s">
        <v>28</v>
      </c>
      <c r="C13" s="353">
        <f>C9-C11</f>
        <v>0</v>
      </c>
      <c r="D13" s="354">
        <f t="shared" ref="D13:AA13" si="0">D9-D11</f>
        <v>0</v>
      </c>
      <c r="E13" s="354">
        <f t="shared" si="0"/>
        <v>0</v>
      </c>
      <c r="F13" s="354">
        <f t="shared" si="0"/>
        <v>0</v>
      </c>
      <c r="G13" s="354">
        <f t="shared" si="0"/>
        <v>0</v>
      </c>
      <c r="H13" s="354">
        <f t="shared" si="0"/>
        <v>0</v>
      </c>
      <c r="I13" s="354">
        <f t="shared" si="0"/>
        <v>0</v>
      </c>
      <c r="J13" s="354">
        <f t="shared" si="0"/>
        <v>0</v>
      </c>
      <c r="K13" s="354">
        <f t="shared" si="0"/>
        <v>0</v>
      </c>
      <c r="L13" s="354">
        <f t="shared" si="0"/>
        <v>0</v>
      </c>
      <c r="M13" s="354">
        <f t="shared" si="0"/>
        <v>0</v>
      </c>
      <c r="N13" s="354">
        <f t="shared" si="0"/>
        <v>0</v>
      </c>
      <c r="O13" s="354">
        <f t="shared" si="0"/>
        <v>0</v>
      </c>
      <c r="P13" s="354">
        <f t="shared" si="0"/>
        <v>0</v>
      </c>
      <c r="Q13" s="354">
        <f t="shared" si="0"/>
        <v>0</v>
      </c>
      <c r="R13" s="354">
        <f t="shared" si="0"/>
        <v>0</v>
      </c>
      <c r="S13" s="354">
        <f t="shared" si="0"/>
        <v>0</v>
      </c>
      <c r="T13" s="354">
        <f t="shared" si="0"/>
        <v>0</v>
      </c>
      <c r="U13" s="354">
        <f t="shared" si="0"/>
        <v>0</v>
      </c>
      <c r="V13" s="354">
        <f t="shared" si="0"/>
        <v>0</v>
      </c>
      <c r="W13" s="354">
        <f t="shared" si="0"/>
        <v>0</v>
      </c>
      <c r="X13" s="354">
        <f t="shared" si="0"/>
        <v>0</v>
      </c>
      <c r="Y13" s="354">
        <f t="shared" si="0"/>
        <v>0</v>
      </c>
      <c r="Z13" s="354">
        <f t="shared" si="0"/>
        <v>0</v>
      </c>
      <c r="AA13" s="355">
        <f t="shared" si="0"/>
        <v>0</v>
      </c>
      <c r="AB13" s="478">
        <f>SUM(C13:AA13)</f>
        <v>0</v>
      </c>
    </row>
    <row r="14" spans="1:45" ht="13.5" thickBot="1" x14ac:dyDescent="0.25">
      <c r="B14" s="646" t="s">
        <v>29</v>
      </c>
      <c r="C14" s="557" t="str">
        <f t="shared" ref="C14:AA14" si="1">IF(C13&lt;0,"Over",".")</f>
        <v>.</v>
      </c>
      <c r="D14" s="558" t="str">
        <f t="shared" si="1"/>
        <v>.</v>
      </c>
      <c r="E14" s="558" t="str">
        <f t="shared" si="1"/>
        <v>.</v>
      </c>
      <c r="F14" s="558" t="str">
        <f t="shared" si="1"/>
        <v>.</v>
      </c>
      <c r="G14" s="558" t="str">
        <f t="shared" si="1"/>
        <v>.</v>
      </c>
      <c r="H14" s="558" t="str">
        <f t="shared" si="1"/>
        <v>.</v>
      </c>
      <c r="I14" s="558" t="str">
        <f t="shared" si="1"/>
        <v>.</v>
      </c>
      <c r="J14" s="558" t="str">
        <f t="shared" si="1"/>
        <v>.</v>
      </c>
      <c r="K14" s="558" t="str">
        <f t="shared" si="1"/>
        <v>.</v>
      </c>
      <c r="L14" s="558" t="str">
        <f t="shared" si="1"/>
        <v>.</v>
      </c>
      <c r="M14" s="558" t="str">
        <f t="shared" si="1"/>
        <v>.</v>
      </c>
      <c r="N14" s="558" t="str">
        <f t="shared" si="1"/>
        <v>.</v>
      </c>
      <c r="O14" s="558" t="str">
        <f t="shared" si="1"/>
        <v>.</v>
      </c>
      <c r="P14" s="558" t="str">
        <f t="shared" si="1"/>
        <v>.</v>
      </c>
      <c r="Q14" s="558" t="str">
        <f t="shared" si="1"/>
        <v>.</v>
      </c>
      <c r="R14" s="558" t="str">
        <f t="shared" si="1"/>
        <v>.</v>
      </c>
      <c r="S14" s="558" t="str">
        <f t="shared" si="1"/>
        <v>.</v>
      </c>
      <c r="T14" s="558" t="str">
        <f t="shared" si="1"/>
        <v>.</v>
      </c>
      <c r="U14" s="558" t="str">
        <f t="shared" si="1"/>
        <v>.</v>
      </c>
      <c r="V14" s="558" t="str">
        <f t="shared" si="1"/>
        <v>.</v>
      </c>
      <c r="W14" s="558" t="str">
        <f t="shared" si="1"/>
        <v>.</v>
      </c>
      <c r="X14" s="558" t="str">
        <f t="shared" si="1"/>
        <v>.</v>
      </c>
      <c r="Y14" s="558" t="str">
        <f t="shared" si="1"/>
        <v>.</v>
      </c>
      <c r="Z14" s="558" t="str">
        <f t="shared" si="1"/>
        <v>.</v>
      </c>
      <c r="AA14" s="559" t="str">
        <f t="shared" si="1"/>
        <v>.</v>
      </c>
      <c r="AB14" s="559" t="str">
        <f>IF(AB13&lt;0,"Over",".")</f>
        <v>.</v>
      </c>
    </row>
    <row r="15" spans="1:45" s="176" customFormat="1" x14ac:dyDescent="0.2">
      <c r="B15" s="72"/>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row>
  </sheetData>
  <sheetProtection password="CD94"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1:AC404"/>
  <sheetViews>
    <sheetView zoomScaleNormal="100" workbookViewId="0">
      <selection activeCell="H12" sqref="H12"/>
    </sheetView>
  </sheetViews>
  <sheetFormatPr defaultColWidth="8.7109375" defaultRowHeight="12.75" x14ac:dyDescent="0.2"/>
  <cols>
    <col min="1" max="1" width="26.140625" style="51" customWidth="1"/>
    <col min="2" max="29" width="13" style="51" customWidth="1"/>
    <col min="30" max="16384" width="8.7109375" style="51"/>
  </cols>
  <sheetData>
    <row r="1" spans="1:11" ht="27.6" customHeight="1" x14ac:dyDescent="0.2">
      <c r="A1" s="71"/>
      <c r="B1" s="71"/>
      <c r="C1" s="71"/>
      <c r="D1" s="71"/>
      <c r="E1" s="50"/>
      <c r="F1" s="50"/>
      <c r="G1" s="50"/>
      <c r="H1" s="50"/>
    </row>
    <row r="2" spans="1:11" x14ac:dyDescent="0.2">
      <c r="A2" s="50"/>
      <c r="B2" s="50"/>
      <c r="C2" s="50"/>
      <c r="D2" s="50"/>
      <c r="E2" s="52" t="s">
        <v>58</v>
      </c>
      <c r="F2" s="464"/>
      <c r="G2" s="467" t="s">
        <v>59</v>
      </c>
      <c r="H2" s="465"/>
      <c r="J2" s="479" t="s">
        <v>192</v>
      </c>
      <c r="K2" s="475"/>
    </row>
    <row r="3" spans="1:11" x14ac:dyDescent="0.2">
      <c r="A3" s="53"/>
      <c r="B3" s="50"/>
      <c r="C3" s="50"/>
      <c r="D3" s="50"/>
      <c r="E3" s="52" t="s">
        <v>60</v>
      </c>
      <c r="F3" s="466"/>
      <c r="G3" s="467" t="s">
        <v>61</v>
      </c>
      <c r="H3" s="465"/>
      <c r="J3" s="479" t="s">
        <v>193</v>
      </c>
      <c r="K3" s="475"/>
    </row>
    <row r="4" spans="1:11" x14ac:dyDescent="0.2">
      <c r="A4" s="53"/>
      <c r="B4" s="50"/>
      <c r="C4" s="50"/>
      <c r="D4" s="50"/>
      <c r="E4" s="50"/>
      <c r="F4" s="50"/>
      <c r="G4" s="52"/>
      <c r="H4" s="50"/>
    </row>
    <row r="5" spans="1:11" s="186" customFormat="1" ht="15" x14ac:dyDescent="0.2">
      <c r="A5" s="109" t="s">
        <v>129</v>
      </c>
      <c r="B5" s="48"/>
      <c r="C5" s="48"/>
      <c r="D5" s="48"/>
      <c r="E5" s="48"/>
      <c r="F5" s="48"/>
      <c r="G5" s="54"/>
      <c r="H5" s="54"/>
    </row>
    <row r="6" spans="1:11" s="186" customFormat="1" ht="15" x14ac:dyDescent="0.2">
      <c r="A6" s="109" t="s">
        <v>130</v>
      </c>
      <c r="B6" s="48"/>
      <c r="C6" s="48"/>
      <c r="D6" s="48"/>
      <c r="E6" s="54"/>
      <c r="F6" s="54"/>
      <c r="G6" s="54"/>
      <c r="H6" s="54"/>
    </row>
    <row r="7" spans="1:11" s="186" customFormat="1" ht="14.25" x14ac:dyDescent="0.2">
      <c r="A7" s="109" t="s">
        <v>131</v>
      </c>
      <c r="B7" s="54"/>
      <c r="C7" s="54"/>
      <c r="D7" s="54"/>
      <c r="E7" s="54"/>
      <c r="F7" s="54"/>
      <c r="G7" s="54"/>
      <c r="H7" s="54"/>
    </row>
    <row r="8" spans="1:11" s="186" customFormat="1" ht="14.25" x14ac:dyDescent="0.2">
      <c r="A8" s="187" t="s">
        <v>132</v>
      </c>
      <c r="B8" s="54"/>
      <c r="C8" s="54"/>
      <c r="D8" s="54"/>
      <c r="E8" s="54"/>
      <c r="F8" s="54"/>
      <c r="G8" s="54"/>
      <c r="H8" s="54"/>
    </row>
    <row r="9" spans="1:11" s="186" customFormat="1" ht="14.25" x14ac:dyDescent="0.2">
      <c r="A9" s="109" t="s">
        <v>133</v>
      </c>
      <c r="B9" s="54"/>
      <c r="C9" s="54"/>
      <c r="D9" s="54"/>
      <c r="E9" s="54"/>
      <c r="F9" s="54"/>
      <c r="G9" s="54"/>
      <c r="H9" s="54"/>
    </row>
    <row r="10" spans="1:11" s="110" customFormat="1" ht="14.25" x14ac:dyDescent="0.2">
      <c r="A10" s="109" t="s">
        <v>134</v>
      </c>
      <c r="B10" s="188"/>
      <c r="C10" s="189"/>
      <c r="D10" s="189"/>
      <c r="E10" s="189"/>
      <c r="F10" s="189"/>
      <c r="G10" s="189"/>
      <c r="H10" s="189"/>
    </row>
    <row r="11" spans="1:11" s="110" customFormat="1" ht="14.25" x14ac:dyDescent="0.2">
      <c r="A11" s="109" t="s">
        <v>135</v>
      </c>
      <c r="B11" s="188"/>
      <c r="C11" s="189"/>
      <c r="D11" s="189"/>
      <c r="E11" s="189"/>
      <c r="F11" s="189"/>
      <c r="G11" s="189"/>
      <c r="H11" s="189"/>
    </row>
    <row r="12" spans="1:11" s="110" customFormat="1" ht="14.25" x14ac:dyDescent="0.2">
      <c r="A12" s="187" t="s">
        <v>136</v>
      </c>
      <c r="B12" s="188"/>
      <c r="C12" s="189"/>
      <c r="D12" s="189"/>
      <c r="E12" s="189"/>
      <c r="F12" s="189"/>
      <c r="G12" s="189"/>
      <c r="H12" s="189"/>
    </row>
    <row r="13" spans="1:11" s="110" customFormat="1" ht="14.25" x14ac:dyDescent="0.2">
      <c r="A13" s="187" t="s">
        <v>137</v>
      </c>
      <c r="B13" s="188"/>
      <c r="C13" s="189"/>
      <c r="D13" s="189"/>
      <c r="E13" s="189"/>
      <c r="F13" s="189"/>
      <c r="G13" s="189"/>
      <c r="H13" s="189"/>
    </row>
    <row r="14" spans="1:11" s="75" customFormat="1" x14ac:dyDescent="0.2">
      <c r="A14" s="190"/>
      <c r="B14" s="191"/>
      <c r="C14" s="192"/>
      <c r="D14" s="192"/>
      <c r="E14" s="27"/>
      <c r="F14" s="27"/>
      <c r="G14" s="27"/>
      <c r="H14" s="27"/>
    </row>
    <row r="15" spans="1:11" ht="13.5" thickBot="1" x14ac:dyDescent="0.25">
      <c r="A15" s="55"/>
      <c r="B15" s="50"/>
      <c r="C15" s="50"/>
      <c r="D15" s="50"/>
      <c r="E15" s="50"/>
      <c r="F15" s="50"/>
      <c r="G15" s="50"/>
      <c r="H15" s="50"/>
    </row>
    <row r="16" spans="1:11" s="75" customFormat="1" ht="14.45" hidden="1" customHeight="1" x14ac:dyDescent="0.25">
      <c r="A16" s="84"/>
      <c r="B16" s="84"/>
    </row>
    <row r="17" spans="1:2" s="75" customFormat="1" ht="14.45" hidden="1" customHeight="1" x14ac:dyDescent="0.25">
      <c r="A17" s="84"/>
      <c r="B17" s="84"/>
    </row>
    <row r="18" spans="1:2" s="75" customFormat="1" ht="14.45" hidden="1" customHeight="1" x14ac:dyDescent="0.25">
      <c r="A18" s="84"/>
      <c r="B18" s="84"/>
    </row>
    <row r="19" spans="1:2" s="75" customFormat="1" ht="14.45" hidden="1" customHeight="1" x14ac:dyDescent="0.25">
      <c r="A19" s="84"/>
      <c r="B19" s="84"/>
    </row>
    <row r="20" spans="1:2" s="75" customFormat="1" ht="14.45" hidden="1" customHeight="1" x14ac:dyDescent="0.25">
      <c r="A20" s="84"/>
      <c r="B20" s="84"/>
    </row>
    <row r="21" spans="1:2" s="75" customFormat="1" ht="14.45" hidden="1" customHeight="1" x14ac:dyDescent="0.25">
      <c r="A21" s="84"/>
      <c r="B21" s="84"/>
    </row>
    <row r="22" spans="1:2" s="75" customFormat="1" ht="14.45" hidden="1" customHeight="1" x14ac:dyDescent="0.25">
      <c r="A22" s="84"/>
      <c r="B22" s="84"/>
    </row>
    <row r="23" spans="1:2" s="75" customFormat="1" ht="14.45" hidden="1" customHeight="1" x14ac:dyDescent="0.25">
      <c r="A23" s="84"/>
      <c r="B23" s="84"/>
    </row>
    <row r="24" spans="1:2" s="75" customFormat="1" ht="14.45" hidden="1" customHeight="1" x14ac:dyDescent="0.25">
      <c r="A24" s="84"/>
      <c r="B24" s="84"/>
    </row>
    <row r="25" spans="1:2" s="75" customFormat="1" ht="14.45" hidden="1" customHeight="1" x14ac:dyDescent="0.25">
      <c r="A25" s="84"/>
      <c r="B25" s="84"/>
    </row>
    <row r="26" spans="1:2" s="75" customFormat="1" ht="14.45" hidden="1" customHeight="1" x14ac:dyDescent="0.25">
      <c r="A26" s="84"/>
      <c r="B26" s="84"/>
    </row>
    <row r="27" spans="1:2" s="75" customFormat="1" ht="14.45" hidden="1" customHeight="1" x14ac:dyDescent="0.25">
      <c r="A27" s="84"/>
      <c r="B27" s="84"/>
    </row>
    <row r="28" spans="1:2" s="75" customFormat="1" ht="14.45" hidden="1" customHeight="1" x14ac:dyDescent="0.25">
      <c r="A28" s="84"/>
      <c r="B28" s="84"/>
    </row>
    <row r="29" spans="1:2" s="75" customFormat="1" ht="14.45" hidden="1" customHeight="1" x14ac:dyDescent="0.25">
      <c r="A29" s="84"/>
      <c r="B29" s="84"/>
    </row>
    <row r="30" spans="1:2" s="75" customFormat="1" ht="14.45" hidden="1" customHeight="1" x14ac:dyDescent="0.25">
      <c r="A30" s="84"/>
      <c r="B30" s="84"/>
    </row>
    <row r="31" spans="1:2" s="75" customFormat="1" ht="14.45" hidden="1" customHeight="1" x14ac:dyDescent="0.25">
      <c r="A31" s="84"/>
      <c r="B31" s="84"/>
    </row>
    <row r="32" spans="1:2" s="75" customFormat="1" ht="14.45" hidden="1" customHeight="1" x14ac:dyDescent="0.25">
      <c r="A32" s="84"/>
      <c r="B32" s="84"/>
    </row>
    <row r="33" spans="1:2" s="75" customFormat="1" ht="14.45" hidden="1" customHeight="1" x14ac:dyDescent="0.25">
      <c r="A33" s="84"/>
      <c r="B33" s="84"/>
    </row>
    <row r="34" spans="1:2" s="75" customFormat="1" ht="14.45" hidden="1" customHeight="1" x14ac:dyDescent="0.25">
      <c r="A34" s="84"/>
      <c r="B34" s="84"/>
    </row>
    <row r="35" spans="1:2" s="75" customFormat="1" ht="14.45" hidden="1" customHeight="1" x14ac:dyDescent="0.25">
      <c r="A35" s="84"/>
      <c r="B35" s="84"/>
    </row>
    <row r="36" spans="1:2" s="75" customFormat="1" ht="14.45" hidden="1" customHeight="1" x14ac:dyDescent="0.25">
      <c r="A36" s="84"/>
      <c r="B36" s="84"/>
    </row>
    <row r="37" spans="1:2" s="75" customFormat="1" ht="14.45" hidden="1" customHeight="1" x14ac:dyDescent="0.25">
      <c r="A37" s="84"/>
      <c r="B37" s="84"/>
    </row>
    <row r="38" spans="1:2" s="75" customFormat="1" ht="14.45" hidden="1" customHeight="1" x14ac:dyDescent="0.25">
      <c r="A38" s="84"/>
      <c r="B38" s="84"/>
    </row>
    <row r="39" spans="1:2" s="75" customFormat="1" ht="14.45" hidden="1" customHeight="1" x14ac:dyDescent="0.25">
      <c r="A39" s="84"/>
      <c r="B39" s="84"/>
    </row>
    <row r="40" spans="1:2" s="75" customFormat="1" ht="14.45" hidden="1" customHeight="1" x14ac:dyDescent="0.25">
      <c r="A40" s="84"/>
      <c r="B40" s="84"/>
    </row>
    <row r="41" spans="1:2" s="75" customFormat="1" ht="14.45" hidden="1" customHeight="1" x14ac:dyDescent="0.25">
      <c r="A41" s="84"/>
      <c r="B41" s="84"/>
    </row>
    <row r="42" spans="1:2" s="75" customFormat="1" ht="14.45" hidden="1" customHeight="1" x14ac:dyDescent="0.25">
      <c r="A42" s="84"/>
      <c r="B42" s="84"/>
    </row>
    <row r="43" spans="1:2" s="75" customFormat="1" ht="14.45" hidden="1" customHeight="1" x14ac:dyDescent="0.25">
      <c r="A43" s="84"/>
      <c r="B43" s="84"/>
    </row>
    <row r="44" spans="1:2" s="75" customFormat="1" ht="14.45" hidden="1" customHeight="1" x14ac:dyDescent="0.25">
      <c r="A44" s="84"/>
      <c r="B44" s="84"/>
    </row>
    <row r="45" spans="1:2" s="75" customFormat="1" ht="14.45" hidden="1" customHeight="1" x14ac:dyDescent="0.25">
      <c r="A45" s="84"/>
      <c r="B45" s="84"/>
    </row>
    <row r="46" spans="1:2" s="75" customFormat="1" ht="14.45" hidden="1" customHeight="1" x14ac:dyDescent="0.25">
      <c r="A46" s="84"/>
      <c r="B46" s="84"/>
    </row>
    <row r="47" spans="1:2" s="75" customFormat="1" ht="14.45" hidden="1" customHeight="1" x14ac:dyDescent="0.25">
      <c r="A47" s="84"/>
      <c r="B47" s="84"/>
    </row>
    <row r="48" spans="1:2" s="75" customFormat="1" ht="14.45" hidden="1" customHeight="1" x14ac:dyDescent="0.25">
      <c r="A48" s="84"/>
      <c r="B48" s="84"/>
    </row>
    <row r="49" spans="1:2" s="75" customFormat="1" ht="14.45" hidden="1" customHeight="1" x14ac:dyDescent="0.25">
      <c r="A49" s="84"/>
      <c r="B49" s="84"/>
    </row>
    <row r="50" spans="1:2" s="75" customFormat="1" ht="14.45" hidden="1" customHeight="1" x14ac:dyDescent="0.25">
      <c r="A50" s="84"/>
      <c r="B50" s="84"/>
    </row>
    <row r="51" spans="1:2" s="75" customFormat="1" ht="14.45" hidden="1" customHeight="1" x14ac:dyDescent="0.25">
      <c r="A51" s="84"/>
      <c r="B51" s="84"/>
    </row>
    <row r="52" spans="1:2" s="75" customFormat="1" ht="14.45" hidden="1" customHeight="1" x14ac:dyDescent="0.25">
      <c r="A52" s="84"/>
      <c r="B52" s="84"/>
    </row>
    <row r="53" spans="1:2" s="75" customFormat="1" ht="14.45" hidden="1" customHeight="1" x14ac:dyDescent="0.25">
      <c r="A53" s="84"/>
      <c r="B53" s="84"/>
    </row>
    <row r="54" spans="1:2" s="75" customFormat="1" ht="14.45" hidden="1" customHeight="1" x14ac:dyDescent="0.25">
      <c r="A54" s="84"/>
      <c r="B54" s="84"/>
    </row>
    <row r="55" spans="1:2" s="75" customFormat="1" ht="14.45" hidden="1" customHeight="1" x14ac:dyDescent="0.25">
      <c r="A55" s="84"/>
      <c r="B55" s="84"/>
    </row>
    <row r="56" spans="1:2" s="75" customFormat="1" ht="14.45" hidden="1" customHeight="1" x14ac:dyDescent="0.25">
      <c r="A56" s="84"/>
      <c r="B56" s="84"/>
    </row>
    <row r="57" spans="1:2" s="75" customFormat="1" ht="14.45" hidden="1" customHeight="1" x14ac:dyDescent="0.25">
      <c r="A57" s="84"/>
      <c r="B57" s="84"/>
    </row>
    <row r="58" spans="1:2" s="75" customFormat="1" ht="14.45" hidden="1" customHeight="1" x14ac:dyDescent="0.25">
      <c r="A58" s="84"/>
      <c r="B58" s="84"/>
    </row>
    <row r="59" spans="1:2" s="75" customFormat="1" ht="14.45" hidden="1" customHeight="1" x14ac:dyDescent="0.25">
      <c r="A59" s="84"/>
      <c r="B59" s="84"/>
    </row>
    <row r="60" spans="1:2" s="75" customFormat="1" ht="14.45" hidden="1" customHeight="1" x14ac:dyDescent="0.25">
      <c r="A60" s="84"/>
      <c r="B60" s="84"/>
    </row>
    <row r="61" spans="1:2" s="75" customFormat="1" ht="14.45" hidden="1" customHeight="1" x14ac:dyDescent="0.25">
      <c r="A61" s="84"/>
      <c r="B61" s="84"/>
    </row>
    <row r="62" spans="1:2" s="75" customFormat="1" ht="14.45" hidden="1" customHeight="1" x14ac:dyDescent="0.25">
      <c r="A62" s="84"/>
      <c r="B62" s="84"/>
    </row>
    <row r="63" spans="1:2" s="75" customFormat="1" ht="14.45" hidden="1" customHeight="1" x14ac:dyDescent="0.25">
      <c r="A63" s="84"/>
      <c r="B63" s="84"/>
    </row>
    <row r="64" spans="1:2" s="75" customFormat="1" ht="14.45" hidden="1" customHeight="1" x14ac:dyDescent="0.25">
      <c r="A64" s="84"/>
      <c r="B64" s="84"/>
    </row>
    <row r="65" spans="1:2" s="75" customFormat="1" ht="14.45" hidden="1" customHeight="1" x14ac:dyDescent="0.25">
      <c r="A65" s="84"/>
      <c r="B65" s="84"/>
    </row>
    <row r="66" spans="1:2" s="75" customFormat="1" ht="14.45" hidden="1" customHeight="1" x14ac:dyDescent="0.25">
      <c r="A66" s="84"/>
      <c r="B66" s="84"/>
    </row>
    <row r="67" spans="1:2" s="75" customFormat="1" ht="14.45" hidden="1" customHeight="1" x14ac:dyDescent="0.25">
      <c r="A67" s="84"/>
      <c r="B67" s="84"/>
    </row>
    <row r="68" spans="1:2" s="75" customFormat="1" ht="14.45" hidden="1" customHeight="1" x14ac:dyDescent="0.25">
      <c r="A68" s="84"/>
      <c r="B68" s="84"/>
    </row>
    <row r="69" spans="1:2" s="75" customFormat="1" ht="14.45" hidden="1" customHeight="1" x14ac:dyDescent="0.25">
      <c r="A69" s="84"/>
      <c r="B69" s="84"/>
    </row>
    <row r="70" spans="1:2" s="75" customFormat="1" ht="14.45" hidden="1" customHeight="1" x14ac:dyDescent="0.25">
      <c r="A70" s="84"/>
      <c r="B70" s="84"/>
    </row>
    <row r="71" spans="1:2" s="75" customFormat="1" ht="14.45" hidden="1" customHeight="1" x14ac:dyDescent="0.25">
      <c r="A71" s="84"/>
      <c r="B71" s="84"/>
    </row>
    <row r="72" spans="1:2" s="75" customFormat="1" ht="14.45" hidden="1" customHeight="1" x14ac:dyDescent="0.25">
      <c r="A72" s="84"/>
      <c r="B72" s="84"/>
    </row>
    <row r="73" spans="1:2" s="75" customFormat="1" ht="14.45" hidden="1" customHeight="1" x14ac:dyDescent="0.25">
      <c r="A73" s="84"/>
      <c r="B73" s="84"/>
    </row>
    <row r="74" spans="1:2" s="75" customFormat="1" ht="14.45" hidden="1" customHeight="1" x14ac:dyDescent="0.25">
      <c r="A74" s="84"/>
      <c r="B74" s="84"/>
    </row>
    <row r="75" spans="1:2" s="75" customFormat="1" ht="14.45" hidden="1" customHeight="1" x14ac:dyDescent="0.25">
      <c r="A75" s="84"/>
      <c r="B75" s="84"/>
    </row>
    <row r="76" spans="1:2" s="75" customFormat="1" ht="14.45" hidden="1" customHeight="1" x14ac:dyDescent="0.25">
      <c r="A76" s="84"/>
      <c r="B76" s="84"/>
    </row>
    <row r="77" spans="1:2" s="75" customFormat="1" ht="14.45" hidden="1" customHeight="1" x14ac:dyDescent="0.25">
      <c r="A77" s="84"/>
      <c r="B77" s="84"/>
    </row>
    <row r="78" spans="1:2" s="75" customFormat="1" ht="14.45" hidden="1" customHeight="1" x14ac:dyDescent="0.25">
      <c r="A78" s="84"/>
      <c r="B78" s="84"/>
    </row>
    <row r="79" spans="1:2" s="75" customFormat="1" ht="14.45" hidden="1" customHeight="1" x14ac:dyDescent="0.25">
      <c r="A79" s="84"/>
      <c r="B79" s="84"/>
    </row>
    <row r="80" spans="1:2" s="75" customFormat="1" ht="14.45" hidden="1" customHeight="1" x14ac:dyDescent="0.25">
      <c r="A80" s="84"/>
      <c r="B80" s="84"/>
    </row>
    <row r="81" spans="1:2" s="75" customFormat="1" ht="14.45" hidden="1" customHeight="1" x14ac:dyDescent="0.25">
      <c r="A81" s="84"/>
      <c r="B81" s="84"/>
    </row>
    <row r="82" spans="1:2" s="75" customFormat="1" ht="14.45" hidden="1" customHeight="1" x14ac:dyDescent="0.25">
      <c r="A82" s="84"/>
      <c r="B82" s="84"/>
    </row>
    <row r="83" spans="1:2" s="75" customFormat="1" ht="14.45" hidden="1" customHeight="1" x14ac:dyDescent="0.25">
      <c r="A83" s="84"/>
      <c r="B83" s="84"/>
    </row>
    <row r="84" spans="1:2" s="75" customFormat="1" ht="14.45" hidden="1" customHeight="1" x14ac:dyDescent="0.25">
      <c r="A84" s="84"/>
      <c r="B84" s="84"/>
    </row>
    <row r="85" spans="1:2" s="75" customFormat="1" ht="14.45" hidden="1" customHeight="1" x14ac:dyDescent="0.25">
      <c r="A85" s="84"/>
      <c r="B85" s="84"/>
    </row>
    <row r="86" spans="1:2" s="75" customFormat="1" ht="14.45" hidden="1" customHeight="1" x14ac:dyDescent="0.25">
      <c r="A86" s="84"/>
      <c r="B86" s="84"/>
    </row>
    <row r="87" spans="1:2" s="75" customFormat="1" ht="14.45" hidden="1" customHeight="1" x14ac:dyDescent="0.25">
      <c r="A87" s="84"/>
      <c r="B87" s="84"/>
    </row>
    <row r="88" spans="1:2" s="75" customFormat="1" ht="14.45" hidden="1" customHeight="1" x14ac:dyDescent="0.25">
      <c r="A88" s="84"/>
      <c r="B88" s="84"/>
    </row>
    <row r="89" spans="1:2" s="75" customFormat="1" ht="14.45" hidden="1" customHeight="1" x14ac:dyDescent="0.25">
      <c r="A89" s="84"/>
      <c r="B89" s="84"/>
    </row>
    <row r="90" spans="1:2" s="75" customFormat="1" ht="14.45" hidden="1" customHeight="1" x14ac:dyDescent="0.25">
      <c r="A90" s="84"/>
      <c r="B90" s="84"/>
    </row>
    <row r="91" spans="1:2" s="75" customFormat="1" ht="14.45" hidden="1" customHeight="1" x14ac:dyDescent="0.25">
      <c r="A91" s="84"/>
      <c r="B91" s="84"/>
    </row>
    <row r="92" spans="1:2" s="75" customFormat="1" ht="14.45" hidden="1" customHeight="1" x14ac:dyDescent="0.25">
      <c r="A92" s="84"/>
      <c r="B92" s="84"/>
    </row>
    <row r="93" spans="1:2" s="75" customFormat="1" ht="14.45" hidden="1" customHeight="1" x14ac:dyDescent="0.25">
      <c r="A93" s="84"/>
      <c r="B93" s="84"/>
    </row>
    <row r="94" spans="1:2" s="75" customFormat="1" ht="14.45" hidden="1" customHeight="1" x14ac:dyDescent="0.25">
      <c r="A94" s="84"/>
      <c r="B94" s="84"/>
    </row>
    <row r="95" spans="1:2" s="75" customFormat="1" ht="14.45" hidden="1" customHeight="1" x14ac:dyDescent="0.25">
      <c r="A95" s="84"/>
      <c r="B95" s="84"/>
    </row>
    <row r="96" spans="1:2" s="75" customFormat="1" ht="15" hidden="1" customHeight="1" thickBot="1" x14ac:dyDescent="0.3">
      <c r="B96" s="84"/>
    </row>
    <row r="97" spans="1:29" s="75" customFormat="1" ht="15.75" thickBot="1" x14ac:dyDescent="0.3">
      <c r="A97" s="86" t="s">
        <v>87</v>
      </c>
    </row>
    <row r="98" spans="1:29" s="75" customFormat="1" ht="15" x14ac:dyDescent="0.25">
      <c r="A98" s="85"/>
    </row>
    <row r="99" spans="1:29" s="75" customFormat="1" ht="15" x14ac:dyDescent="0.25">
      <c r="A99" s="111" t="s">
        <v>15</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row>
    <row r="100" spans="1:29" s="103" customFormat="1" ht="29.45" customHeight="1" x14ac:dyDescent="0.25">
      <c r="A100" s="436" t="s">
        <v>155</v>
      </c>
      <c r="B100" s="432" t="s">
        <v>158</v>
      </c>
      <c r="C100" s="431">
        <v>1</v>
      </c>
      <c r="D100" s="431">
        <v>2</v>
      </c>
      <c r="E100" s="431">
        <v>3</v>
      </c>
      <c r="F100" s="431">
        <v>4</v>
      </c>
      <c r="G100" s="431">
        <v>5</v>
      </c>
      <c r="H100" s="431">
        <v>6</v>
      </c>
      <c r="I100" s="431">
        <v>7</v>
      </c>
      <c r="J100" s="431">
        <v>8</v>
      </c>
      <c r="K100" s="431">
        <v>9</v>
      </c>
      <c r="L100" s="431">
        <v>10</v>
      </c>
      <c r="M100" s="431">
        <v>11</v>
      </c>
      <c r="N100" s="431">
        <v>12</v>
      </c>
      <c r="O100" s="431">
        <v>13</v>
      </c>
      <c r="P100" s="431">
        <v>14</v>
      </c>
      <c r="Q100" s="431">
        <v>15</v>
      </c>
      <c r="R100" s="431">
        <v>16</v>
      </c>
      <c r="S100" s="431">
        <v>17</v>
      </c>
      <c r="T100" s="431">
        <v>18</v>
      </c>
      <c r="U100" s="431">
        <v>19</v>
      </c>
      <c r="V100" s="431">
        <v>20</v>
      </c>
      <c r="W100" s="431">
        <v>21</v>
      </c>
      <c r="X100" s="431">
        <v>22</v>
      </c>
      <c r="Y100" s="431">
        <v>23</v>
      </c>
      <c r="Z100" s="431">
        <v>24</v>
      </c>
      <c r="AA100" s="431">
        <v>25</v>
      </c>
      <c r="AB100" s="432" t="s">
        <v>19</v>
      </c>
      <c r="AC100" s="432" t="s">
        <v>159</v>
      </c>
    </row>
    <row r="101" spans="1:29" s="104" customFormat="1" ht="11.25" x14ac:dyDescent="0.2">
      <c r="A101" s="427" t="s">
        <v>96</v>
      </c>
      <c r="B101" s="433">
        <v>0</v>
      </c>
      <c r="C101" s="433">
        <v>0</v>
      </c>
      <c r="D101" s="433">
        <v>0</v>
      </c>
      <c r="E101" s="433">
        <v>0</v>
      </c>
      <c r="F101" s="433">
        <v>0</v>
      </c>
      <c r="G101" s="433">
        <v>0</v>
      </c>
      <c r="H101" s="433">
        <v>0</v>
      </c>
      <c r="I101" s="433">
        <v>0</v>
      </c>
      <c r="J101" s="433">
        <v>0</v>
      </c>
      <c r="K101" s="433">
        <v>0</v>
      </c>
      <c r="L101" s="433">
        <v>0</v>
      </c>
      <c r="M101" s="433">
        <v>0</v>
      </c>
      <c r="N101" s="433">
        <v>0</v>
      </c>
      <c r="O101" s="433">
        <v>0</v>
      </c>
      <c r="P101" s="433">
        <v>0</v>
      </c>
      <c r="Q101" s="433">
        <v>0</v>
      </c>
      <c r="R101" s="433">
        <v>0</v>
      </c>
      <c r="S101" s="433">
        <v>0</v>
      </c>
      <c r="T101" s="433">
        <v>0</v>
      </c>
      <c r="U101" s="433">
        <v>0</v>
      </c>
      <c r="V101" s="433">
        <v>0</v>
      </c>
      <c r="W101" s="433">
        <v>0</v>
      </c>
      <c r="X101" s="433">
        <v>0</v>
      </c>
      <c r="Y101" s="433">
        <v>0</v>
      </c>
      <c r="Z101" s="433">
        <v>0</v>
      </c>
      <c r="AA101" s="433">
        <v>0</v>
      </c>
      <c r="AB101" s="433">
        <v>0</v>
      </c>
      <c r="AC101" s="433">
        <v>0</v>
      </c>
    </row>
    <row r="102" spans="1:29" s="104" customFormat="1" ht="11.25" x14ac:dyDescent="0.2">
      <c r="A102" s="427" t="s">
        <v>97</v>
      </c>
      <c r="B102" s="433">
        <v>0</v>
      </c>
      <c r="C102" s="433">
        <v>0</v>
      </c>
      <c r="D102" s="433">
        <v>0</v>
      </c>
      <c r="E102" s="433">
        <v>0</v>
      </c>
      <c r="F102" s="433">
        <v>0</v>
      </c>
      <c r="G102" s="433">
        <v>0</v>
      </c>
      <c r="H102" s="433">
        <v>0</v>
      </c>
      <c r="I102" s="433">
        <v>0</v>
      </c>
      <c r="J102" s="433">
        <v>0</v>
      </c>
      <c r="K102" s="433">
        <v>0</v>
      </c>
      <c r="L102" s="433">
        <v>0</v>
      </c>
      <c r="M102" s="433">
        <v>0</v>
      </c>
      <c r="N102" s="433">
        <v>0</v>
      </c>
      <c r="O102" s="433">
        <v>0</v>
      </c>
      <c r="P102" s="433">
        <v>0</v>
      </c>
      <c r="Q102" s="433">
        <v>0</v>
      </c>
      <c r="R102" s="433">
        <v>0</v>
      </c>
      <c r="S102" s="433">
        <v>0</v>
      </c>
      <c r="T102" s="433">
        <v>0</v>
      </c>
      <c r="U102" s="433">
        <v>0</v>
      </c>
      <c r="V102" s="433">
        <v>0</v>
      </c>
      <c r="W102" s="433">
        <v>0</v>
      </c>
      <c r="X102" s="433">
        <v>0</v>
      </c>
      <c r="Y102" s="433">
        <v>0</v>
      </c>
      <c r="Z102" s="433">
        <v>0</v>
      </c>
      <c r="AA102" s="433">
        <v>0</v>
      </c>
      <c r="AB102" s="433">
        <v>0</v>
      </c>
      <c r="AC102" s="433">
        <v>0</v>
      </c>
    </row>
    <row r="103" spans="1:29" s="104" customFormat="1" ht="11.25" x14ac:dyDescent="0.2">
      <c r="A103" s="427" t="s">
        <v>98</v>
      </c>
      <c r="B103" s="433">
        <v>0</v>
      </c>
      <c r="C103" s="433">
        <v>0</v>
      </c>
      <c r="D103" s="433">
        <v>0</v>
      </c>
      <c r="E103" s="433">
        <v>0</v>
      </c>
      <c r="F103" s="433">
        <v>0</v>
      </c>
      <c r="G103" s="433">
        <v>0</v>
      </c>
      <c r="H103" s="433">
        <v>0</v>
      </c>
      <c r="I103" s="433">
        <v>0</v>
      </c>
      <c r="J103" s="433">
        <v>0</v>
      </c>
      <c r="K103" s="433">
        <v>0</v>
      </c>
      <c r="L103" s="433">
        <v>0</v>
      </c>
      <c r="M103" s="433">
        <v>0</v>
      </c>
      <c r="N103" s="433">
        <v>0</v>
      </c>
      <c r="O103" s="433">
        <v>0</v>
      </c>
      <c r="P103" s="433">
        <v>0</v>
      </c>
      <c r="Q103" s="433">
        <v>0</v>
      </c>
      <c r="R103" s="433">
        <v>0</v>
      </c>
      <c r="S103" s="433">
        <v>0</v>
      </c>
      <c r="T103" s="433">
        <v>0</v>
      </c>
      <c r="U103" s="433">
        <v>0</v>
      </c>
      <c r="V103" s="433">
        <v>0</v>
      </c>
      <c r="W103" s="433">
        <v>0</v>
      </c>
      <c r="X103" s="433">
        <v>0</v>
      </c>
      <c r="Y103" s="433">
        <v>0</v>
      </c>
      <c r="Z103" s="433">
        <v>0</v>
      </c>
      <c r="AA103" s="433">
        <v>0</v>
      </c>
      <c r="AB103" s="433">
        <v>0</v>
      </c>
      <c r="AC103" s="433">
        <v>0</v>
      </c>
    </row>
    <row r="104" spans="1:29" s="104" customFormat="1" ht="11.25" x14ac:dyDescent="0.2">
      <c r="A104" s="427" t="s">
        <v>99</v>
      </c>
      <c r="B104" s="433">
        <v>0</v>
      </c>
      <c r="C104" s="433">
        <v>0</v>
      </c>
      <c r="D104" s="433">
        <v>0</v>
      </c>
      <c r="E104" s="433">
        <v>0</v>
      </c>
      <c r="F104" s="433">
        <v>0</v>
      </c>
      <c r="G104" s="433">
        <v>0</v>
      </c>
      <c r="H104" s="433">
        <v>0</v>
      </c>
      <c r="I104" s="433">
        <v>0</v>
      </c>
      <c r="J104" s="433">
        <v>0</v>
      </c>
      <c r="K104" s="433">
        <v>0</v>
      </c>
      <c r="L104" s="433">
        <v>0</v>
      </c>
      <c r="M104" s="433">
        <v>0</v>
      </c>
      <c r="N104" s="433">
        <v>0</v>
      </c>
      <c r="O104" s="433">
        <v>0</v>
      </c>
      <c r="P104" s="433">
        <v>0</v>
      </c>
      <c r="Q104" s="433">
        <v>0</v>
      </c>
      <c r="R104" s="433">
        <v>0</v>
      </c>
      <c r="S104" s="433">
        <v>0</v>
      </c>
      <c r="T104" s="433">
        <v>0</v>
      </c>
      <c r="U104" s="433">
        <v>0</v>
      </c>
      <c r="V104" s="433">
        <v>0</v>
      </c>
      <c r="W104" s="433">
        <v>0</v>
      </c>
      <c r="X104" s="433">
        <v>0</v>
      </c>
      <c r="Y104" s="433">
        <v>0</v>
      </c>
      <c r="Z104" s="433">
        <v>0</v>
      </c>
      <c r="AA104" s="433">
        <v>0</v>
      </c>
      <c r="AB104" s="433">
        <v>0</v>
      </c>
      <c r="AC104" s="433">
        <v>0</v>
      </c>
    </row>
    <row r="105" spans="1:29" s="104" customFormat="1" ht="11.25" x14ac:dyDescent="0.2">
      <c r="A105" s="427" t="s">
        <v>100</v>
      </c>
      <c r="B105" s="433">
        <v>0</v>
      </c>
      <c r="C105" s="433">
        <v>0</v>
      </c>
      <c r="D105" s="433">
        <v>0</v>
      </c>
      <c r="E105" s="433">
        <v>0</v>
      </c>
      <c r="F105" s="433">
        <v>0</v>
      </c>
      <c r="G105" s="433">
        <v>0</v>
      </c>
      <c r="H105" s="433">
        <v>0</v>
      </c>
      <c r="I105" s="433">
        <v>0</v>
      </c>
      <c r="J105" s="433">
        <v>0</v>
      </c>
      <c r="K105" s="433">
        <v>0</v>
      </c>
      <c r="L105" s="433">
        <v>0</v>
      </c>
      <c r="M105" s="433">
        <v>0</v>
      </c>
      <c r="N105" s="433">
        <v>0</v>
      </c>
      <c r="O105" s="433">
        <v>0</v>
      </c>
      <c r="P105" s="433">
        <v>0</v>
      </c>
      <c r="Q105" s="433">
        <v>0</v>
      </c>
      <c r="R105" s="433">
        <v>0</v>
      </c>
      <c r="S105" s="433">
        <v>0</v>
      </c>
      <c r="T105" s="433">
        <v>0</v>
      </c>
      <c r="U105" s="433">
        <v>0</v>
      </c>
      <c r="V105" s="433">
        <v>0</v>
      </c>
      <c r="W105" s="433">
        <v>0</v>
      </c>
      <c r="X105" s="433">
        <v>0</v>
      </c>
      <c r="Y105" s="433">
        <v>0</v>
      </c>
      <c r="Z105" s="433">
        <v>0</v>
      </c>
      <c r="AA105" s="433">
        <v>0</v>
      </c>
      <c r="AB105" s="433">
        <v>0</v>
      </c>
      <c r="AC105" s="433">
        <v>0</v>
      </c>
    </row>
    <row r="106" spans="1:29" s="104" customFormat="1" ht="11.25" x14ac:dyDescent="0.2">
      <c r="A106" s="427" t="s">
        <v>101</v>
      </c>
      <c r="B106" s="433">
        <v>0</v>
      </c>
      <c r="C106" s="433">
        <v>0</v>
      </c>
      <c r="D106" s="433">
        <v>0</v>
      </c>
      <c r="E106" s="433">
        <v>0</v>
      </c>
      <c r="F106" s="433">
        <v>0</v>
      </c>
      <c r="G106" s="433">
        <v>0</v>
      </c>
      <c r="H106" s="433">
        <v>0</v>
      </c>
      <c r="I106" s="433">
        <v>0</v>
      </c>
      <c r="J106" s="433">
        <v>0</v>
      </c>
      <c r="K106" s="433">
        <v>0</v>
      </c>
      <c r="L106" s="433">
        <v>0</v>
      </c>
      <c r="M106" s="433">
        <v>0</v>
      </c>
      <c r="N106" s="433">
        <v>0</v>
      </c>
      <c r="O106" s="433">
        <v>0</v>
      </c>
      <c r="P106" s="433">
        <v>0</v>
      </c>
      <c r="Q106" s="433">
        <v>0</v>
      </c>
      <c r="R106" s="433">
        <v>0</v>
      </c>
      <c r="S106" s="433">
        <v>0</v>
      </c>
      <c r="T106" s="433">
        <v>0</v>
      </c>
      <c r="U106" s="433">
        <v>0</v>
      </c>
      <c r="V106" s="433">
        <v>0</v>
      </c>
      <c r="W106" s="433">
        <v>0</v>
      </c>
      <c r="X106" s="433">
        <v>0</v>
      </c>
      <c r="Y106" s="433">
        <v>0</v>
      </c>
      <c r="Z106" s="433">
        <v>0</v>
      </c>
      <c r="AA106" s="433">
        <v>0</v>
      </c>
      <c r="AB106" s="433">
        <v>0</v>
      </c>
      <c r="AC106" s="433">
        <v>0</v>
      </c>
    </row>
    <row r="107" spans="1:29" s="104" customFormat="1" ht="11.25" x14ac:dyDescent="0.2">
      <c r="A107" s="427" t="s">
        <v>102</v>
      </c>
      <c r="B107" s="433">
        <v>0</v>
      </c>
      <c r="C107" s="433">
        <v>0</v>
      </c>
      <c r="D107" s="433">
        <v>0</v>
      </c>
      <c r="E107" s="433">
        <v>0</v>
      </c>
      <c r="F107" s="433">
        <v>0</v>
      </c>
      <c r="G107" s="433">
        <v>0</v>
      </c>
      <c r="H107" s="433">
        <v>0</v>
      </c>
      <c r="I107" s="433">
        <v>0</v>
      </c>
      <c r="J107" s="433">
        <v>0</v>
      </c>
      <c r="K107" s="433">
        <v>0</v>
      </c>
      <c r="L107" s="433">
        <v>0</v>
      </c>
      <c r="M107" s="433">
        <v>0</v>
      </c>
      <c r="N107" s="433">
        <v>0</v>
      </c>
      <c r="O107" s="433">
        <v>0</v>
      </c>
      <c r="P107" s="433">
        <v>0</v>
      </c>
      <c r="Q107" s="433">
        <v>0</v>
      </c>
      <c r="R107" s="433">
        <v>0</v>
      </c>
      <c r="S107" s="433">
        <v>0</v>
      </c>
      <c r="T107" s="433">
        <v>0</v>
      </c>
      <c r="U107" s="433">
        <v>0</v>
      </c>
      <c r="V107" s="433">
        <v>0</v>
      </c>
      <c r="W107" s="433">
        <v>0</v>
      </c>
      <c r="X107" s="433">
        <v>0</v>
      </c>
      <c r="Y107" s="433">
        <v>0</v>
      </c>
      <c r="Z107" s="433">
        <v>0</v>
      </c>
      <c r="AA107" s="433">
        <v>0</v>
      </c>
      <c r="AB107" s="433">
        <v>0</v>
      </c>
      <c r="AC107" s="433">
        <v>0</v>
      </c>
    </row>
    <row r="108" spans="1:29" s="104" customFormat="1" ht="11.25" x14ac:dyDescent="0.2">
      <c r="A108" s="427" t="s">
        <v>103</v>
      </c>
      <c r="B108" s="433">
        <v>0</v>
      </c>
      <c r="C108" s="433">
        <v>0</v>
      </c>
      <c r="D108" s="433">
        <v>0</v>
      </c>
      <c r="E108" s="433">
        <v>0</v>
      </c>
      <c r="F108" s="433">
        <v>0</v>
      </c>
      <c r="G108" s="433">
        <v>0</v>
      </c>
      <c r="H108" s="433">
        <v>0</v>
      </c>
      <c r="I108" s="433">
        <v>0</v>
      </c>
      <c r="J108" s="433">
        <v>0</v>
      </c>
      <c r="K108" s="433">
        <v>0</v>
      </c>
      <c r="L108" s="433">
        <v>0</v>
      </c>
      <c r="M108" s="433">
        <v>0</v>
      </c>
      <c r="N108" s="433">
        <v>0</v>
      </c>
      <c r="O108" s="433">
        <v>0</v>
      </c>
      <c r="P108" s="433">
        <v>0</v>
      </c>
      <c r="Q108" s="433">
        <v>0</v>
      </c>
      <c r="R108" s="433">
        <v>0</v>
      </c>
      <c r="S108" s="433">
        <v>0</v>
      </c>
      <c r="T108" s="433">
        <v>0</v>
      </c>
      <c r="U108" s="433">
        <v>0</v>
      </c>
      <c r="V108" s="433">
        <v>0</v>
      </c>
      <c r="W108" s="433">
        <v>0</v>
      </c>
      <c r="X108" s="433">
        <v>0</v>
      </c>
      <c r="Y108" s="433">
        <v>0</v>
      </c>
      <c r="Z108" s="433">
        <v>0</v>
      </c>
      <c r="AA108" s="433">
        <v>0</v>
      </c>
      <c r="AB108" s="433">
        <v>0</v>
      </c>
      <c r="AC108" s="433">
        <v>0</v>
      </c>
    </row>
    <row r="109" spans="1:29" s="104" customFormat="1" ht="11.25" x14ac:dyDescent="0.2">
      <c r="A109" s="427" t="s">
        <v>104</v>
      </c>
      <c r="B109" s="433">
        <v>0</v>
      </c>
      <c r="C109" s="433">
        <v>0</v>
      </c>
      <c r="D109" s="433">
        <v>0</v>
      </c>
      <c r="E109" s="433">
        <v>0</v>
      </c>
      <c r="F109" s="433">
        <v>0</v>
      </c>
      <c r="G109" s="433">
        <v>0</v>
      </c>
      <c r="H109" s="433">
        <v>0</v>
      </c>
      <c r="I109" s="433">
        <v>0</v>
      </c>
      <c r="J109" s="433">
        <v>0</v>
      </c>
      <c r="K109" s="433">
        <v>0</v>
      </c>
      <c r="L109" s="433">
        <v>0</v>
      </c>
      <c r="M109" s="433">
        <v>0</v>
      </c>
      <c r="N109" s="433">
        <v>0</v>
      </c>
      <c r="O109" s="433">
        <v>0</v>
      </c>
      <c r="P109" s="433">
        <v>0</v>
      </c>
      <c r="Q109" s="433">
        <v>0</v>
      </c>
      <c r="R109" s="433">
        <v>0</v>
      </c>
      <c r="S109" s="433">
        <v>0</v>
      </c>
      <c r="T109" s="433">
        <v>0</v>
      </c>
      <c r="U109" s="433">
        <v>0</v>
      </c>
      <c r="V109" s="433">
        <v>0</v>
      </c>
      <c r="W109" s="433">
        <v>0</v>
      </c>
      <c r="X109" s="433">
        <v>0</v>
      </c>
      <c r="Y109" s="433">
        <v>0</v>
      </c>
      <c r="Z109" s="433">
        <v>0</v>
      </c>
      <c r="AA109" s="433">
        <v>0</v>
      </c>
      <c r="AB109" s="433">
        <v>0</v>
      </c>
      <c r="AC109" s="433">
        <v>0</v>
      </c>
    </row>
    <row r="110" spans="1:29" s="104" customFormat="1" ht="11.25" x14ac:dyDescent="0.2">
      <c r="A110" s="427" t="s">
        <v>105</v>
      </c>
      <c r="B110" s="433">
        <v>0</v>
      </c>
      <c r="C110" s="433">
        <v>0</v>
      </c>
      <c r="D110" s="433">
        <v>0</v>
      </c>
      <c r="E110" s="433">
        <v>0</v>
      </c>
      <c r="F110" s="433">
        <v>0</v>
      </c>
      <c r="G110" s="433">
        <v>0</v>
      </c>
      <c r="H110" s="433">
        <v>0</v>
      </c>
      <c r="I110" s="433">
        <v>0</v>
      </c>
      <c r="J110" s="433">
        <v>0</v>
      </c>
      <c r="K110" s="433">
        <v>0</v>
      </c>
      <c r="L110" s="433">
        <v>0</v>
      </c>
      <c r="M110" s="433">
        <v>0</v>
      </c>
      <c r="N110" s="433">
        <v>0</v>
      </c>
      <c r="O110" s="433">
        <v>0</v>
      </c>
      <c r="P110" s="433">
        <v>0</v>
      </c>
      <c r="Q110" s="433">
        <v>0</v>
      </c>
      <c r="R110" s="433">
        <v>0</v>
      </c>
      <c r="S110" s="433">
        <v>0</v>
      </c>
      <c r="T110" s="433">
        <v>0</v>
      </c>
      <c r="U110" s="433">
        <v>0</v>
      </c>
      <c r="V110" s="433">
        <v>0</v>
      </c>
      <c r="W110" s="433">
        <v>0</v>
      </c>
      <c r="X110" s="433">
        <v>0</v>
      </c>
      <c r="Y110" s="433">
        <v>0</v>
      </c>
      <c r="Z110" s="433">
        <v>0</v>
      </c>
      <c r="AA110" s="433">
        <v>0</v>
      </c>
      <c r="AB110" s="433">
        <v>0</v>
      </c>
      <c r="AC110" s="433">
        <v>0</v>
      </c>
    </row>
    <row r="111" spans="1:29" s="103" customFormat="1" x14ac:dyDescent="0.2">
      <c r="A111" s="434" t="s">
        <v>19</v>
      </c>
      <c r="B111" s="435">
        <v>0</v>
      </c>
      <c r="C111" s="435">
        <f>SUM(C101:C110)</f>
        <v>0</v>
      </c>
      <c r="D111" s="435">
        <f t="shared" ref="D111:AC111" si="0">SUM(D101:D110)</f>
        <v>0</v>
      </c>
      <c r="E111" s="435">
        <f t="shared" si="0"/>
        <v>0</v>
      </c>
      <c r="F111" s="435">
        <f t="shared" si="0"/>
        <v>0</v>
      </c>
      <c r="G111" s="435">
        <f t="shared" si="0"/>
        <v>0</v>
      </c>
      <c r="H111" s="435">
        <f t="shared" si="0"/>
        <v>0</v>
      </c>
      <c r="I111" s="435">
        <f t="shared" si="0"/>
        <v>0</v>
      </c>
      <c r="J111" s="435">
        <f t="shared" si="0"/>
        <v>0</v>
      </c>
      <c r="K111" s="435">
        <f t="shared" si="0"/>
        <v>0</v>
      </c>
      <c r="L111" s="435">
        <f t="shared" si="0"/>
        <v>0</v>
      </c>
      <c r="M111" s="435">
        <f t="shared" si="0"/>
        <v>0</v>
      </c>
      <c r="N111" s="435">
        <f t="shared" si="0"/>
        <v>0</v>
      </c>
      <c r="O111" s="435">
        <f t="shared" si="0"/>
        <v>0</v>
      </c>
      <c r="P111" s="435">
        <f t="shared" si="0"/>
        <v>0</v>
      </c>
      <c r="Q111" s="435">
        <f t="shared" si="0"/>
        <v>0</v>
      </c>
      <c r="R111" s="435">
        <f t="shared" si="0"/>
        <v>0</v>
      </c>
      <c r="S111" s="435">
        <f t="shared" si="0"/>
        <v>0</v>
      </c>
      <c r="T111" s="435">
        <f t="shared" si="0"/>
        <v>0</v>
      </c>
      <c r="U111" s="435">
        <f t="shared" si="0"/>
        <v>0</v>
      </c>
      <c r="V111" s="435">
        <f t="shared" si="0"/>
        <v>0</v>
      </c>
      <c r="W111" s="435">
        <f t="shared" si="0"/>
        <v>0</v>
      </c>
      <c r="X111" s="435">
        <f t="shared" si="0"/>
        <v>0</v>
      </c>
      <c r="Y111" s="435">
        <f>SUM(Y101:Y110)</f>
        <v>0</v>
      </c>
      <c r="Z111" s="435">
        <f t="shared" si="0"/>
        <v>0</v>
      </c>
      <c r="AA111" s="435">
        <f t="shared" si="0"/>
        <v>0</v>
      </c>
      <c r="AB111" s="435">
        <f t="shared" si="0"/>
        <v>0</v>
      </c>
      <c r="AC111" s="435">
        <f t="shared" si="0"/>
        <v>0</v>
      </c>
    </row>
    <row r="112" spans="1:29" s="103" customFormat="1" x14ac:dyDescent="0.2">
      <c r="A112" s="428"/>
      <c r="B112" s="428"/>
      <c r="C112" s="428"/>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row>
    <row r="113" s="103" customFormat="1" x14ac:dyDescent="0.2"/>
    <row r="114" s="103" customFormat="1" x14ac:dyDescent="0.2"/>
    <row r="115" s="103" customFormat="1" hidden="1" x14ac:dyDescent="0.2"/>
    <row r="116" s="103" customFormat="1" hidden="1" x14ac:dyDescent="0.2"/>
    <row r="117" s="103" customFormat="1" hidden="1" x14ac:dyDescent="0.2"/>
    <row r="118" s="103" customFormat="1" hidden="1" x14ac:dyDescent="0.2"/>
    <row r="119" s="103" customFormat="1" hidden="1" x14ac:dyDescent="0.2"/>
    <row r="120" s="103" customFormat="1" hidden="1" x14ac:dyDescent="0.2"/>
    <row r="121" s="103" customFormat="1" hidden="1" x14ac:dyDescent="0.2"/>
    <row r="122" s="103" customFormat="1" hidden="1" x14ac:dyDescent="0.2"/>
    <row r="123" s="103" customFormat="1" hidden="1" x14ac:dyDescent="0.2"/>
    <row r="124" s="103" customFormat="1" hidden="1" x14ac:dyDescent="0.2"/>
    <row r="125" s="103" customFormat="1" hidden="1" x14ac:dyDescent="0.2"/>
    <row r="126" s="103" customFormat="1" hidden="1" x14ac:dyDescent="0.2"/>
    <row r="127" s="103" customFormat="1" hidden="1" x14ac:dyDescent="0.2"/>
    <row r="128" s="103" customFormat="1" hidden="1" x14ac:dyDescent="0.2"/>
    <row r="129" s="103" customFormat="1" hidden="1" x14ac:dyDescent="0.2"/>
    <row r="130" s="103" customFormat="1" hidden="1" x14ac:dyDescent="0.2"/>
    <row r="131" s="103" customFormat="1" hidden="1" x14ac:dyDescent="0.2"/>
    <row r="132" s="103" customFormat="1" hidden="1" x14ac:dyDescent="0.2"/>
    <row r="133" s="103" customFormat="1" hidden="1" x14ac:dyDescent="0.2"/>
    <row r="134" s="103" customFormat="1" hidden="1" x14ac:dyDescent="0.2"/>
    <row r="135" s="103" customFormat="1" hidden="1" x14ac:dyDescent="0.2"/>
    <row r="136" s="103" customFormat="1" hidden="1" x14ac:dyDescent="0.2"/>
    <row r="137" s="103" customFormat="1" hidden="1" x14ac:dyDescent="0.2"/>
    <row r="138" s="103" customFormat="1" hidden="1" x14ac:dyDescent="0.2"/>
    <row r="139" s="103" customFormat="1" hidden="1" x14ac:dyDescent="0.2"/>
    <row r="140" s="103" customFormat="1" hidden="1" x14ac:dyDescent="0.2"/>
    <row r="141" s="103" customFormat="1" hidden="1" x14ac:dyDescent="0.2"/>
    <row r="142" s="103" customFormat="1" hidden="1" x14ac:dyDescent="0.2"/>
    <row r="143" s="103" customFormat="1" hidden="1" x14ac:dyDescent="0.2"/>
    <row r="144" s="103" customFormat="1" hidden="1" x14ac:dyDescent="0.2"/>
    <row r="145" s="103" customFormat="1" hidden="1" x14ac:dyDescent="0.2"/>
    <row r="146" s="103" customFormat="1" hidden="1" x14ac:dyDescent="0.2"/>
    <row r="147" s="103" customFormat="1" hidden="1" x14ac:dyDescent="0.2"/>
    <row r="148" s="103" customFormat="1" hidden="1" x14ac:dyDescent="0.2"/>
    <row r="149" s="103" customFormat="1" hidden="1" x14ac:dyDescent="0.2"/>
    <row r="150" s="103" customFormat="1" hidden="1" x14ac:dyDescent="0.2"/>
    <row r="151" s="103" customFormat="1" hidden="1" x14ac:dyDescent="0.2"/>
    <row r="152" s="103" customFormat="1" hidden="1" x14ac:dyDescent="0.2"/>
    <row r="153" s="103" customFormat="1" hidden="1" x14ac:dyDescent="0.2"/>
    <row r="154" s="103" customFormat="1" hidden="1" x14ac:dyDescent="0.2"/>
    <row r="155" s="103" customFormat="1" hidden="1" x14ac:dyDescent="0.2"/>
    <row r="156" s="103" customFormat="1" hidden="1" x14ac:dyDescent="0.2"/>
    <row r="157" s="103" customFormat="1" hidden="1" x14ac:dyDescent="0.2"/>
    <row r="158" s="103" customFormat="1" hidden="1" x14ac:dyDescent="0.2"/>
    <row r="159" s="103" customFormat="1" hidden="1" x14ac:dyDescent="0.2"/>
    <row r="160" s="103" customFormat="1" hidden="1" x14ac:dyDescent="0.2"/>
    <row r="161" s="103" customFormat="1" hidden="1" x14ac:dyDescent="0.2"/>
    <row r="162" s="103" customFormat="1" hidden="1" x14ac:dyDescent="0.2"/>
    <row r="163" s="103" customFormat="1" hidden="1" x14ac:dyDescent="0.2"/>
    <row r="164" s="103" customFormat="1" hidden="1" x14ac:dyDescent="0.2"/>
    <row r="165" s="103" customFormat="1" hidden="1" x14ac:dyDescent="0.2"/>
    <row r="166" s="103" customFormat="1" hidden="1" x14ac:dyDescent="0.2"/>
    <row r="167" s="103" customFormat="1" hidden="1" x14ac:dyDescent="0.2"/>
    <row r="168" s="103" customFormat="1" hidden="1" x14ac:dyDescent="0.2"/>
    <row r="169" s="103" customFormat="1" hidden="1" x14ac:dyDescent="0.2"/>
    <row r="170" s="103" customFormat="1" hidden="1" x14ac:dyDescent="0.2"/>
    <row r="171" s="103" customFormat="1" hidden="1" x14ac:dyDescent="0.2"/>
    <row r="172" s="103" customFormat="1" hidden="1" x14ac:dyDescent="0.2"/>
    <row r="173" s="103" customFormat="1" hidden="1" x14ac:dyDescent="0.2"/>
    <row r="174" s="103" customFormat="1" hidden="1" x14ac:dyDescent="0.2"/>
    <row r="175" s="103" customFormat="1" hidden="1" x14ac:dyDescent="0.2"/>
    <row r="176" s="103" customFormat="1" hidden="1" x14ac:dyDescent="0.2"/>
    <row r="177" s="103" customFormat="1" hidden="1" x14ac:dyDescent="0.2"/>
    <row r="178" s="103" customFormat="1" hidden="1" x14ac:dyDescent="0.2"/>
    <row r="179" s="103" customFormat="1" hidden="1" x14ac:dyDescent="0.2"/>
    <row r="180" s="103" customFormat="1" hidden="1" x14ac:dyDescent="0.2"/>
    <row r="181" s="103" customFormat="1" hidden="1" x14ac:dyDescent="0.2"/>
    <row r="182" s="103" customFormat="1" hidden="1" x14ac:dyDescent="0.2"/>
    <row r="183" s="103" customFormat="1" hidden="1" x14ac:dyDescent="0.2"/>
    <row r="184" s="103" customFormat="1" hidden="1" x14ac:dyDescent="0.2"/>
    <row r="185" s="103" customFormat="1" hidden="1" x14ac:dyDescent="0.2"/>
    <row r="186" s="103" customFormat="1" hidden="1" x14ac:dyDescent="0.2"/>
    <row r="187" s="103" customFormat="1" hidden="1" x14ac:dyDescent="0.2"/>
    <row r="188" s="103" customFormat="1" hidden="1" x14ac:dyDescent="0.2"/>
    <row r="189" s="103" customFormat="1" hidden="1" x14ac:dyDescent="0.2"/>
    <row r="190" s="103" customFormat="1" hidden="1" x14ac:dyDescent="0.2"/>
    <row r="191" s="103" customFormat="1" hidden="1" x14ac:dyDescent="0.2"/>
    <row r="192" s="103" customFormat="1" hidden="1" x14ac:dyDescent="0.2"/>
    <row r="193" spans="1:29" s="103" customFormat="1" hidden="1" x14ac:dyDescent="0.2">
      <c r="A193" s="428"/>
      <c r="B193" s="428"/>
      <c r="C193" s="428"/>
      <c r="D193" s="428"/>
      <c r="E193" s="428"/>
      <c r="F193" s="428"/>
      <c r="G193" s="428"/>
      <c r="H193" s="428"/>
      <c r="I193" s="428"/>
      <c r="J193" s="428"/>
      <c r="K193" s="428"/>
      <c r="L193" s="428"/>
      <c r="M193" s="428"/>
      <c r="N193" s="428"/>
      <c r="O193" s="428"/>
      <c r="P193" s="428"/>
      <c r="Q193" s="428"/>
      <c r="R193" s="428"/>
      <c r="S193" s="428"/>
      <c r="T193" s="428"/>
      <c r="U193" s="428"/>
      <c r="V193" s="428"/>
      <c r="W193" s="428"/>
      <c r="X193" s="428"/>
      <c r="Y193" s="428"/>
      <c r="Z193" s="428"/>
      <c r="AA193" s="428"/>
      <c r="AB193" s="428"/>
      <c r="AC193" s="428"/>
    </row>
    <row r="194" spans="1:29" s="103" customFormat="1" hidden="1" x14ac:dyDescent="0.2">
      <c r="A194" s="428"/>
      <c r="B194" s="428"/>
      <c r="C194" s="428"/>
      <c r="D194" s="428"/>
      <c r="E194" s="428"/>
      <c r="F194" s="428"/>
      <c r="G194" s="428"/>
      <c r="H194" s="428"/>
      <c r="I194" s="428"/>
      <c r="J194" s="428"/>
      <c r="K194" s="428"/>
      <c r="L194" s="428"/>
      <c r="M194" s="428"/>
      <c r="N194" s="428"/>
      <c r="O194" s="428"/>
      <c r="P194" s="428"/>
      <c r="Q194" s="428"/>
      <c r="R194" s="428"/>
      <c r="S194" s="428"/>
      <c r="T194" s="428"/>
      <c r="U194" s="428"/>
      <c r="V194" s="428"/>
      <c r="W194" s="428"/>
      <c r="X194" s="428"/>
      <c r="Y194" s="428"/>
      <c r="Z194" s="428"/>
      <c r="AA194" s="428"/>
      <c r="AB194" s="428"/>
      <c r="AC194" s="428"/>
    </row>
    <row r="195" spans="1:29" s="103" customFormat="1" hidden="1" x14ac:dyDescent="0.2">
      <c r="A195" s="428"/>
      <c r="B195" s="428"/>
      <c r="C195" s="428"/>
      <c r="D195" s="428"/>
      <c r="E195" s="428"/>
      <c r="F195" s="428"/>
      <c r="G195" s="428"/>
      <c r="H195" s="428"/>
      <c r="I195" s="428"/>
      <c r="J195" s="428"/>
      <c r="K195" s="428"/>
      <c r="L195" s="428"/>
      <c r="M195" s="428"/>
      <c r="N195" s="428"/>
      <c r="O195" s="428"/>
      <c r="P195" s="428"/>
      <c r="Q195" s="428"/>
      <c r="R195" s="428"/>
      <c r="S195" s="428"/>
      <c r="T195" s="428"/>
      <c r="U195" s="428"/>
      <c r="V195" s="428"/>
      <c r="W195" s="428"/>
      <c r="X195" s="428"/>
      <c r="Y195" s="428"/>
      <c r="Z195" s="428"/>
      <c r="AA195" s="428"/>
      <c r="AB195" s="428"/>
      <c r="AC195" s="428"/>
    </row>
    <row r="196" spans="1:29" s="103" customFormat="1" hidden="1" x14ac:dyDescent="0.2">
      <c r="A196" s="428"/>
      <c r="B196" s="428"/>
      <c r="C196" s="428"/>
      <c r="D196" s="428"/>
      <c r="E196" s="428"/>
      <c r="F196" s="428"/>
      <c r="G196" s="428"/>
      <c r="H196" s="428"/>
      <c r="I196" s="428"/>
      <c r="J196" s="428"/>
      <c r="K196" s="428"/>
      <c r="L196" s="428"/>
      <c r="M196" s="428"/>
      <c r="N196" s="428"/>
      <c r="O196" s="428"/>
      <c r="P196" s="428"/>
      <c r="Q196" s="428"/>
      <c r="R196" s="428"/>
      <c r="S196" s="428"/>
      <c r="T196" s="428"/>
      <c r="U196" s="428"/>
      <c r="V196" s="428"/>
      <c r="W196" s="428"/>
      <c r="X196" s="428"/>
      <c r="Y196" s="428"/>
      <c r="Z196" s="428"/>
      <c r="AA196" s="428"/>
      <c r="AB196" s="428"/>
      <c r="AC196" s="428"/>
    </row>
    <row r="197" spans="1:29" s="103" customFormat="1" hidden="1" x14ac:dyDescent="0.2">
      <c r="A197" s="428"/>
      <c r="B197" s="428"/>
      <c r="C197" s="428"/>
      <c r="D197" s="428"/>
      <c r="E197" s="428"/>
      <c r="F197" s="428"/>
      <c r="G197" s="428"/>
      <c r="H197" s="428"/>
      <c r="I197" s="428"/>
      <c r="J197" s="428"/>
      <c r="K197" s="428"/>
      <c r="L197" s="428"/>
      <c r="M197" s="428"/>
      <c r="N197" s="428"/>
      <c r="O197" s="428"/>
      <c r="P197" s="428"/>
      <c r="Q197" s="428"/>
      <c r="R197" s="428"/>
      <c r="S197" s="428"/>
      <c r="T197" s="428"/>
      <c r="U197" s="428"/>
      <c r="V197" s="428"/>
      <c r="W197" s="428"/>
      <c r="X197" s="428"/>
      <c r="Y197" s="428"/>
      <c r="Z197" s="428"/>
      <c r="AA197" s="428"/>
      <c r="AB197" s="428"/>
      <c r="AC197" s="428"/>
    </row>
    <row r="198" spans="1:29" s="103" customFormat="1" hidden="1" x14ac:dyDescent="0.2">
      <c r="A198" s="428"/>
      <c r="B198" s="428"/>
      <c r="C198" s="428"/>
      <c r="D198" s="428"/>
      <c r="E198" s="428"/>
      <c r="F198" s="428"/>
      <c r="G198" s="428"/>
      <c r="H198" s="428"/>
      <c r="I198" s="428"/>
      <c r="J198" s="428"/>
      <c r="K198" s="428"/>
      <c r="L198" s="428"/>
      <c r="M198" s="428"/>
      <c r="N198" s="428"/>
      <c r="O198" s="428"/>
      <c r="P198" s="428"/>
      <c r="Q198" s="428"/>
      <c r="R198" s="428"/>
      <c r="S198" s="428"/>
      <c r="T198" s="428"/>
      <c r="U198" s="428"/>
      <c r="V198" s="428"/>
      <c r="W198" s="428"/>
      <c r="X198" s="428"/>
      <c r="Y198" s="428"/>
      <c r="Z198" s="428"/>
      <c r="AA198" s="428"/>
      <c r="AB198" s="428"/>
      <c r="AC198" s="428"/>
    </row>
    <row r="199" spans="1:29" s="103" customFormat="1" ht="15" x14ac:dyDescent="0.25">
      <c r="A199" s="430" t="s">
        <v>16</v>
      </c>
      <c r="B199" s="429"/>
      <c r="C199" s="429"/>
      <c r="D199" s="429"/>
      <c r="E199" s="429"/>
      <c r="F199" s="429"/>
      <c r="G199" s="429"/>
      <c r="H199" s="429"/>
      <c r="I199" s="429"/>
      <c r="J199" s="429"/>
      <c r="K199" s="429"/>
      <c r="L199" s="429"/>
      <c r="M199" s="429"/>
      <c r="N199" s="429"/>
      <c r="O199" s="429"/>
      <c r="P199" s="429"/>
      <c r="Q199" s="429"/>
      <c r="R199" s="429"/>
      <c r="S199" s="429"/>
      <c r="T199" s="429"/>
      <c r="U199" s="429"/>
      <c r="V199" s="429"/>
      <c r="W199" s="429"/>
      <c r="X199" s="429"/>
      <c r="Y199" s="429"/>
      <c r="Z199" s="429"/>
      <c r="AA199" s="429"/>
      <c r="AB199" s="429"/>
      <c r="AC199" s="429"/>
    </row>
    <row r="200" spans="1:29" s="103" customFormat="1" ht="35.1" customHeight="1" x14ac:dyDescent="0.25">
      <c r="A200" s="443" t="s">
        <v>155</v>
      </c>
      <c r="B200" s="438" t="s">
        <v>158</v>
      </c>
      <c r="C200" s="438" t="s">
        <v>160</v>
      </c>
      <c r="D200" s="438" t="s">
        <v>161</v>
      </c>
      <c r="E200" s="438" t="s">
        <v>162</v>
      </c>
      <c r="F200" s="438" t="s">
        <v>163</v>
      </c>
      <c r="G200" s="438" t="s">
        <v>164</v>
      </c>
      <c r="H200" s="438" t="s">
        <v>165</v>
      </c>
      <c r="I200" s="438" t="s">
        <v>166</v>
      </c>
      <c r="J200" s="438" t="s">
        <v>167</v>
      </c>
      <c r="K200" s="438" t="s">
        <v>168</v>
      </c>
      <c r="L200" s="438" t="s">
        <v>169</v>
      </c>
      <c r="M200" s="438" t="s">
        <v>170</v>
      </c>
      <c r="N200" s="438" t="s">
        <v>171</v>
      </c>
      <c r="O200" s="438" t="s">
        <v>172</v>
      </c>
      <c r="P200" s="438" t="s">
        <v>173</v>
      </c>
      <c r="Q200" s="438" t="s">
        <v>174</v>
      </c>
      <c r="R200" s="438" t="s">
        <v>175</v>
      </c>
      <c r="S200" s="438" t="s">
        <v>176</v>
      </c>
      <c r="T200" s="438" t="s">
        <v>177</v>
      </c>
      <c r="U200" s="438" t="s">
        <v>178</v>
      </c>
      <c r="V200" s="438" t="s">
        <v>179</v>
      </c>
      <c r="W200" s="438" t="s">
        <v>180</v>
      </c>
      <c r="X200" s="438" t="s">
        <v>181</v>
      </c>
      <c r="Y200" s="438" t="s">
        <v>182</v>
      </c>
      <c r="Z200" s="438" t="s">
        <v>183</v>
      </c>
      <c r="AA200" s="438" t="s">
        <v>184</v>
      </c>
      <c r="AB200" s="438" t="s">
        <v>19</v>
      </c>
      <c r="AC200" s="438" t="s">
        <v>159</v>
      </c>
    </row>
    <row r="201" spans="1:29" s="104" customFormat="1" ht="11.25" x14ac:dyDescent="0.2">
      <c r="A201" s="439" t="s">
        <v>96</v>
      </c>
      <c r="B201" s="440">
        <v>0</v>
      </c>
      <c r="C201" s="440">
        <v>0</v>
      </c>
      <c r="D201" s="440">
        <v>0</v>
      </c>
      <c r="E201" s="440">
        <v>0</v>
      </c>
      <c r="F201" s="440">
        <v>0</v>
      </c>
      <c r="G201" s="440">
        <v>0</v>
      </c>
      <c r="H201" s="440">
        <v>0</v>
      </c>
      <c r="I201" s="440">
        <v>0</v>
      </c>
      <c r="J201" s="440">
        <v>0</v>
      </c>
      <c r="K201" s="440">
        <v>0</v>
      </c>
      <c r="L201" s="440">
        <v>0</v>
      </c>
      <c r="M201" s="440">
        <v>0</v>
      </c>
      <c r="N201" s="440">
        <v>0</v>
      </c>
      <c r="O201" s="440">
        <v>0</v>
      </c>
      <c r="P201" s="440">
        <v>0</v>
      </c>
      <c r="Q201" s="440">
        <v>0</v>
      </c>
      <c r="R201" s="440">
        <v>0</v>
      </c>
      <c r="S201" s="440">
        <v>0</v>
      </c>
      <c r="T201" s="440">
        <v>0</v>
      </c>
      <c r="U201" s="440">
        <v>0</v>
      </c>
      <c r="V201" s="440">
        <v>0</v>
      </c>
      <c r="W201" s="440">
        <v>0</v>
      </c>
      <c r="X201" s="440">
        <v>0</v>
      </c>
      <c r="Y201" s="440">
        <v>0</v>
      </c>
      <c r="Z201" s="440">
        <v>0</v>
      </c>
      <c r="AA201" s="440">
        <v>0</v>
      </c>
      <c r="AB201" s="440">
        <v>0</v>
      </c>
      <c r="AC201" s="440">
        <v>0</v>
      </c>
    </row>
    <row r="202" spans="1:29" s="104" customFormat="1" ht="11.25" x14ac:dyDescent="0.2">
      <c r="A202" s="439" t="s">
        <v>97</v>
      </c>
      <c r="B202" s="440">
        <v>0</v>
      </c>
      <c r="C202" s="440">
        <v>0</v>
      </c>
      <c r="D202" s="440">
        <v>0</v>
      </c>
      <c r="E202" s="440">
        <v>0</v>
      </c>
      <c r="F202" s="440">
        <v>0</v>
      </c>
      <c r="G202" s="440">
        <v>0</v>
      </c>
      <c r="H202" s="440">
        <v>0</v>
      </c>
      <c r="I202" s="440">
        <v>0</v>
      </c>
      <c r="J202" s="440">
        <v>0</v>
      </c>
      <c r="K202" s="440">
        <v>0</v>
      </c>
      <c r="L202" s="440">
        <v>0</v>
      </c>
      <c r="M202" s="440">
        <v>0</v>
      </c>
      <c r="N202" s="440">
        <v>0</v>
      </c>
      <c r="O202" s="440">
        <v>0</v>
      </c>
      <c r="P202" s="440">
        <v>0</v>
      </c>
      <c r="Q202" s="440">
        <v>0</v>
      </c>
      <c r="R202" s="440">
        <v>0</v>
      </c>
      <c r="S202" s="440">
        <v>0</v>
      </c>
      <c r="T202" s="440">
        <v>0</v>
      </c>
      <c r="U202" s="440">
        <v>0</v>
      </c>
      <c r="V202" s="440">
        <v>0</v>
      </c>
      <c r="W202" s="440">
        <v>0</v>
      </c>
      <c r="X202" s="440">
        <v>0</v>
      </c>
      <c r="Y202" s="440">
        <v>0</v>
      </c>
      <c r="Z202" s="440">
        <v>0</v>
      </c>
      <c r="AA202" s="440">
        <v>0</v>
      </c>
      <c r="AB202" s="440">
        <v>0</v>
      </c>
      <c r="AC202" s="440">
        <v>0</v>
      </c>
    </row>
    <row r="203" spans="1:29" s="104" customFormat="1" ht="11.25" x14ac:dyDescent="0.2">
      <c r="A203" s="439" t="s">
        <v>98</v>
      </c>
      <c r="B203" s="440">
        <v>0</v>
      </c>
      <c r="C203" s="440">
        <v>0</v>
      </c>
      <c r="D203" s="440">
        <v>0</v>
      </c>
      <c r="E203" s="440">
        <v>0</v>
      </c>
      <c r="F203" s="440">
        <v>0</v>
      </c>
      <c r="G203" s="440">
        <v>0</v>
      </c>
      <c r="H203" s="440">
        <v>0</v>
      </c>
      <c r="I203" s="440">
        <v>0</v>
      </c>
      <c r="J203" s="440">
        <v>0</v>
      </c>
      <c r="K203" s="440">
        <v>0</v>
      </c>
      <c r="L203" s="440">
        <v>0</v>
      </c>
      <c r="M203" s="440">
        <v>0</v>
      </c>
      <c r="N203" s="440">
        <v>0</v>
      </c>
      <c r="O203" s="440">
        <v>0</v>
      </c>
      <c r="P203" s="440">
        <v>0</v>
      </c>
      <c r="Q203" s="440">
        <v>0</v>
      </c>
      <c r="R203" s="440">
        <v>0</v>
      </c>
      <c r="S203" s="440">
        <v>0</v>
      </c>
      <c r="T203" s="440">
        <v>0</v>
      </c>
      <c r="U203" s="440">
        <v>0</v>
      </c>
      <c r="V203" s="440">
        <v>0</v>
      </c>
      <c r="W203" s="440">
        <v>0</v>
      </c>
      <c r="X203" s="440">
        <v>0</v>
      </c>
      <c r="Y203" s="440">
        <v>0</v>
      </c>
      <c r="Z203" s="440">
        <v>0</v>
      </c>
      <c r="AA203" s="440">
        <v>0</v>
      </c>
      <c r="AB203" s="440">
        <v>0</v>
      </c>
      <c r="AC203" s="440">
        <v>0</v>
      </c>
    </row>
    <row r="204" spans="1:29" s="104" customFormat="1" ht="11.25" x14ac:dyDescent="0.2">
      <c r="A204" s="439" t="s">
        <v>99</v>
      </c>
      <c r="B204" s="440">
        <v>0</v>
      </c>
      <c r="C204" s="440">
        <v>0</v>
      </c>
      <c r="D204" s="440">
        <v>0</v>
      </c>
      <c r="E204" s="440">
        <v>0</v>
      </c>
      <c r="F204" s="440">
        <v>0</v>
      </c>
      <c r="G204" s="440">
        <v>0</v>
      </c>
      <c r="H204" s="440">
        <v>0</v>
      </c>
      <c r="I204" s="440">
        <v>0</v>
      </c>
      <c r="J204" s="440">
        <v>0</v>
      </c>
      <c r="K204" s="440">
        <v>0</v>
      </c>
      <c r="L204" s="440">
        <v>0</v>
      </c>
      <c r="M204" s="440">
        <v>0</v>
      </c>
      <c r="N204" s="440">
        <v>0</v>
      </c>
      <c r="O204" s="440">
        <v>0</v>
      </c>
      <c r="P204" s="440">
        <v>0</v>
      </c>
      <c r="Q204" s="440">
        <v>0</v>
      </c>
      <c r="R204" s="440">
        <v>0</v>
      </c>
      <c r="S204" s="440">
        <v>0</v>
      </c>
      <c r="T204" s="440">
        <v>0</v>
      </c>
      <c r="U204" s="440">
        <v>0</v>
      </c>
      <c r="V204" s="440">
        <v>0</v>
      </c>
      <c r="W204" s="440">
        <v>0</v>
      </c>
      <c r="X204" s="440">
        <v>0</v>
      </c>
      <c r="Y204" s="440">
        <v>0</v>
      </c>
      <c r="Z204" s="440">
        <v>0</v>
      </c>
      <c r="AA204" s="440">
        <v>0</v>
      </c>
      <c r="AB204" s="440">
        <v>0</v>
      </c>
      <c r="AC204" s="440">
        <v>0</v>
      </c>
    </row>
    <row r="205" spans="1:29" s="104" customFormat="1" ht="11.25" x14ac:dyDescent="0.2">
      <c r="A205" s="439" t="s">
        <v>100</v>
      </c>
      <c r="B205" s="440">
        <v>0</v>
      </c>
      <c r="C205" s="440">
        <v>0</v>
      </c>
      <c r="D205" s="440">
        <v>0</v>
      </c>
      <c r="E205" s="440">
        <v>0</v>
      </c>
      <c r="F205" s="440">
        <v>0</v>
      </c>
      <c r="G205" s="440">
        <v>0</v>
      </c>
      <c r="H205" s="440">
        <v>0</v>
      </c>
      <c r="I205" s="440">
        <v>0</v>
      </c>
      <c r="J205" s="440">
        <v>0</v>
      </c>
      <c r="K205" s="440">
        <v>0</v>
      </c>
      <c r="L205" s="440">
        <v>0</v>
      </c>
      <c r="M205" s="440">
        <v>0</v>
      </c>
      <c r="N205" s="440">
        <v>0</v>
      </c>
      <c r="O205" s="440">
        <v>0</v>
      </c>
      <c r="P205" s="440">
        <v>0</v>
      </c>
      <c r="Q205" s="440">
        <v>0</v>
      </c>
      <c r="R205" s="440">
        <v>0</v>
      </c>
      <c r="S205" s="440">
        <v>0</v>
      </c>
      <c r="T205" s="440">
        <v>0</v>
      </c>
      <c r="U205" s="440">
        <v>0</v>
      </c>
      <c r="V205" s="440">
        <v>0</v>
      </c>
      <c r="W205" s="440">
        <v>0</v>
      </c>
      <c r="X205" s="440">
        <v>0</v>
      </c>
      <c r="Y205" s="440">
        <v>0</v>
      </c>
      <c r="Z205" s="440">
        <v>0</v>
      </c>
      <c r="AA205" s="440">
        <v>0</v>
      </c>
      <c r="AB205" s="440">
        <v>0</v>
      </c>
      <c r="AC205" s="440">
        <v>0</v>
      </c>
    </row>
    <row r="206" spans="1:29" s="104" customFormat="1" ht="11.25" x14ac:dyDescent="0.2">
      <c r="A206" s="439" t="s">
        <v>101</v>
      </c>
      <c r="B206" s="440">
        <v>0</v>
      </c>
      <c r="C206" s="440">
        <v>0</v>
      </c>
      <c r="D206" s="440">
        <v>0</v>
      </c>
      <c r="E206" s="440">
        <v>0</v>
      </c>
      <c r="F206" s="440">
        <v>0</v>
      </c>
      <c r="G206" s="440">
        <v>0</v>
      </c>
      <c r="H206" s="440">
        <v>0</v>
      </c>
      <c r="I206" s="440">
        <v>0</v>
      </c>
      <c r="J206" s="440">
        <v>0</v>
      </c>
      <c r="K206" s="440">
        <v>0</v>
      </c>
      <c r="L206" s="440">
        <v>0</v>
      </c>
      <c r="M206" s="440">
        <v>0</v>
      </c>
      <c r="N206" s="440">
        <v>0</v>
      </c>
      <c r="O206" s="440">
        <v>0</v>
      </c>
      <c r="P206" s="440">
        <v>0</v>
      </c>
      <c r="Q206" s="440">
        <v>0</v>
      </c>
      <c r="R206" s="440">
        <v>0</v>
      </c>
      <c r="S206" s="440">
        <v>0</v>
      </c>
      <c r="T206" s="440">
        <v>0</v>
      </c>
      <c r="U206" s="440">
        <v>0</v>
      </c>
      <c r="V206" s="440">
        <v>0</v>
      </c>
      <c r="W206" s="440">
        <v>0</v>
      </c>
      <c r="X206" s="440">
        <v>0</v>
      </c>
      <c r="Y206" s="440">
        <v>0</v>
      </c>
      <c r="Z206" s="440">
        <v>0</v>
      </c>
      <c r="AA206" s="440">
        <v>0</v>
      </c>
      <c r="AB206" s="440">
        <v>0</v>
      </c>
      <c r="AC206" s="440">
        <v>0</v>
      </c>
    </row>
    <row r="207" spans="1:29" s="104" customFormat="1" ht="11.25" x14ac:dyDescent="0.2">
      <c r="A207" s="439" t="s">
        <v>102</v>
      </c>
      <c r="B207" s="440">
        <v>0</v>
      </c>
      <c r="C207" s="440">
        <v>0</v>
      </c>
      <c r="D207" s="440">
        <v>0</v>
      </c>
      <c r="E207" s="440">
        <v>0</v>
      </c>
      <c r="F207" s="440">
        <v>0</v>
      </c>
      <c r="G207" s="440">
        <v>0</v>
      </c>
      <c r="H207" s="440">
        <v>0</v>
      </c>
      <c r="I207" s="440">
        <v>0</v>
      </c>
      <c r="J207" s="440">
        <v>0</v>
      </c>
      <c r="K207" s="440">
        <v>0</v>
      </c>
      <c r="L207" s="440">
        <v>0</v>
      </c>
      <c r="M207" s="440">
        <v>0</v>
      </c>
      <c r="N207" s="440">
        <v>0</v>
      </c>
      <c r="O207" s="440">
        <v>0</v>
      </c>
      <c r="P207" s="440">
        <v>0</v>
      </c>
      <c r="Q207" s="440">
        <v>0</v>
      </c>
      <c r="R207" s="440">
        <v>0</v>
      </c>
      <c r="S207" s="440">
        <v>0</v>
      </c>
      <c r="T207" s="440">
        <v>0</v>
      </c>
      <c r="U207" s="440">
        <v>0</v>
      </c>
      <c r="V207" s="440">
        <v>0</v>
      </c>
      <c r="W207" s="440">
        <v>0</v>
      </c>
      <c r="X207" s="440">
        <v>0</v>
      </c>
      <c r="Y207" s="440">
        <v>0</v>
      </c>
      <c r="Z207" s="440">
        <v>0</v>
      </c>
      <c r="AA207" s="440">
        <v>0</v>
      </c>
      <c r="AB207" s="440">
        <v>0</v>
      </c>
      <c r="AC207" s="440">
        <v>0</v>
      </c>
    </row>
    <row r="208" spans="1:29" s="104" customFormat="1" ht="11.25" x14ac:dyDescent="0.2">
      <c r="A208" s="439" t="s">
        <v>103</v>
      </c>
      <c r="B208" s="440">
        <v>0</v>
      </c>
      <c r="C208" s="440">
        <v>0</v>
      </c>
      <c r="D208" s="440">
        <v>0</v>
      </c>
      <c r="E208" s="440">
        <v>0</v>
      </c>
      <c r="F208" s="440">
        <v>0</v>
      </c>
      <c r="G208" s="440">
        <v>0</v>
      </c>
      <c r="H208" s="440">
        <v>0</v>
      </c>
      <c r="I208" s="440">
        <v>0</v>
      </c>
      <c r="J208" s="440">
        <v>0</v>
      </c>
      <c r="K208" s="440">
        <v>0</v>
      </c>
      <c r="L208" s="440">
        <v>0</v>
      </c>
      <c r="M208" s="440">
        <v>0</v>
      </c>
      <c r="N208" s="440">
        <v>0</v>
      </c>
      <c r="O208" s="440">
        <v>0</v>
      </c>
      <c r="P208" s="440">
        <v>0</v>
      </c>
      <c r="Q208" s="440">
        <v>0</v>
      </c>
      <c r="R208" s="440">
        <v>0</v>
      </c>
      <c r="S208" s="440">
        <v>0</v>
      </c>
      <c r="T208" s="440">
        <v>0</v>
      </c>
      <c r="U208" s="440">
        <v>0</v>
      </c>
      <c r="V208" s="440">
        <v>0</v>
      </c>
      <c r="W208" s="440">
        <v>0</v>
      </c>
      <c r="X208" s="440">
        <v>0</v>
      </c>
      <c r="Y208" s="440">
        <v>0</v>
      </c>
      <c r="Z208" s="440">
        <v>0</v>
      </c>
      <c r="AA208" s="440">
        <v>0</v>
      </c>
      <c r="AB208" s="440">
        <v>0</v>
      </c>
      <c r="AC208" s="440">
        <v>0</v>
      </c>
    </row>
    <row r="209" spans="1:29" s="104" customFormat="1" ht="11.25" x14ac:dyDescent="0.2">
      <c r="A209" s="439" t="s">
        <v>104</v>
      </c>
      <c r="B209" s="440">
        <v>0</v>
      </c>
      <c r="C209" s="440">
        <v>0</v>
      </c>
      <c r="D209" s="440">
        <v>0</v>
      </c>
      <c r="E209" s="440">
        <v>0</v>
      </c>
      <c r="F209" s="440">
        <v>0</v>
      </c>
      <c r="G209" s="440">
        <v>0</v>
      </c>
      <c r="H209" s="440">
        <v>0</v>
      </c>
      <c r="I209" s="440">
        <v>0</v>
      </c>
      <c r="J209" s="440">
        <v>0</v>
      </c>
      <c r="K209" s="440">
        <v>0</v>
      </c>
      <c r="L209" s="440">
        <v>0</v>
      </c>
      <c r="M209" s="440">
        <v>0</v>
      </c>
      <c r="N209" s="440">
        <v>0</v>
      </c>
      <c r="O209" s="440">
        <v>0</v>
      </c>
      <c r="P209" s="440">
        <v>0</v>
      </c>
      <c r="Q209" s="440">
        <v>0</v>
      </c>
      <c r="R209" s="440">
        <v>0</v>
      </c>
      <c r="S209" s="440">
        <v>0</v>
      </c>
      <c r="T209" s="440">
        <v>0</v>
      </c>
      <c r="U209" s="440">
        <v>0</v>
      </c>
      <c r="V209" s="440">
        <v>0</v>
      </c>
      <c r="W209" s="440">
        <v>0</v>
      </c>
      <c r="X209" s="440">
        <v>0</v>
      </c>
      <c r="Y209" s="440">
        <v>0</v>
      </c>
      <c r="Z209" s="440">
        <v>0</v>
      </c>
      <c r="AA209" s="440">
        <v>0</v>
      </c>
      <c r="AB209" s="440">
        <v>0</v>
      </c>
      <c r="AC209" s="440">
        <v>0</v>
      </c>
    </row>
    <row r="210" spans="1:29" s="104" customFormat="1" ht="11.25" x14ac:dyDescent="0.2">
      <c r="A210" s="439" t="s">
        <v>105</v>
      </c>
      <c r="B210" s="440">
        <v>0</v>
      </c>
      <c r="C210" s="440">
        <v>0</v>
      </c>
      <c r="D210" s="440">
        <v>0</v>
      </c>
      <c r="E210" s="440">
        <v>0</v>
      </c>
      <c r="F210" s="440">
        <v>0</v>
      </c>
      <c r="G210" s="440">
        <v>0</v>
      </c>
      <c r="H210" s="440">
        <v>0</v>
      </c>
      <c r="I210" s="440">
        <v>0</v>
      </c>
      <c r="J210" s="440">
        <v>0</v>
      </c>
      <c r="K210" s="440">
        <v>0</v>
      </c>
      <c r="L210" s="440">
        <v>0</v>
      </c>
      <c r="M210" s="440">
        <v>0</v>
      </c>
      <c r="N210" s="440">
        <v>0</v>
      </c>
      <c r="O210" s="440">
        <v>0</v>
      </c>
      <c r="P210" s="440">
        <v>0</v>
      </c>
      <c r="Q210" s="440">
        <v>0</v>
      </c>
      <c r="R210" s="440">
        <v>0</v>
      </c>
      <c r="S210" s="440">
        <v>0</v>
      </c>
      <c r="T210" s="440">
        <v>0</v>
      </c>
      <c r="U210" s="440">
        <v>0</v>
      </c>
      <c r="V210" s="440">
        <v>0</v>
      </c>
      <c r="W210" s="440">
        <v>0</v>
      </c>
      <c r="X210" s="440">
        <v>0</v>
      </c>
      <c r="Y210" s="440">
        <v>0</v>
      </c>
      <c r="Z210" s="440">
        <v>0</v>
      </c>
      <c r="AA210" s="440">
        <v>0</v>
      </c>
      <c r="AB210" s="440">
        <v>0</v>
      </c>
      <c r="AC210" s="440">
        <v>0</v>
      </c>
    </row>
    <row r="211" spans="1:29" s="103" customFormat="1" x14ac:dyDescent="0.2">
      <c r="A211" s="441" t="s">
        <v>19</v>
      </c>
      <c r="B211" s="442">
        <v>0</v>
      </c>
      <c r="C211" s="437">
        <f>SUM(C201:C210)</f>
        <v>0</v>
      </c>
      <c r="D211" s="437">
        <f t="shared" ref="D211:AC211" si="1">SUM(D201:D210)</f>
        <v>0</v>
      </c>
      <c r="E211" s="437">
        <f t="shared" si="1"/>
        <v>0</v>
      </c>
      <c r="F211" s="437">
        <f t="shared" si="1"/>
        <v>0</v>
      </c>
      <c r="G211" s="437">
        <f t="shared" si="1"/>
        <v>0</v>
      </c>
      <c r="H211" s="437">
        <f t="shared" si="1"/>
        <v>0</v>
      </c>
      <c r="I211" s="437">
        <f t="shared" si="1"/>
        <v>0</v>
      </c>
      <c r="J211" s="437">
        <f t="shared" si="1"/>
        <v>0</v>
      </c>
      <c r="K211" s="437">
        <f t="shared" si="1"/>
        <v>0</v>
      </c>
      <c r="L211" s="437">
        <f t="shared" si="1"/>
        <v>0</v>
      </c>
      <c r="M211" s="437">
        <f t="shared" si="1"/>
        <v>0</v>
      </c>
      <c r="N211" s="437">
        <f t="shared" si="1"/>
        <v>0</v>
      </c>
      <c r="O211" s="437">
        <f t="shared" si="1"/>
        <v>0</v>
      </c>
      <c r="P211" s="437">
        <f t="shared" si="1"/>
        <v>0</v>
      </c>
      <c r="Q211" s="437">
        <f t="shared" si="1"/>
        <v>0</v>
      </c>
      <c r="R211" s="437">
        <f t="shared" si="1"/>
        <v>0</v>
      </c>
      <c r="S211" s="437">
        <f t="shared" si="1"/>
        <v>0</v>
      </c>
      <c r="T211" s="437">
        <f t="shared" si="1"/>
        <v>0</v>
      </c>
      <c r="U211" s="437">
        <f t="shared" si="1"/>
        <v>0</v>
      </c>
      <c r="V211" s="437">
        <f t="shared" si="1"/>
        <v>0</v>
      </c>
      <c r="W211" s="437">
        <f t="shared" si="1"/>
        <v>0</v>
      </c>
      <c r="X211" s="437">
        <f t="shared" si="1"/>
        <v>0</v>
      </c>
      <c r="Y211" s="437">
        <f t="shared" si="1"/>
        <v>0</v>
      </c>
      <c r="Z211" s="437">
        <f t="shared" si="1"/>
        <v>0</v>
      </c>
      <c r="AA211" s="437">
        <f t="shared" si="1"/>
        <v>0</v>
      </c>
      <c r="AB211" s="437">
        <f t="shared" si="1"/>
        <v>0</v>
      </c>
      <c r="AC211" s="437">
        <f t="shared" si="1"/>
        <v>0</v>
      </c>
    </row>
    <row r="212" spans="1:29" s="103" customFormat="1" x14ac:dyDescent="0.2"/>
    <row r="213" spans="1:29" s="103" customFormat="1" x14ac:dyDescent="0.2"/>
    <row r="214" spans="1:29" s="103" customFormat="1" ht="15.75" thickBot="1" x14ac:dyDescent="0.3">
      <c r="A214" s="84"/>
      <c r="B214" s="84"/>
    </row>
    <row r="215" spans="1:29" s="103" customFormat="1" hidden="1" x14ac:dyDescent="0.2"/>
    <row r="216" spans="1:29" s="103" customFormat="1" hidden="1" x14ac:dyDescent="0.2"/>
    <row r="217" spans="1:29" s="103" customFormat="1" hidden="1" x14ac:dyDescent="0.2"/>
    <row r="218" spans="1:29" s="103" customFormat="1" hidden="1" x14ac:dyDescent="0.2"/>
    <row r="219" spans="1:29" s="103" customFormat="1" hidden="1" x14ac:dyDescent="0.2"/>
    <row r="220" spans="1:29" s="103" customFormat="1" hidden="1" x14ac:dyDescent="0.2"/>
    <row r="221" spans="1:29" s="103" customFormat="1" hidden="1" x14ac:dyDescent="0.2"/>
    <row r="222" spans="1:29" s="103" customFormat="1" hidden="1" x14ac:dyDescent="0.2"/>
    <row r="223" spans="1:29" s="103" customFormat="1" hidden="1" x14ac:dyDescent="0.2"/>
    <row r="224" spans="1:29" s="103" customFormat="1" hidden="1" x14ac:dyDescent="0.2"/>
    <row r="225" s="103" customFormat="1" hidden="1" x14ac:dyDescent="0.2"/>
    <row r="226" s="103" customFormat="1" hidden="1" x14ac:dyDescent="0.2"/>
    <row r="227" s="103" customFormat="1" hidden="1" x14ac:dyDescent="0.2"/>
    <row r="228" s="103" customFormat="1" hidden="1" x14ac:dyDescent="0.2"/>
    <row r="229" s="103" customFormat="1" hidden="1" x14ac:dyDescent="0.2"/>
    <row r="230" s="103" customFormat="1" hidden="1" x14ac:dyDescent="0.2"/>
    <row r="231" s="103" customFormat="1" hidden="1" x14ac:dyDescent="0.2"/>
    <row r="232" s="103" customFormat="1" hidden="1" x14ac:dyDescent="0.2"/>
    <row r="233" s="103" customFormat="1" hidden="1" x14ac:dyDescent="0.2"/>
    <row r="234" s="103" customFormat="1" hidden="1" x14ac:dyDescent="0.2"/>
    <row r="235" s="103" customFormat="1" hidden="1" x14ac:dyDescent="0.2"/>
    <row r="236" s="103" customFormat="1" hidden="1" x14ac:dyDescent="0.2"/>
    <row r="237" s="103" customFormat="1" hidden="1" x14ac:dyDescent="0.2"/>
    <row r="238" s="103" customFormat="1" hidden="1" x14ac:dyDescent="0.2"/>
    <row r="239" s="103" customFormat="1" hidden="1" x14ac:dyDescent="0.2"/>
    <row r="240" s="103" customFormat="1" hidden="1" x14ac:dyDescent="0.2"/>
    <row r="241" s="103" customFormat="1" hidden="1" x14ac:dyDescent="0.2"/>
    <row r="242" s="103" customFormat="1" hidden="1" x14ac:dyDescent="0.2"/>
    <row r="243" s="103" customFormat="1" hidden="1" x14ac:dyDescent="0.2"/>
    <row r="244" s="103" customFormat="1" hidden="1" x14ac:dyDescent="0.2"/>
    <row r="245" s="103" customFormat="1" hidden="1" x14ac:dyDescent="0.2"/>
    <row r="246" s="103" customFormat="1" hidden="1" x14ac:dyDescent="0.2"/>
    <row r="247" s="103" customFormat="1" hidden="1" x14ac:dyDescent="0.2"/>
    <row r="248" s="103" customFormat="1" hidden="1" x14ac:dyDescent="0.2"/>
    <row r="249" s="103" customFormat="1" hidden="1" x14ac:dyDescent="0.2"/>
    <row r="250" s="103" customFormat="1" hidden="1" x14ac:dyDescent="0.2"/>
    <row r="251" s="103" customFormat="1" hidden="1" x14ac:dyDescent="0.2"/>
    <row r="252" s="103" customFormat="1" hidden="1" x14ac:dyDescent="0.2"/>
    <row r="253" s="103" customFormat="1" hidden="1" x14ac:dyDescent="0.2"/>
    <row r="254" s="103" customFormat="1" hidden="1" x14ac:dyDescent="0.2"/>
    <row r="255" s="103" customFormat="1" hidden="1" x14ac:dyDescent="0.2"/>
    <row r="256" s="103" customFormat="1" hidden="1" x14ac:dyDescent="0.2"/>
    <row r="257" s="103" customFormat="1" hidden="1" x14ac:dyDescent="0.2"/>
    <row r="258" s="103" customFormat="1" hidden="1" x14ac:dyDescent="0.2"/>
    <row r="259" s="103" customFormat="1" hidden="1" x14ac:dyDescent="0.2"/>
    <row r="260" s="103" customFormat="1" hidden="1" x14ac:dyDescent="0.2"/>
    <row r="261" s="103" customFormat="1" hidden="1" x14ac:dyDescent="0.2"/>
    <row r="262" s="103" customFormat="1" hidden="1" x14ac:dyDescent="0.2"/>
    <row r="263" s="103" customFormat="1" hidden="1" x14ac:dyDescent="0.2"/>
    <row r="264" s="103" customFormat="1" hidden="1" x14ac:dyDescent="0.2"/>
    <row r="265" s="103" customFormat="1" hidden="1" x14ac:dyDescent="0.2"/>
    <row r="266" s="103" customFormat="1" hidden="1" x14ac:dyDescent="0.2"/>
    <row r="267" s="103" customFormat="1" hidden="1" x14ac:dyDescent="0.2"/>
    <row r="268" s="103" customFormat="1" hidden="1" x14ac:dyDescent="0.2"/>
    <row r="269" s="103" customFormat="1" hidden="1" x14ac:dyDescent="0.2"/>
    <row r="270" s="103" customFormat="1" hidden="1" x14ac:dyDescent="0.2"/>
    <row r="271" s="103" customFormat="1" hidden="1" x14ac:dyDescent="0.2"/>
    <row r="272" s="103" customFormat="1" hidden="1" x14ac:dyDescent="0.2"/>
    <row r="273" s="103" customFormat="1" hidden="1" x14ac:dyDescent="0.2"/>
    <row r="274" s="103" customFormat="1" hidden="1" x14ac:dyDescent="0.2"/>
    <row r="275" s="103" customFormat="1" hidden="1" x14ac:dyDescent="0.2"/>
    <row r="276" s="103" customFormat="1" hidden="1" x14ac:dyDescent="0.2"/>
    <row r="277" s="103" customFormat="1" hidden="1" x14ac:dyDescent="0.2"/>
    <row r="278" s="103" customFormat="1" hidden="1" x14ac:dyDescent="0.2"/>
    <row r="279" s="103" customFormat="1" hidden="1" x14ac:dyDescent="0.2"/>
    <row r="280" s="103" customFormat="1" hidden="1" x14ac:dyDescent="0.2"/>
    <row r="281" s="103" customFormat="1" hidden="1" x14ac:dyDescent="0.2"/>
    <row r="282" s="103" customFormat="1" hidden="1" x14ac:dyDescent="0.2"/>
    <row r="283" s="103" customFormat="1" hidden="1" x14ac:dyDescent="0.2"/>
    <row r="284" s="103" customFormat="1" hidden="1" x14ac:dyDescent="0.2"/>
    <row r="285" s="103" customFormat="1" hidden="1" x14ac:dyDescent="0.2"/>
    <row r="286" s="103" customFormat="1" hidden="1" x14ac:dyDescent="0.2"/>
    <row r="287" s="103" customFormat="1" hidden="1" x14ac:dyDescent="0.2"/>
    <row r="288" s="103" customFormat="1" hidden="1" x14ac:dyDescent="0.2"/>
    <row r="289" spans="1:29" s="103" customFormat="1" hidden="1" x14ac:dyDescent="0.2"/>
    <row r="290" spans="1:29" s="103" customFormat="1" hidden="1" x14ac:dyDescent="0.2"/>
    <row r="291" spans="1:29" s="103" customFormat="1" hidden="1" x14ac:dyDescent="0.2"/>
    <row r="292" spans="1:29" s="103" customFormat="1" hidden="1" x14ac:dyDescent="0.2"/>
    <row r="293" spans="1:29" s="103" customFormat="1" hidden="1" x14ac:dyDescent="0.2"/>
    <row r="294" spans="1:29" s="103" customFormat="1" hidden="1" x14ac:dyDescent="0.2"/>
    <row r="295" spans="1:29" s="103" customFormat="1" hidden="1" x14ac:dyDescent="0.2"/>
    <row r="296" spans="1:29" s="103" customFormat="1" hidden="1" x14ac:dyDescent="0.2"/>
    <row r="297" spans="1:29" s="103" customFormat="1" ht="15.75" thickBot="1" x14ac:dyDescent="0.3">
      <c r="A297" s="86" t="s">
        <v>153</v>
      </c>
    </row>
    <row r="298" spans="1:29" s="103" customFormat="1" x14ac:dyDescent="0.2"/>
    <row r="299" spans="1:29" s="103" customFormat="1" ht="15" x14ac:dyDescent="0.25">
      <c r="A299" s="111" t="s">
        <v>15</v>
      </c>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row>
    <row r="300" spans="1:29" s="103" customFormat="1" ht="33.6" customHeight="1" x14ac:dyDescent="0.25">
      <c r="A300" s="449" t="s">
        <v>155</v>
      </c>
      <c r="B300" s="445" t="s">
        <v>158</v>
      </c>
      <c r="C300" s="445" t="s">
        <v>160</v>
      </c>
      <c r="D300" s="445" t="s">
        <v>161</v>
      </c>
      <c r="E300" s="445" t="s">
        <v>162</v>
      </c>
      <c r="F300" s="445" t="s">
        <v>163</v>
      </c>
      <c r="G300" s="445" t="s">
        <v>164</v>
      </c>
      <c r="H300" s="445" t="s">
        <v>165</v>
      </c>
      <c r="I300" s="445" t="s">
        <v>166</v>
      </c>
      <c r="J300" s="445" t="s">
        <v>167</v>
      </c>
      <c r="K300" s="445" t="s">
        <v>168</v>
      </c>
      <c r="L300" s="445" t="s">
        <v>169</v>
      </c>
      <c r="M300" s="445" t="s">
        <v>170</v>
      </c>
      <c r="N300" s="445" t="s">
        <v>171</v>
      </c>
      <c r="O300" s="445" t="s">
        <v>172</v>
      </c>
      <c r="P300" s="445" t="s">
        <v>173</v>
      </c>
      <c r="Q300" s="445" t="s">
        <v>174</v>
      </c>
      <c r="R300" s="445" t="s">
        <v>175</v>
      </c>
      <c r="S300" s="445" t="s">
        <v>176</v>
      </c>
      <c r="T300" s="445" t="s">
        <v>177</v>
      </c>
      <c r="U300" s="445" t="s">
        <v>178</v>
      </c>
      <c r="V300" s="445" t="s">
        <v>179</v>
      </c>
      <c r="W300" s="445" t="s">
        <v>180</v>
      </c>
      <c r="X300" s="445" t="s">
        <v>181</v>
      </c>
      <c r="Y300" s="445" t="s">
        <v>182</v>
      </c>
      <c r="Z300" s="445" t="s">
        <v>183</v>
      </c>
      <c r="AA300" s="445" t="s">
        <v>184</v>
      </c>
      <c r="AB300" s="445" t="s">
        <v>19</v>
      </c>
      <c r="AC300" s="445" t="s">
        <v>159</v>
      </c>
    </row>
    <row r="301" spans="1:29" s="104" customFormat="1" ht="11.25" x14ac:dyDescent="0.2">
      <c r="A301" s="444" t="s">
        <v>80</v>
      </c>
      <c r="B301" s="448">
        <v>0</v>
      </c>
      <c r="C301" s="454">
        <v>0</v>
      </c>
      <c r="D301" s="454">
        <v>0</v>
      </c>
      <c r="E301" s="448">
        <v>0</v>
      </c>
      <c r="F301" s="448">
        <v>0</v>
      </c>
      <c r="G301" s="448">
        <v>0</v>
      </c>
      <c r="H301" s="448">
        <v>0</v>
      </c>
      <c r="I301" s="448">
        <v>0</v>
      </c>
      <c r="J301" s="448">
        <v>0</v>
      </c>
      <c r="K301" s="448">
        <v>0</v>
      </c>
      <c r="L301" s="448">
        <v>0</v>
      </c>
      <c r="M301" s="448">
        <v>0</v>
      </c>
      <c r="N301" s="448">
        <v>0</v>
      </c>
      <c r="O301" s="448">
        <v>0</v>
      </c>
      <c r="P301" s="448">
        <v>0</v>
      </c>
      <c r="Q301" s="448">
        <v>0</v>
      </c>
      <c r="R301" s="448">
        <v>0</v>
      </c>
      <c r="S301" s="448">
        <v>0</v>
      </c>
      <c r="T301" s="448">
        <v>0</v>
      </c>
      <c r="U301" s="448">
        <v>0</v>
      </c>
      <c r="V301" s="448">
        <v>0</v>
      </c>
      <c r="W301" s="448">
        <v>0</v>
      </c>
      <c r="X301" s="448">
        <v>0</v>
      </c>
      <c r="Y301" s="448">
        <v>0</v>
      </c>
      <c r="Z301" s="448">
        <v>0</v>
      </c>
      <c r="AA301" s="448">
        <v>0</v>
      </c>
      <c r="AB301" s="448">
        <v>0</v>
      </c>
      <c r="AC301" s="448">
        <v>0</v>
      </c>
    </row>
    <row r="302" spans="1:29" s="103" customFormat="1" x14ac:dyDescent="0.2">
      <c r="A302" s="447" t="s">
        <v>19</v>
      </c>
      <c r="B302" s="446">
        <v>0</v>
      </c>
      <c r="C302" s="446">
        <f>SUM(C301)</f>
        <v>0</v>
      </c>
      <c r="D302" s="446">
        <f t="shared" ref="D302:AC302" si="2">SUM(D301)</f>
        <v>0</v>
      </c>
      <c r="E302" s="446">
        <f t="shared" si="2"/>
        <v>0</v>
      </c>
      <c r="F302" s="446">
        <f t="shared" si="2"/>
        <v>0</v>
      </c>
      <c r="G302" s="446">
        <f t="shared" si="2"/>
        <v>0</v>
      </c>
      <c r="H302" s="446">
        <f t="shared" si="2"/>
        <v>0</v>
      </c>
      <c r="I302" s="446">
        <f t="shared" si="2"/>
        <v>0</v>
      </c>
      <c r="J302" s="446">
        <f t="shared" si="2"/>
        <v>0</v>
      </c>
      <c r="K302" s="446">
        <f t="shared" si="2"/>
        <v>0</v>
      </c>
      <c r="L302" s="446">
        <f t="shared" si="2"/>
        <v>0</v>
      </c>
      <c r="M302" s="446">
        <f t="shared" si="2"/>
        <v>0</v>
      </c>
      <c r="N302" s="446">
        <f t="shared" si="2"/>
        <v>0</v>
      </c>
      <c r="O302" s="446">
        <f t="shared" si="2"/>
        <v>0</v>
      </c>
      <c r="P302" s="446">
        <f t="shared" si="2"/>
        <v>0</v>
      </c>
      <c r="Q302" s="446">
        <f t="shared" si="2"/>
        <v>0</v>
      </c>
      <c r="R302" s="446">
        <f t="shared" si="2"/>
        <v>0</v>
      </c>
      <c r="S302" s="446">
        <f t="shared" si="2"/>
        <v>0</v>
      </c>
      <c r="T302" s="446">
        <f t="shared" si="2"/>
        <v>0</v>
      </c>
      <c r="U302" s="446">
        <f t="shared" si="2"/>
        <v>0</v>
      </c>
      <c r="V302" s="446">
        <f t="shared" si="2"/>
        <v>0</v>
      </c>
      <c r="W302" s="446">
        <f t="shared" si="2"/>
        <v>0</v>
      </c>
      <c r="X302" s="446">
        <f t="shared" si="2"/>
        <v>0</v>
      </c>
      <c r="Y302" s="446">
        <f t="shared" si="2"/>
        <v>0</v>
      </c>
      <c r="Z302" s="446">
        <f t="shared" si="2"/>
        <v>0</v>
      </c>
      <c r="AA302" s="446">
        <f t="shared" si="2"/>
        <v>0</v>
      </c>
      <c r="AB302" s="446">
        <f t="shared" si="2"/>
        <v>0</v>
      </c>
      <c r="AC302" s="446">
        <f t="shared" si="2"/>
        <v>0</v>
      </c>
    </row>
    <row r="303" spans="1:29" s="103" customFormat="1" x14ac:dyDescent="0.2"/>
    <row r="304" spans="1:29" s="103" customFormat="1" x14ac:dyDescent="0.2"/>
    <row r="305" s="103" customFormat="1" hidden="1" x14ac:dyDescent="0.2"/>
    <row r="306" s="103" customFormat="1" hidden="1" x14ac:dyDescent="0.2"/>
    <row r="307" s="103" customFormat="1" hidden="1" x14ac:dyDescent="0.2"/>
    <row r="308" s="103" customFormat="1" hidden="1" x14ac:dyDescent="0.2"/>
    <row r="309" s="103" customFormat="1" hidden="1" x14ac:dyDescent="0.2"/>
    <row r="310" s="103" customFormat="1" hidden="1" x14ac:dyDescent="0.2"/>
    <row r="311" s="103" customFormat="1" hidden="1" x14ac:dyDescent="0.2"/>
    <row r="312" s="103" customFormat="1" hidden="1" x14ac:dyDescent="0.2"/>
    <row r="313" s="103" customFormat="1" hidden="1" x14ac:dyDescent="0.2"/>
    <row r="314" s="103" customFormat="1" hidden="1" x14ac:dyDescent="0.2"/>
    <row r="315" s="103" customFormat="1" hidden="1" x14ac:dyDescent="0.2"/>
    <row r="316" s="103" customFormat="1" hidden="1" x14ac:dyDescent="0.2"/>
    <row r="317" s="103" customFormat="1" hidden="1" x14ac:dyDescent="0.2"/>
    <row r="318" s="103" customFormat="1" hidden="1" x14ac:dyDescent="0.2"/>
    <row r="319" s="103" customFormat="1" hidden="1" x14ac:dyDescent="0.2"/>
    <row r="320" s="103" customFormat="1" hidden="1" x14ac:dyDescent="0.2"/>
    <row r="321" s="103" customFormat="1" hidden="1" x14ac:dyDescent="0.2"/>
    <row r="322" s="103" customFormat="1" hidden="1" x14ac:dyDescent="0.2"/>
    <row r="323" s="103" customFormat="1" hidden="1" x14ac:dyDescent="0.2"/>
    <row r="324" s="103" customFormat="1" hidden="1" x14ac:dyDescent="0.2"/>
    <row r="325" s="103" customFormat="1" hidden="1" x14ac:dyDescent="0.2"/>
    <row r="326" s="103" customFormat="1" hidden="1" x14ac:dyDescent="0.2"/>
    <row r="327" s="103" customFormat="1" hidden="1" x14ac:dyDescent="0.2"/>
    <row r="328" s="103" customFormat="1" hidden="1" x14ac:dyDescent="0.2"/>
    <row r="329" s="103" customFormat="1" hidden="1" x14ac:dyDescent="0.2"/>
    <row r="330" s="103" customFormat="1" hidden="1" x14ac:dyDescent="0.2"/>
    <row r="331" s="103" customFormat="1" hidden="1" x14ac:dyDescent="0.2"/>
    <row r="332" s="103" customFormat="1" hidden="1" x14ac:dyDescent="0.2"/>
    <row r="333" s="103" customFormat="1" hidden="1" x14ac:dyDescent="0.2"/>
    <row r="334" s="103" customFormat="1" hidden="1" x14ac:dyDescent="0.2"/>
    <row r="335" s="103" customFormat="1" hidden="1" x14ac:dyDescent="0.2"/>
    <row r="336" s="103" customFormat="1" hidden="1" x14ac:dyDescent="0.2"/>
    <row r="337" s="103" customFormat="1" hidden="1" x14ac:dyDescent="0.2"/>
    <row r="338" s="103" customFormat="1" hidden="1" x14ac:dyDescent="0.2"/>
    <row r="339" s="103" customFormat="1" hidden="1" x14ac:dyDescent="0.2"/>
    <row r="340" s="103" customFormat="1" hidden="1" x14ac:dyDescent="0.2"/>
    <row r="341" s="103" customFormat="1" hidden="1" x14ac:dyDescent="0.2"/>
    <row r="342" s="103" customFormat="1" hidden="1" x14ac:dyDescent="0.2"/>
    <row r="343" s="103" customFormat="1" hidden="1" x14ac:dyDescent="0.2"/>
    <row r="344" s="103" customFormat="1" hidden="1" x14ac:dyDescent="0.2"/>
    <row r="345" s="103" customFormat="1" hidden="1" x14ac:dyDescent="0.2"/>
    <row r="346" s="103" customFormat="1" hidden="1" x14ac:dyDescent="0.2"/>
    <row r="347" s="103" customFormat="1" hidden="1" x14ac:dyDescent="0.2"/>
    <row r="348" s="103" customFormat="1" hidden="1" x14ac:dyDescent="0.2"/>
    <row r="349" s="103" customFormat="1" hidden="1" x14ac:dyDescent="0.2"/>
    <row r="350" s="103" customFormat="1" hidden="1" x14ac:dyDescent="0.2"/>
    <row r="351" s="103" customFormat="1" hidden="1" x14ac:dyDescent="0.2"/>
    <row r="352" s="103" customFormat="1" hidden="1" x14ac:dyDescent="0.2"/>
    <row r="353" s="103" customFormat="1" hidden="1" x14ac:dyDescent="0.2"/>
    <row r="354" s="103" customFormat="1" hidden="1" x14ac:dyDescent="0.2"/>
    <row r="355" s="103" customFormat="1" hidden="1" x14ac:dyDescent="0.2"/>
    <row r="356" s="103" customFormat="1" hidden="1" x14ac:dyDescent="0.2"/>
    <row r="357" s="103" customFormat="1" hidden="1" x14ac:dyDescent="0.2"/>
    <row r="358" s="103" customFormat="1" hidden="1" x14ac:dyDescent="0.2"/>
    <row r="359" s="103" customFormat="1" hidden="1" x14ac:dyDescent="0.2"/>
    <row r="360" s="103" customFormat="1" hidden="1" x14ac:dyDescent="0.2"/>
    <row r="361" s="103" customFormat="1" hidden="1" x14ac:dyDescent="0.2"/>
    <row r="362" s="103" customFormat="1" hidden="1" x14ac:dyDescent="0.2"/>
    <row r="363" s="103" customFormat="1" hidden="1" x14ac:dyDescent="0.2"/>
    <row r="364" s="103" customFormat="1" hidden="1" x14ac:dyDescent="0.2"/>
    <row r="365" s="103" customFormat="1" hidden="1" x14ac:dyDescent="0.2"/>
    <row r="366" s="103" customFormat="1" hidden="1" x14ac:dyDescent="0.2"/>
    <row r="367" s="103" customFormat="1" hidden="1" x14ac:dyDescent="0.2"/>
    <row r="368" s="103" customFormat="1" hidden="1" x14ac:dyDescent="0.2"/>
    <row r="369" s="103" customFormat="1" hidden="1" x14ac:dyDescent="0.2"/>
    <row r="370" s="103" customFormat="1" hidden="1" x14ac:dyDescent="0.2"/>
    <row r="371" s="103" customFormat="1" hidden="1" x14ac:dyDescent="0.2"/>
    <row r="372" s="103" customFormat="1" hidden="1" x14ac:dyDescent="0.2"/>
    <row r="373" s="103" customFormat="1" hidden="1" x14ac:dyDescent="0.2"/>
    <row r="374" s="103" customFormat="1" hidden="1" x14ac:dyDescent="0.2"/>
    <row r="375" s="103" customFormat="1" hidden="1" x14ac:dyDescent="0.2"/>
    <row r="376" s="103" customFormat="1" hidden="1" x14ac:dyDescent="0.2"/>
    <row r="377" s="103" customFormat="1" hidden="1" x14ac:dyDescent="0.2"/>
    <row r="378" s="103" customFormat="1" hidden="1" x14ac:dyDescent="0.2"/>
    <row r="379" s="103" customFormat="1" hidden="1" x14ac:dyDescent="0.2"/>
    <row r="380" s="103" customFormat="1" hidden="1" x14ac:dyDescent="0.2"/>
    <row r="381" s="103" customFormat="1" hidden="1" x14ac:dyDescent="0.2"/>
    <row r="382" s="103" customFormat="1" hidden="1" x14ac:dyDescent="0.2"/>
    <row r="383" s="103" customFormat="1" hidden="1" x14ac:dyDescent="0.2"/>
    <row r="384" s="103" customFormat="1" hidden="1" x14ac:dyDescent="0.2"/>
    <row r="385" spans="1:29" s="103" customFormat="1" hidden="1" x14ac:dyDescent="0.2"/>
    <row r="386" spans="1:29" s="103" customFormat="1" hidden="1" x14ac:dyDescent="0.2"/>
    <row r="387" spans="1:29" s="103" customFormat="1" hidden="1" x14ac:dyDescent="0.2"/>
    <row r="388" spans="1:29" s="103" customFormat="1" hidden="1" x14ac:dyDescent="0.2"/>
    <row r="389" spans="1:29" s="103" customFormat="1" hidden="1" x14ac:dyDescent="0.2"/>
    <row r="390" spans="1:29" s="103" customFormat="1" hidden="1" x14ac:dyDescent="0.2"/>
    <row r="391" spans="1:29" s="103" customFormat="1" hidden="1" x14ac:dyDescent="0.2"/>
    <row r="392" spans="1:29" s="103" customFormat="1" hidden="1" x14ac:dyDescent="0.2"/>
    <row r="393" spans="1:29" s="103" customFormat="1" hidden="1" x14ac:dyDescent="0.2"/>
    <row r="394" spans="1:29" s="103" customFormat="1" hidden="1" x14ac:dyDescent="0.2"/>
    <row r="395" spans="1:29" s="103" customFormat="1" hidden="1" x14ac:dyDescent="0.2"/>
    <row r="396" spans="1:29" s="103" customFormat="1" hidden="1" x14ac:dyDescent="0.2"/>
    <row r="397" spans="1:29" s="103" customFormat="1" hidden="1" x14ac:dyDescent="0.2"/>
    <row r="398" spans="1:29" s="103" customFormat="1" hidden="1" x14ac:dyDescent="0.2"/>
    <row r="399" spans="1:29" s="103" customFormat="1" ht="15" x14ac:dyDescent="0.25">
      <c r="A399" s="112" t="s">
        <v>16</v>
      </c>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row>
    <row r="400" spans="1:29" s="103" customFormat="1" ht="33.6" customHeight="1" x14ac:dyDescent="0.25">
      <c r="A400" s="455" t="s">
        <v>155</v>
      </c>
      <c r="B400" s="451" t="s">
        <v>158</v>
      </c>
      <c r="C400" s="451" t="s">
        <v>160</v>
      </c>
      <c r="D400" s="451" t="s">
        <v>161</v>
      </c>
      <c r="E400" s="451" t="s">
        <v>162</v>
      </c>
      <c r="F400" s="451" t="s">
        <v>163</v>
      </c>
      <c r="G400" s="451" t="s">
        <v>164</v>
      </c>
      <c r="H400" s="451" t="s">
        <v>165</v>
      </c>
      <c r="I400" s="451" t="s">
        <v>166</v>
      </c>
      <c r="J400" s="451" t="s">
        <v>167</v>
      </c>
      <c r="K400" s="451" t="s">
        <v>168</v>
      </c>
      <c r="L400" s="451" t="s">
        <v>169</v>
      </c>
      <c r="M400" s="451" t="s">
        <v>170</v>
      </c>
      <c r="N400" s="451" t="s">
        <v>171</v>
      </c>
      <c r="O400" s="451" t="s">
        <v>172</v>
      </c>
      <c r="P400" s="451" t="s">
        <v>173</v>
      </c>
      <c r="Q400" s="451" t="s">
        <v>174</v>
      </c>
      <c r="R400" s="451" t="s">
        <v>175</v>
      </c>
      <c r="S400" s="451" t="s">
        <v>176</v>
      </c>
      <c r="T400" s="451" t="s">
        <v>177</v>
      </c>
      <c r="U400" s="451" t="s">
        <v>178</v>
      </c>
      <c r="V400" s="451" t="s">
        <v>179</v>
      </c>
      <c r="W400" s="451" t="s">
        <v>180</v>
      </c>
      <c r="X400" s="451" t="s">
        <v>181</v>
      </c>
      <c r="Y400" s="451" t="s">
        <v>182</v>
      </c>
      <c r="Z400" s="451" t="s">
        <v>183</v>
      </c>
      <c r="AA400" s="451" t="s">
        <v>184</v>
      </c>
      <c r="AB400" s="451" t="s">
        <v>19</v>
      </c>
      <c r="AC400" s="451" t="s">
        <v>159</v>
      </c>
    </row>
    <row r="401" spans="1:29" s="104" customFormat="1" ht="11.25" x14ac:dyDescent="0.2">
      <c r="A401" s="450" t="s">
        <v>80</v>
      </c>
      <c r="B401" s="454">
        <v>0</v>
      </c>
      <c r="C401" s="454">
        <v>0</v>
      </c>
      <c r="D401" s="454">
        <v>0</v>
      </c>
      <c r="E401" s="454">
        <v>0</v>
      </c>
      <c r="F401" s="454">
        <v>0</v>
      </c>
      <c r="G401" s="454">
        <v>0</v>
      </c>
      <c r="H401" s="454">
        <v>0</v>
      </c>
      <c r="I401" s="454">
        <v>0</v>
      </c>
      <c r="J401" s="454">
        <v>0</v>
      </c>
      <c r="K401" s="454">
        <v>0</v>
      </c>
      <c r="L401" s="454">
        <v>0</v>
      </c>
      <c r="M401" s="454">
        <v>0</v>
      </c>
      <c r="N401" s="454">
        <v>0</v>
      </c>
      <c r="O401" s="454">
        <v>0</v>
      </c>
      <c r="P401" s="454">
        <v>0</v>
      </c>
      <c r="Q401" s="454">
        <v>0</v>
      </c>
      <c r="R401" s="454">
        <v>0</v>
      </c>
      <c r="S401" s="454">
        <v>0</v>
      </c>
      <c r="T401" s="454">
        <v>0</v>
      </c>
      <c r="U401" s="454">
        <v>0</v>
      </c>
      <c r="V401" s="454">
        <v>0</v>
      </c>
      <c r="W401" s="454">
        <v>0</v>
      </c>
      <c r="X401" s="454">
        <v>0</v>
      </c>
      <c r="Y401" s="454">
        <v>0</v>
      </c>
      <c r="Z401" s="454">
        <v>0</v>
      </c>
      <c r="AA401" s="454">
        <v>0</v>
      </c>
      <c r="AB401" s="454">
        <v>0</v>
      </c>
      <c r="AC401" s="454">
        <v>0</v>
      </c>
    </row>
    <row r="402" spans="1:29" s="103" customFormat="1" x14ac:dyDescent="0.2">
      <c r="A402" s="453" t="s">
        <v>19</v>
      </c>
      <c r="B402" s="452">
        <v>0</v>
      </c>
      <c r="C402" s="452">
        <f>SUM(C401)</f>
        <v>0</v>
      </c>
      <c r="D402" s="452">
        <f t="shared" ref="D402:AC402" si="3">SUM(D401)</f>
        <v>0</v>
      </c>
      <c r="E402" s="452">
        <f t="shared" si="3"/>
        <v>0</v>
      </c>
      <c r="F402" s="452">
        <f t="shared" si="3"/>
        <v>0</v>
      </c>
      <c r="G402" s="452">
        <f t="shared" si="3"/>
        <v>0</v>
      </c>
      <c r="H402" s="452">
        <f t="shared" si="3"/>
        <v>0</v>
      </c>
      <c r="I402" s="452">
        <f t="shared" si="3"/>
        <v>0</v>
      </c>
      <c r="J402" s="452">
        <f t="shared" si="3"/>
        <v>0</v>
      </c>
      <c r="K402" s="452">
        <f t="shared" si="3"/>
        <v>0</v>
      </c>
      <c r="L402" s="452">
        <f t="shared" si="3"/>
        <v>0</v>
      </c>
      <c r="M402" s="452">
        <f t="shared" si="3"/>
        <v>0</v>
      </c>
      <c r="N402" s="452">
        <f t="shared" si="3"/>
        <v>0</v>
      </c>
      <c r="O402" s="452">
        <f t="shared" si="3"/>
        <v>0</v>
      </c>
      <c r="P402" s="452">
        <f t="shared" si="3"/>
        <v>0</v>
      </c>
      <c r="Q402" s="452">
        <f t="shared" si="3"/>
        <v>0</v>
      </c>
      <c r="R402" s="452">
        <f t="shared" si="3"/>
        <v>0</v>
      </c>
      <c r="S402" s="452">
        <f t="shared" si="3"/>
        <v>0</v>
      </c>
      <c r="T402" s="452">
        <f t="shared" si="3"/>
        <v>0</v>
      </c>
      <c r="U402" s="452">
        <f t="shared" si="3"/>
        <v>0</v>
      </c>
      <c r="V402" s="452">
        <f t="shared" si="3"/>
        <v>0</v>
      </c>
      <c r="W402" s="452">
        <f t="shared" si="3"/>
        <v>0</v>
      </c>
      <c r="X402" s="452">
        <f t="shared" si="3"/>
        <v>0</v>
      </c>
      <c r="Y402" s="452">
        <f t="shared" si="3"/>
        <v>0</v>
      </c>
      <c r="Z402" s="452">
        <f t="shared" si="3"/>
        <v>0</v>
      </c>
      <c r="AA402" s="452">
        <f t="shared" si="3"/>
        <v>0</v>
      </c>
      <c r="AB402" s="452">
        <f t="shared" si="3"/>
        <v>0</v>
      </c>
      <c r="AC402" s="452">
        <f t="shared" si="3"/>
        <v>0</v>
      </c>
    </row>
    <row r="403" spans="1:29" s="106" customFormat="1" x14ac:dyDescent="0.2"/>
    <row r="404" spans="1:29" s="106" customFormat="1" x14ac:dyDescent="0.2"/>
  </sheetData>
  <sheetProtection password="CD94"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AC98"/>
  <sheetViews>
    <sheetView showZeros="0" zoomScaleNormal="100" workbookViewId="0"/>
  </sheetViews>
  <sheetFormatPr defaultColWidth="8.7109375" defaultRowHeight="12.75" x14ac:dyDescent="0.2"/>
  <cols>
    <col min="1" max="1" width="8.7109375" style="50"/>
    <col min="2" max="2" width="42.85546875" style="50" customWidth="1"/>
    <col min="3" max="3" width="4.42578125" style="56" customWidth="1"/>
    <col min="4" max="4" width="34.140625" style="614" customWidth="1"/>
    <col min="5" max="29" width="15.140625" style="50" customWidth="1"/>
    <col min="30" max="16384" width="8.7109375" style="50"/>
  </cols>
  <sheetData>
    <row r="1" spans="1:29" s="27" customFormat="1" ht="27.6" customHeight="1" x14ac:dyDescent="0.2">
      <c r="A1" s="71"/>
      <c r="B1" s="71"/>
      <c r="C1" s="71"/>
      <c r="D1" s="71"/>
    </row>
    <row r="3" spans="1:29" x14ac:dyDescent="0.2">
      <c r="B3" s="49" t="s">
        <v>50</v>
      </c>
    </row>
    <row r="4" spans="1:29" x14ac:dyDescent="0.2">
      <c r="D4" s="615" t="s">
        <v>91</v>
      </c>
    </row>
    <row r="5" spans="1:29" ht="13.5" thickBot="1" x14ac:dyDescent="0.25">
      <c r="B5" s="53" t="s">
        <v>15</v>
      </c>
      <c r="C5" s="57"/>
      <c r="D5" s="616"/>
    </row>
    <row r="6" spans="1:29" x14ac:dyDescent="0.2">
      <c r="B6" s="391" t="s">
        <v>51</v>
      </c>
      <c r="C6" s="113"/>
      <c r="D6" s="617" t="s">
        <v>52</v>
      </c>
      <c r="E6" s="122" t="s">
        <v>0</v>
      </c>
      <c r="F6" s="68"/>
      <c r="G6" s="68"/>
      <c r="H6" s="68"/>
      <c r="I6" s="68"/>
      <c r="J6" s="68"/>
      <c r="K6" s="68"/>
      <c r="L6" s="68"/>
      <c r="M6" s="68"/>
      <c r="N6" s="68"/>
      <c r="O6" s="68"/>
      <c r="P6" s="68"/>
      <c r="Q6" s="68"/>
      <c r="R6" s="68"/>
      <c r="S6" s="68"/>
      <c r="T6" s="68"/>
      <c r="U6" s="68"/>
      <c r="V6" s="68"/>
      <c r="W6" s="68"/>
      <c r="X6" s="68"/>
      <c r="Y6" s="68"/>
      <c r="Z6" s="68"/>
      <c r="AA6" s="68"/>
      <c r="AB6" s="68"/>
      <c r="AC6" s="69"/>
    </row>
    <row r="7" spans="1:29" ht="13.5" thickBot="1" x14ac:dyDescent="0.25">
      <c r="B7" s="60"/>
      <c r="C7" s="114"/>
      <c r="D7" s="618"/>
      <c r="E7" s="207">
        <f>'DY Def'!B$5</f>
        <v>1</v>
      </c>
      <c r="F7" s="207">
        <f>'DY Def'!C$5</f>
        <v>2</v>
      </c>
      <c r="G7" s="207">
        <f>'DY Def'!D$5</f>
        <v>3</v>
      </c>
      <c r="H7" s="207">
        <f>'DY Def'!E$5</f>
        <v>4</v>
      </c>
      <c r="I7" s="207">
        <f>'DY Def'!F$5</f>
        <v>5</v>
      </c>
      <c r="J7" s="207">
        <f>'DY Def'!G$5</f>
        <v>6</v>
      </c>
      <c r="K7" s="207">
        <f>'DY Def'!H$5</f>
        <v>7</v>
      </c>
      <c r="L7" s="207">
        <f>'DY Def'!I$5</f>
        <v>8</v>
      </c>
      <c r="M7" s="207">
        <f>'DY Def'!J$5</f>
        <v>9</v>
      </c>
      <c r="N7" s="207">
        <f>'DY Def'!K$5</f>
        <v>10</v>
      </c>
      <c r="O7" s="207">
        <f>'DY Def'!L$5</f>
        <v>11</v>
      </c>
      <c r="P7" s="207">
        <f>'DY Def'!M$5</f>
        <v>12</v>
      </c>
      <c r="Q7" s="207">
        <f>'DY Def'!N$5</f>
        <v>13</v>
      </c>
      <c r="R7" s="207">
        <f>'DY Def'!O$5</f>
        <v>14</v>
      </c>
      <c r="S7" s="207">
        <f>'DY Def'!P$5</f>
        <v>15</v>
      </c>
      <c r="T7" s="207">
        <f>'DY Def'!Q$5</f>
        <v>16</v>
      </c>
      <c r="U7" s="207">
        <f>'DY Def'!R$5</f>
        <v>17</v>
      </c>
      <c r="V7" s="207">
        <f>'DY Def'!S$5</f>
        <v>18</v>
      </c>
      <c r="W7" s="207">
        <f>'DY Def'!T$5</f>
        <v>19</v>
      </c>
      <c r="X7" s="207">
        <f>'DY Def'!U$5</f>
        <v>20</v>
      </c>
      <c r="Y7" s="207">
        <f>'DY Def'!V$5</f>
        <v>21</v>
      </c>
      <c r="Z7" s="207">
        <f>'DY Def'!W$5</f>
        <v>22</v>
      </c>
      <c r="AA7" s="207">
        <f>'DY Def'!X$5</f>
        <v>23</v>
      </c>
      <c r="AB7" s="207">
        <f>'DY Def'!Y$5</f>
        <v>24</v>
      </c>
      <c r="AC7" s="208">
        <f>'DY Def'!Z$5</f>
        <v>25</v>
      </c>
    </row>
    <row r="8" spans="1:29" x14ac:dyDescent="0.2">
      <c r="B8" s="62" t="s">
        <v>83</v>
      </c>
      <c r="C8" s="114"/>
      <c r="D8" s="693"/>
      <c r="E8" s="301"/>
      <c r="F8" s="301"/>
      <c r="G8" s="301"/>
      <c r="H8" s="301"/>
      <c r="I8" s="301"/>
      <c r="J8" s="301"/>
      <c r="K8" s="301"/>
      <c r="L8" s="301"/>
      <c r="M8" s="301"/>
      <c r="N8" s="301"/>
      <c r="O8" s="301"/>
      <c r="P8" s="301"/>
      <c r="Q8" s="301"/>
      <c r="R8" s="301"/>
      <c r="S8" s="301"/>
      <c r="T8" s="301"/>
      <c r="U8" s="301"/>
      <c r="V8" s="301"/>
      <c r="W8" s="301"/>
      <c r="X8" s="301"/>
      <c r="Y8" s="301"/>
      <c r="Z8" s="301"/>
      <c r="AA8" s="301"/>
      <c r="AB8" s="301"/>
      <c r="AC8" s="302"/>
    </row>
    <row r="9" spans="1:29" x14ac:dyDescent="0.2">
      <c r="B9" s="456" t="str">
        <f>IFERROR(VLOOKUP(C9,'MEG Def'!$A$7:$B$12,2),"")</f>
        <v/>
      </c>
      <c r="C9" s="114"/>
      <c r="D9" s="693"/>
      <c r="E9" s="304">
        <f>IF($D$4="MAP+ADM Waivers",SUMIF('C Report'!$A$99:$A$198,'C Report Grouper'!$D9,'C Report'!C$99:C$198)+SUMIF('C Report'!$A$299:$A$398,'C Report Grouper'!$D9,'C Report'!C$299:C$398),SUMIF('C Report'!$A$99:$A$198,'C Report Grouper'!$D9,'C Report'!C$99:C$198))</f>
        <v>0</v>
      </c>
      <c r="F9" s="304">
        <f>IF($D$4="MAP+ADM Waivers",SUMIF('C Report'!$A$99:$A$198,'C Report Grouper'!$D9,'C Report'!D$99:D$198)+SUMIF('C Report'!$A$299:$A$398,'C Report Grouper'!$D9,'C Report'!D$299:D$398),SUMIF('C Report'!$A$99:$A$198,'C Report Grouper'!$D9,'C Report'!D$99:D$198))</f>
        <v>0</v>
      </c>
      <c r="G9" s="304">
        <f>IF($D$4="MAP+ADM Waivers",SUMIF('C Report'!$A$99:$A$198,'C Report Grouper'!$D9,'C Report'!E$99:E$198)+SUMIF('C Report'!$A$299:$A$398,'C Report Grouper'!$D9,'C Report'!E$299:E$398),SUMIF('C Report'!$A$99:$A$198,'C Report Grouper'!$D9,'C Report'!E$99:E$198))</f>
        <v>0</v>
      </c>
      <c r="H9" s="304">
        <f>IF($D$4="MAP+ADM Waivers",SUMIF('C Report'!$A$99:$A$198,'C Report Grouper'!$D9,'C Report'!F$99:F$198)+SUMIF('C Report'!$A$299:$A$398,'C Report Grouper'!$D9,'C Report'!F$299:F$398),SUMIF('C Report'!$A$99:$A$198,'C Report Grouper'!$D9,'C Report'!F$99:F$198))</f>
        <v>0</v>
      </c>
      <c r="I9" s="304">
        <f>IF($D$4="MAP+ADM Waivers",SUMIF('C Report'!$A$99:$A$198,'C Report Grouper'!$D9,'C Report'!G$99:G$198)+SUMIF('C Report'!$A$299:$A$398,'C Report Grouper'!$D9,'C Report'!G$299:G$398),SUMIF('C Report'!$A$99:$A$198,'C Report Grouper'!$D9,'C Report'!G$99:G$198))</f>
        <v>0</v>
      </c>
      <c r="J9" s="304">
        <f>IF($D$4="MAP+ADM Waivers",SUMIF('C Report'!$A$99:$A$198,'C Report Grouper'!$D9,'C Report'!H$99:H$198)+SUMIF('C Report'!$A$299:$A$398,'C Report Grouper'!$D9,'C Report'!H$299:H$398),SUMIF('C Report'!$A$99:$A$198,'C Report Grouper'!$D9,'C Report'!H$99:H$198))</f>
        <v>0</v>
      </c>
      <c r="K9" s="304">
        <f>IF($D$4="MAP+ADM Waivers",SUMIF('C Report'!$A$99:$A$198,'C Report Grouper'!$D9,'C Report'!I$99:I$198)+SUMIF('C Report'!$A$299:$A$398,'C Report Grouper'!$D9,'C Report'!I$299:I$398),SUMIF('C Report'!$A$99:$A$198,'C Report Grouper'!$D9,'C Report'!I$99:I$198))</f>
        <v>0</v>
      </c>
      <c r="L9" s="304">
        <f>IF($D$4="MAP+ADM Waivers",SUMIF('C Report'!$A$99:$A$198,'C Report Grouper'!$D9,'C Report'!J$99:J$198)+SUMIF('C Report'!$A$299:$A$398,'C Report Grouper'!$D9,'C Report'!J$299:J$398),SUMIF('C Report'!$A$99:$A$198,'C Report Grouper'!$D9,'C Report'!J$99:J$198))</f>
        <v>0</v>
      </c>
      <c r="M9" s="304">
        <f>IF($D$4="MAP+ADM Waivers",SUMIF('C Report'!$A$99:$A$198,'C Report Grouper'!$D9,'C Report'!K$99:K$198)+SUMIF('C Report'!$A$299:$A$398,'C Report Grouper'!$D9,'C Report'!K$299:K$398),SUMIF('C Report'!$A$99:$A$198,'C Report Grouper'!$D9,'C Report'!K$99:K$198))</f>
        <v>0</v>
      </c>
      <c r="N9" s="304">
        <f>IF($D$4="MAP+ADM Waivers",SUMIF('C Report'!$A$99:$A$198,'C Report Grouper'!$D9,'C Report'!L$99:L$198)+SUMIF('C Report'!$A$299:$A$398,'C Report Grouper'!$D9,'C Report'!L$299:L$398),SUMIF('C Report'!$A$99:$A$198,'C Report Grouper'!$D9,'C Report'!L$99:L$198))</f>
        <v>0</v>
      </c>
      <c r="O9" s="304">
        <f>IF($D$4="MAP+ADM Waivers",SUMIF('C Report'!$A$99:$A$198,'C Report Grouper'!$D9,'C Report'!M$99:M$198)+SUMIF('C Report'!$A$299:$A$398,'C Report Grouper'!$D9,'C Report'!M$299:M$398),SUMIF('C Report'!$A$99:$A$198,'C Report Grouper'!$D9,'C Report'!M$99:M$198))</f>
        <v>0</v>
      </c>
      <c r="P9" s="304">
        <f>IF($D$4="MAP+ADM Waivers",SUMIF('C Report'!$A$99:$A$198,'C Report Grouper'!$D9,'C Report'!N$99:N$198)+SUMIF('C Report'!$A$299:$A$398,'C Report Grouper'!$D9,'C Report'!N$299:N$398),SUMIF('C Report'!$A$99:$A$198,'C Report Grouper'!$D9,'C Report'!N$99:N$198))</f>
        <v>0</v>
      </c>
      <c r="Q9" s="304">
        <f>IF($D$4="MAP+ADM Waivers",SUMIF('C Report'!$A$99:$A$198,'C Report Grouper'!$D9,'C Report'!O$99:O$198)+SUMIF('C Report'!$A$299:$A$398,'C Report Grouper'!$D9,'C Report'!O$299:O$398),SUMIF('C Report'!$A$99:$A$198,'C Report Grouper'!$D9,'C Report'!O$99:O$198))</f>
        <v>0</v>
      </c>
      <c r="R9" s="304">
        <f>IF($D$4="MAP+ADM Waivers",SUMIF('C Report'!$A$99:$A$198,'C Report Grouper'!$D9,'C Report'!P$99:P$198)+SUMIF('C Report'!$A$299:$A$398,'C Report Grouper'!$D9,'C Report'!P$299:P$398),SUMIF('C Report'!$A$99:$A$198,'C Report Grouper'!$D9,'C Report'!P$99:P$198))</f>
        <v>0</v>
      </c>
      <c r="S9" s="304">
        <f>IF($D$4="MAP+ADM Waivers",SUMIF('C Report'!$A$99:$A$198,'C Report Grouper'!$D9,'C Report'!Q$99:Q$198)+SUMIF('C Report'!$A$299:$A$398,'C Report Grouper'!$D9,'C Report'!Q$299:Q$398),SUMIF('C Report'!$A$99:$A$198,'C Report Grouper'!$D9,'C Report'!Q$99:Q$198))</f>
        <v>0</v>
      </c>
      <c r="T9" s="304">
        <f>IF($D$4="MAP+ADM Waivers",SUMIF('C Report'!$A$99:$A$198,'C Report Grouper'!$D9,'C Report'!R$99:R$198)+SUMIF('C Report'!$A$299:$A$398,'C Report Grouper'!$D9,'C Report'!R$299:R$398),SUMIF('C Report'!$A$99:$A$198,'C Report Grouper'!$D9,'C Report'!R$99:R$198))</f>
        <v>0</v>
      </c>
      <c r="U9" s="304">
        <f>IF($D$4="MAP+ADM Waivers",SUMIF('C Report'!$A$99:$A$198,'C Report Grouper'!$D9,'C Report'!S$99:S$198)+SUMIF('C Report'!$A$299:$A$398,'C Report Grouper'!$D9,'C Report'!S$299:S$398),SUMIF('C Report'!$A$99:$A$198,'C Report Grouper'!$D9,'C Report'!S$99:S$198))</f>
        <v>0</v>
      </c>
      <c r="V9" s="304">
        <f>IF($D$4="MAP+ADM Waivers",SUMIF('C Report'!$A$99:$A$198,'C Report Grouper'!$D9,'C Report'!T$99:T$198)+SUMIF('C Report'!$A$299:$A$398,'C Report Grouper'!$D9,'C Report'!T$299:T$398),SUMIF('C Report'!$A$99:$A$198,'C Report Grouper'!$D9,'C Report'!T$99:T$198))</f>
        <v>0</v>
      </c>
      <c r="W9" s="304">
        <f>IF($D$4="MAP+ADM Waivers",SUMIF('C Report'!$A$99:$A$198,'C Report Grouper'!$D9,'C Report'!U$99:U$198)+SUMIF('C Report'!$A$299:$A$398,'C Report Grouper'!$D9,'C Report'!U$299:U$398),SUMIF('C Report'!$A$99:$A$198,'C Report Grouper'!$D9,'C Report'!U$99:U$198))</f>
        <v>0</v>
      </c>
      <c r="X9" s="304">
        <f>IF($D$4="MAP+ADM Waivers",SUMIF('C Report'!$A$99:$A$198,'C Report Grouper'!$D9,'C Report'!V$99:V$198)+SUMIF('C Report'!$A$299:$A$398,'C Report Grouper'!$D9,'C Report'!V$299:V$398),SUMIF('C Report'!$A$99:$A$198,'C Report Grouper'!$D9,'C Report'!V$99:V$198))</f>
        <v>0</v>
      </c>
      <c r="Y9" s="304">
        <f>IF($D$4="MAP+ADM Waivers",SUMIF('C Report'!$A$99:$A$198,'C Report Grouper'!$D9,'C Report'!W$99:W$198)+SUMIF('C Report'!$A$299:$A$398,'C Report Grouper'!$D9,'C Report'!W$299:W$398),SUMIF('C Report'!$A$99:$A$198,'C Report Grouper'!$D9,'C Report'!W$99:W$198))</f>
        <v>0</v>
      </c>
      <c r="Z9" s="304">
        <f>IF($D$4="MAP+ADM Waivers",SUMIF('C Report'!$A$99:$A$198,'C Report Grouper'!$D9,'C Report'!X$99:X$198)+SUMIF('C Report'!$A$299:$A$398,'C Report Grouper'!$D9,'C Report'!X$299:X$398),SUMIF('C Report'!$A$99:$A$198,'C Report Grouper'!$D9,'C Report'!X$99:X$198))</f>
        <v>0</v>
      </c>
      <c r="AA9" s="304">
        <f>IF($D$4="MAP+ADM Waivers",SUMIF('C Report'!$A$99:$A$198,'C Report Grouper'!$D9,'C Report'!Y$99:Y$198)+SUMIF('C Report'!$A$299:$A$398,'C Report Grouper'!$D9,'C Report'!Y$299:Y$398),SUMIF('C Report'!$A$99:$A$198,'C Report Grouper'!$D9,'C Report'!Y$99:Y$198))</f>
        <v>0</v>
      </c>
      <c r="AB9" s="304">
        <f>IF($D$4="MAP+ADM Waivers",SUMIF('C Report'!$A$99:$A$198,'C Report Grouper'!$D9,'C Report'!Z$99:Z$198)+SUMIF('C Report'!$A$299:$A$398,'C Report Grouper'!$D9,'C Report'!Z$299:Z$398),SUMIF('C Report'!$A$99:$A$198,'C Report Grouper'!$D9,'C Report'!Z$99:Z$198))</f>
        <v>0</v>
      </c>
      <c r="AC9" s="305">
        <f>IF($D$4="MAP+ADM Waivers",SUMIF('C Report'!$A$99:$A$198,'C Report Grouper'!$D9,'C Report'!AA$99:AA$198)+SUMIF('C Report'!$A$299:$A$398,'C Report Grouper'!$D9,'C Report'!AA$299:AA$398),SUMIF('C Report'!$A$99:$A$198,'C Report Grouper'!$D9,'C Report'!AA$99:AA$198))</f>
        <v>0</v>
      </c>
    </row>
    <row r="10" spans="1:29" x14ac:dyDescent="0.2">
      <c r="B10" s="456" t="str">
        <f>IFERROR(VLOOKUP(C10,'MEG Def'!$A$7:$B$12,2),"")</f>
        <v/>
      </c>
      <c r="C10" s="114"/>
      <c r="D10" s="693"/>
      <c r="E10" s="304">
        <f>IF($D$4="MAP+ADM Waivers",SUMIF('C Report'!$A$99:$A$198,'C Report Grouper'!$D10,'C Report'!C$99:C$198)+SUMIF('C Report'!$A$299:$A$398,'C Report Grouper'!$D10,'C Report'!C$299:C$398),SUMIF('C Report'!$A$99:$A$198,'C Report Grouper'!$D10,'C Report'!C$99:C$198))</f>
        <v>0</v>
      </c>
      <c r="F10" s="304">
        <f>IF($D$4="MAP+ADM Waivers",SUMIF('C Report'!$A$99:$A$198,'C Report Grouper'!$D10,'C Report'!D$99:D$198)+SUMIF('C Report'!$A$299:$A$398,'C Report Grouper'!$D10,'C Report'!D$299:D$398),SUMIF('C Report'!$A$99:$A$198,'C Report Grouper'!$D10,'C Report'!D$99:D$198))</f>
        <v>0</v>
      </c>
      <c r="G10" s="304">
        <f>IF($D$4="MAP+ADM Waivers",SUMIF('C Report'!$A$99:$A$198,'C Report Grouper'!$D10,'C Report'!E$99:E$198)+SUMIF('C Report'!$A$299:$A$398,'C Report Grouper'!$D10,'C Report'!E$299:E$398),SUMIF('C Report'!$A$99:$A$198,'C Report Grouper'!$D10,'C Report'!E$99:E$198))</f>
        <v>0</v>
      </c>
      <c r="H10" s="304">
        <f>IF($D$4="MAP+ADM Waivers",SUMIF('C Report'!$A$99:$A$198,'C Report Grouper'!$D10,'C Report'!F$99:F$198)+SUMIF('C Report'!$A$299:$A$398,'C Report Grouper'!$D10,'C Report'!F$299:F$398),SUMIF('C Report'!$A$99:$A$198,'C Report Grouper'!$D10,'C Report'!F$99:F$198))</f>
        <v>0</v>
      </c>
      <c r="I10" s="304">
        <f>IF($D$4="MAP+ADM Waivers",SUMIF('C Report'!$A$99:$A$198,'C Report Grouper'!$D10,'C Report'!G$99:G$198)+SUMIF('C Report'!$A$299:$A$398,'C Report Grouper'!$D10,'C Report'!G$299:G$398),SUMIF('C Report'!$A$99:$A$198,'C Report Grouper'!$D10,'C Report'!G$99:G$198))</f>
        <v>0</v>
      </c>
      <c r="J10" s="304">
        <f>IF($D$4="MAP+ADM Waivers",SUMIF('C Report'!$A$99:$A$198,'C Report Grouper'!$D10,'C Report'!H$99:H$198)+SUMIF('C Report'!$A$299:$A$398,'C Report Grouper'!$D10,'C Report'!H$299:H$398),SUMIF('C Report'!$A$99:$A$198,'C Report Grouper'!$D10,'C Report'!H$99:H$198))</f>
        <v>0</v>
      </c>
      <c r="K10" s="304">
        <f>IF($D$4="MAP+ADM Waivers",SUMIF('C Report'!$A$99:$A$198,'C Report Grouper'!$D10,'C Report'!I$99:I$198)+SUMIF('C Report'!$A$299:$A$398,'C Report Grouper'!$D10,'C Report'!I$299:I$398),SUMIF('C Report'!$A$99:$A$198,'C Report Grouper'!$D10,'C Report'!I$99:I$198))</f>
        <v>0</v>
      </c>
      <c r="L10" s="304">
        <f>IF($D$4="MAP+ADM Waivers",SUMIF('C Report'!$A$99:$A$198,'C Report Grouper'!$D10,'C Report'!J$99:J$198)+SUMIF('C Report'!$A$299:$A$398,'C Report Grouper'!$D10,'C Report'!J$299:J$398),SUMIF('C Report'!$A$99:$A$198,'C Report Grouper'!$D10,'C Report'!J$99:J$198))</f>
        <v>0</v>
      </c>
      <c r="M10" s="304">
        <f>IF($D$4="MAP+ADM Waivers",SUMIF('C Report'!$A$99:$A$198,'C Report Grouper'!$D10,'C Report'!K$99:K$198)+SUMIF('C Report'!$A$299:$A$398,'C Report Grouper'!$D10,'C Report'!K$299:K$398),SUMIF('C Report'!$A$99:$A$198,'C Report Grouper'!$D10,'C Report'!K$99:K$198))</f>
        <v>0</v>
      </c>
      <c r="N10" s="304">
        <f>IF($D$4="MAP+ADM Waivers",SUMIF('C Report'!$A$99:$A$198,'C Report Grouper'!$D10,'C Report'!L$99:L$198)+SUMIF('C Report'!$A$299:$A$398,'C Report Grouper'!$D10,'C Report'!L$299:L$398),SUMIF('C Report'!$A$99:$A$198,'C Report Grouper'!$D10,'C Report'!L$99:L$198))</f>
        <v>0</v>
      </c>
      <c r="O10" s="304">
        <f>IF($D$4="MAP+ADM Waivers",SUMIF('C Report'!$A$99:$A$198,'C Report Grouper'!$D10,'C Report'!M$99:M$198)+SUMIF('C Report'!$A$299:$A$398,'C Report Grouper'!$D10,'C Report'!M$299:M$398),SUMIF('C Report'!$A$99:$A$198,'C Report Grouper'!$D10,'C Report'!M$99:M$198))</f>
        <v>0</v>
      </c>
      <c r="P10" s="304">
        <f>IF($D$4="MAP+ADM Waivers",SUMIF('C Report'!$A$99:$A$198,'C Report Grouper'!$D10,'C Report'!N$99:N$198)+SUMIF('C Report'!$A$299:$A$398,'C Report Grouper'!$D10,'C Report'!N$299:N$398),SUMIF('C Report'!$A$99:$A$198,'C Report Grouper'!$D10,'C Report'!N$99:N$198))</f>
        <v>0</v>
      </c>
      <c r="Q10" s="304">
        <f>IF($D$4="MAP+ADM Waivers",SUMIF('C Report'!$A$99:$A$198,'C Report Grouper'!$D10,'C Report'!O$99:O$198)+SUMIF('C Report'!$A$299:$A$398,'C Report Grouper'!$D10,'C Report'!O$299:O$398),SUMIF('C Report'!$A$99:$A$198,'C Report Grouper'!$D10,'C Report'!O$99:O$198))</f>
        <v>0</v>
      </c>
      <c r="R10" s="304">
        <f>IF($D$4="MAP+ADM Waivers",SUMIF('C Report'!$A$99:$A$198,'C Report Grouper'!$D10,'C Report'!P$99:P$198)+SUMIF('C Report'!$A$299:$A$398,'C Report Grouper'!$D10,'C Report'!P$299:P$398),SUMIF('C Report'!$A$99:$A$198,'C Report Grouper'!$D10,'C Report'!P$99:P$198))</f>
        <v>0</v>
      </c>
      <c r="S10" s="304">
        <f>IF($D$4="MAP+ADM Waivers",SUMIF('C Report'!$A$99:$A$198,'C Report Grouper'!$D10,'C Report'!Q$99:Q$198)+SUMIF('C Report'!$A$299:$A$398,'C Report Grouper'!$D10,'C Report'!Q$299:Q$398),SUMIF('C Report'!$A$99:$A$198,'C Report Grouper'!$D10,'C Report'!Q$99:Q$198))</f>
        <v>0</v>
      </c>
      <c r="T10" s="304">
        <f>IF($D$4="MAP+ADM Waivers",SUMIF('C Report'!$A$99:$A$198,'C Report Grouper'!$D10,'C Report'!R$99:R$198)+SUMIF('C Report'!$A$299:$A$398,'C Report Grouper'!$D10,'C Report'!R$299:R$398),SUMIF('C Report'!$A$99:$A$198,'C Report Grouper'!$D10,'C Report'!R$99:R$198))</f>
        <v>0</v>
      </c>
      <c r="U10" s="304">
        <f>IF($D$4="MAP+ADM Waivers",SUMIF('C Report'!$A$99:$A$198,'C Report Grouper'!$D10,'C Report'!S$99:S$198)+SUMIF('C Report'!$A$299:$A$398,'C Report Grouper'!$D10,'C Report'!S$299:S$398),SUMIF('C Report'!$A$99:$A$198,'C Report Grouper'!$D10,'C Report'!S$99:S$198))</f>
        <v>0</v>
      </c>
      <c r="V10" s="304">
        <f>IF($D$4="MAP+ADM Waivers",SUMIF('C Report'!$A$99:$A$198,'C Report Grouper'!$D10,'C Report'!T$99:T$198)+SUMIF('C Report'!$A$299:$A$398,'C Report Grouper'!$D10,'C Report'!T$299:T$398),SUMIF('C Report'!$A$99:$A$198,'C Report Grouper'!$D10,'C Report'!T$99:T$198))</f>
        <v>0</v>
      </c>
      <c r="W10" s="304">
        <f>IF($D$4="MAP+ADM Waivers",SUMIF('C Report'!$A$99:$A$198,'C Report Grouper'!$D10,'C Report'!U$99:U$198)+SUMIF('C Report'!$A$299:$A$398,'C Report Grouper'!$D10,'C Report'!U$299:U$398),SUMIF('C Report'!$A$99:$A$198,'C Report Grouper'!$D10,'C Report'!U$99:U$198))</f>
        <v>0</v>
      </c>
      <c r="X10" s="304">
        <f>IF($D$4="MAP+ADM Waivers",SUMIF('C Report'!$A$99:$A$198,'C Report Grouper'!$D10,'C Report'!V$99:V$198)+SUMIF('C Report'!$A$299:$A$398,'C Report Grouper'!$D10,'C Report'!V$299:V$398),SUMIF('C Report'!$A$99:$A$198,'C Report Grouper'!$D10,'C Report'!V$99:V$198))</f>
        <v>0</v>
      </c>
      <c r="Y10" s="304">
        <f>IF($D$4="MAP+ADM Waivers",SUMIF('C Report'!$A$99:$A$198,'C Report Grouper'!$D10,'C Report'!W$99:W$198)+SUMIF('C Report'!$A$299:$A$398,'C Report Grouper'!$D10,'C Report'!W$299:W$398),SUMIF('C Report'!$A$99:$A$198,'C Report Grouper'!$D10,'C Report'!W$99:W$198))</f>
        <v>0</v>
      </c>
      <c r="Z10" s="304">
        <f>IF($D$4="MAP+ADM Waivers",SUMIF('C Report'!$A$99:$A$198,'C Report Grouper'!$D10,'C Report'!X$99:X$198)+SUMIF('C Report'!$A$299:$A$398,'C Report Grouper'!$D10,'C Report'!X$299:X$398),SUMIF('C Report'!$A$99:$A$198,'C Report Grouper'!$D10,'C Report'!X$99:X$198))</f>
        <v>0</v>
      </c>
      <c r="AA10" s="304">
        <f>IF($D$4="MAP+ADM Waivers",SUMIF('C Report'!$A$99:$A$198,'C Report Grouper'!$D10,'C Report'!Y$99:Y$198)+SUMIF('C Report'!$A$299:$A$398,'C Report Grouper'!$D10,'C Report'!Y$299:Y$398),SUMIF('C Report'!$A$99:$A$198,'C Report Grouper'!$D10,'C Report'!Y$99:Y$198))</f>
        <v>0</v>
      </c>
      <c r="AB10" s="304">
        <f>IF($D$4="MAP+ADM Waivers",SUMIF('C Report'!$A$99:$A$198,'C Report Grouper'!$D10,'C Report'!Z$99:Z$198)+SUMIF('C Report'!$A$299:$A$398,'C Report Grouper'!$D10,'C Report'!Z$299:Z$398),SUMIF('C Report'!$A$99:$A$198,'C Report Grouper'!$D10,'C Report'!Z$99:Z$198))</f>
        <v>0</v>
      </c>
      <c r="AC10" s="305">
        <f>IF($D$4="MAP+ADM Waivers",SUMIF('C Report'!$A$99:$A$198,'C Report Grouper'!$D10,'C Report'!AA$99:AA$198)+SUMIF('C Report'!$A$299:$A$398,'C Report Grouper'!$D10,'C Report'!AA$299:AA$398),SUMIF('C Report'!$A$99:$A$198,'C Report Grouper'!$D10,'C Report'!AA$99:AA$198))</f>
        <v>0</v>
      </c>
    </row>
    <row r="11" spans="1:29" x14ac:dyDescent="0.2">
      <c r="B11" s="456" t="str">
        <f>IFERROR(VLOOKUP(C11,'MEG Def'!$A$7:$B$12,2),"")</f>
        <v/>
      </c>
      <c r="C11" s="114"/>
      <c r="D11" s="693"/>
      <c r="E11" s="304">
        <f>IF($D$4="MAP+ADM Waivers",SUMIF('C Report'!$A$99:$A$198,'C Report Grouper'!$D11,'C Report'!C$99:C$198)+SUMIF('C Report'!$A$299:$A$398,'C Report Grouper'!$D11,'C Report'!C$299:C$398),SUMIF('C Report'!$A$99:$A$198,'C Report Grouper'!$D11,'C Report'!C$99:C$198))</f>
        <v>0</v>
      </c>
      <c r="F11" s="304">
        <f>IF($D$4="MAP+ADM Waivers",SUMIF('C Report'!$A$99:$A$198,'C Report Grouper'!$D11,'C Report'!D$99:D$198)+SUMIF('C Report'!$A$299:$A$398,'C Report Grouper'!$D11,'C Report'!D$299:D$398),SUMIF('C Report'!$A$99:$A$198,'C Report Grouper'!$D11,'C Report'!D$99:D$198))</f>
        <v>0</v>
      </c>
      <c r="G11" s="304">
        <f>IF($D$4="MAP+ADM Waivers",SUMIF('C Report'!$A$99:$A$198,'C Report Grouper'!$D11,'C Report'!E$99:E$198)+SUMIF('C Report'!$A$299:$A$398,'C Report Grouper'!$D11,'C Report'!E$299:E$398),SUMIF('C Report'!$A$99:$A$198,'C Report Grouper'!$D11,'C Report'!E$99:E$198))</f>
        <v>0</v>
      </c>
      <c r="H11" s="304">
        <f>IF($D$4="MAP+ADM Waivers",SUMIF('C Report'!$A$99:$A$198,'C Report Grouper'!$D11,'C Report'!F$99:F$198)+SUMIF('C Report'!$A$299:$A$398,'C Report Grouper'!$D11,'C Report'!F$299:F$398),SUMIF('C Report'!$A$99:$A$198,'C Report Grouper'!$D11,'C Report'!F$99:F$198))</f>
        <v>0</v>
      </c>
      <c r="I11" s="304">
        <f>IF($D$4="MAP+ADM Waivers",SUMIF('C Report'!$A$99:$A$198,'C Report Grouper'!$D11,'C Report'!G$99:G$198)+SUMIF('C Report'!$A$299:$A$398,'C Report Grouper'!$D11,'C Report'!G$299:G$398),SUMIF('C Report'!$A$99:$A$198,'C Report Grouper'!$D11,'C Report'!G$99:G$198))</f>
        <v>0</v>
      </c>
      <c r="J11" s="304">
        <f>IF($D$4="MAP+ADM Waivers",SUMIF('C Report'!$A$99:$A$198,'C Report Grouper'!$D11,'C Report'!H$99:H$198)+SUMIF('C Report'!$A$299:$A$398,'C Report Grouper'!$D11,'C Report'!H$299:H$398),SUMIF('C Report'!$A$99:$A$198,'C Report Grouper'!$D11,'C Report'!H$99:H$198))</f>
        <v>0</v>
      </c>
      <c r="K11" s="304">
        <f>IF($D$4="MAP+ADM Waivers",SUMIF('C Report'!$A$99:$A$198,'C Report Grouper'!$D11,'C Report'!I$99:I$198)+SUMIF('C Report'!$A$299:$A$398,'C Report Grouper'!$D11,'C Report'!I$299:I$398),SUMIF('C Report'!$A$99:$A$198,'C Report Grouper'!$D11,'C Report'!I$99:I$198))</f>
        <v>0</v>
      </c>
      <c r="L11" s="304">
        <f>IF($D$4="MAP+ADM Waivers",SUMIF('C Report'!$A$99:$A$198,'C Report Grouper'!$D11,'C Report'!J$99:J$198)+SUMIF('C Report'!$A$299:$A$398,'C Report Grouper'!$D11,'C Report'!J$299:J$398),SUMIF('C Report'!$A$99:$A$198,'C Report Grouper'!$D11,'C Report'!J$99:J$198))</f>
        <v>0</v>
      </c>
      <c r="M11" s="304">
        <f>IF($D$4="MAP+ADM Waivers",SUMIF('C Report'!$A$99:$A$198,'C Report Grouper'!$D11,'C Report'!K$99:K$198)+SUMIF('C Report'!$A$299:$A$398,'C Report Grouper'!$D11,'C Report'!K$299:K$398),SUMIF('C Report'!$A$99:$A$198,'C Report Grouper'!$D11,'C Report'!K$99:K$198))</f>
        <v>0</v>
      </c>
      <c r="N11" s="304">
        <f>IF($D$4="MAP+ADM Waivers",SUMIF('C Report'!$A$99:$A$198,'C Report Grouper'!$D11,'C Report'!L$99:L$198)+SUMIF('C Report'!$A$299:$A$398,'C Report Grouper'!$D11,'C Report'!L$299:L$398),SUMIF('C Report'!$A$99:$A$198,'C Report Grouper'!$D11,'C Report'!L$99:L$198))</f>
        <v>0</v>
      </c>
      <c r="O11" s="304">
        <f>IF($D$4="MAP+ADM Waivers",SUMIF('C Report'!$A$99:$A$198,'C Report Grouper'!$D11,'C Report'!M$99:M$198)+SUMIF('C Report'!$A$299:$A$398,'C Report Grouper'!$D11,'C Report'!M$299:M$398),SUMIF('C Report'!$A$99:$A$198,'C Report Grouper'!$D11,'C Report'!M$99:M$198))</f>
        <v>0</v>
      </c>
      <c r="P11" s="304">
        <f>IF($D$4="MAP+ADM Waivers",SUMIF('C Report'!$A$99:$A$198,'C Report Grouper'!$D11,'C Report'!N$99:N$198)+SUMIF('C Report'!$A$299:$A$398,'C Report Grouper'!$D11,'C Report'!N$299:N$398),SUMIF('C Report'!$A$99:$A$198,'C Report Grouper'!$D11,'C Report'!N$99:N$198))</f>
        <v>0</v>
      </c>
      <c r="Q11" s="304">
        <f>IF($D$4="MAP+ADM Waivers",SUMIF('C Report'!$A$99:$A$198,'C Report Grouper'!$D11,'C Report'!O$99:O$198)+SUMIF('C Report'!$A$299:$A$398,'C Report Grouper'!$D11,'C Report'!O$299:O$398),SUMIF('C Report'!$A$99:$A$198,'C Report Grouper'!$D11,'C Report'!O$99:O$198))</f>
        <v>0</v>
      </c>
      <c r="R11" s="304">
        <f>IF($D$4="MAP+ADM Waivers",SUMIF('C Report'!$A$99:$A$198,'C Report Grouper'!$D11,'C Report'!P$99:P$198)+SUMIF('C Report'!$A$299:$A$398,'C Report Grouper'!$D11,'C Report'!P$299:P$398),SUMIF('C Report'!$A$99:$A$198,'C Report Grouper'!$D11,'C Report'!P$99:P$198))</f>
        <v>0</v>
      </c>
      <c r="S11" s="304">
        <f>IF($D$4="MAP+ADM Waivers",SUMIF('C Report'!$A$99:$A$198,'C Report Grouper'!$D11,'C Report'!Q$99:Q$198)+SUMIF('C Report'!$A$299:$A$398,'C Report Grouper'!$D11,'C Report'!Q$299:Q$398),SUMIF('C Report'!$A$99:$A$198,'C Report Grouper'!$D11,'C Report'!Q$99:Q$198))</f>
        <v>0</v>
      </c>
      <c r="T11" s="304">
        <f>IF($D$4="MAP+ADM Waivers",SUMIF('C Report'!$A$99:$A$198,'C Report Grouper'!$D11,'C Report'!R$99:R$198)+SUMIF('C Report'!$A$299:$A$398,'C Report Grouper'!$D11,'C Report'!R$299:R$398),SUMIF('C Report'!$A$99:$A$198,'C Report Grouper'!$D11,'C Report'!R$99:R$198))</f>
        <v>0</v>
      </c>
      <c r="U11" s="304">
        <f>IF($D$4="MAP+ADM Waivers",SUMIF('C Report'!$A$99:$A$198,'C Report Grouper'!$D11,'C Report'!S$99:S$198)+SUMIF('C Report'!$A$299:$A$398,'C Report Grouper'!$D11,'C Report'!S$299:S$398),SUMIF('C Report'!$A$99:$A$198,'C Report Grouper'!$D11,'C Report'!S$99:S$198))</f>
        <v>0</v>
      </c>
      <c r="V11" s="304">
        <f>IF($D$4="MAP+ADM Waivers",SUMIF('C Report'!$A$99:$A$198,'C Report Grouper'!$D11,'C Report'!T$99:T$198)+SUMIF('C Report'!$A$299:$A$398,'C Report Grouper'!$D11,'C Report'!T$299:T$398),SUMIF('C Report'!$A$99:$A$198,'C Report Grouper'!$D11,'C Report'!T$99:T$198))</f>
        <v>0</v>
      </c>
      <c r="W11" s="304">
        <f>IF($D$4="MAP+ADM Waivers",SUMIF('C Report'!$A$99:$A$198,'C Report Grouper'!$D11,'C Report'!U$99:U$198)+SUMIF('C Report'!$A$299:$A$398,'C Report Grouper'!$D11,'C Report'!U$299:U$398),SUMIF('C Report'!$A$99:$A$198,'C Report Grouper'!$D11,'C Report'!U$99:U$198))</f>
        <v>0</v>
      </c>
      <c r="X11" s="304">
        <f>IF($D$4="MAP+ADM Waivers",SUMIF('C Report'!$A$99:$A$198,'C Report Grouper'!$D11,'C Report'!V$99:V$198)+SUMIF('C Report'!$A$299:$A$398,'C Report Grouper'!$D11,'C Report'!V$299:V$398),SUMIF('C Report'!$A$99:$A$198,'C Report Grouper'!$D11,'C Report'!V$99:V$198))</f>
        <v>0</v>
      </c>
      <c r="Y11" s="304">
        <f>IF($D$4="MAP+ADM Waivers",SUMIF('C Report'!$A$99:$A$198,'C Report Grouper'!$D11,'C Report'!W$99:W$198)+SUMIF('C Report'!$A$299:$A$398,'C Report Grouper'!$D11,'C Report'!W$299:W$398),SUMIF('C Report'!$A$99:$A$198,'C Report Grouper'!$D11,'C Report'!W$99:W$198))</f>
        <v>0</v>
      </c>
      <c r="Z11" s="304">
        <f>IF($D$4="MAP+ADM Waivers",SUMIF('C Report'!$A$99:$A$198,'C Report Grouper'!$D11,'C Report'!X$99:X$198)+SUMIF('C Report'!$A$299:$A$398,'C Report Grouper'!$D11,'C Report'!X$299:X$398),SUMIF('C Report'!$A$99:$A$198,'C Report Grouper'!$D11,'C Report'!X$99:X$198))</f>
        <v>0</v>
      </c>
      <c r="AA11" s="304">
        <f>IF($D$4="MAP+ADM Waivers",SUMIF('C Report'!$A$99:$A$198,'C Report Grouper'!$D11,'C Report'!Y$99:Y$198)+SUMIF('C Report'!$A$299:$A$398,'C Report Grouper'!$D11,'C Report'!Y$299:Y$398),SUMIF('C Report'!$A$99:$A$198,'C Report Grouper'!$D11,'C Report'!Y$99:Y$198))</f>
        <v>0</v>
      </c>
      <c r="AB11" s="304">
        <f>IF($D$4="MAP+ADM Waivers",SUMIF('C Report'!$A$99:$A$198,'C Report Grouper'!$D11,'C Report'!Z$99:Z$198)+SUMIF('C Report'!$A$299:$A$398,'C Report Grouper'!$D11,'C Report'!Z$299:Z$398),SUMIF('C Report'!$A$99:$A$198,'C Report Grouper'!$D11,'C Report'!Z$99:Z$198))</f>
        <v>0</v>
      </c>
      <c r="AC11" s="305">
        <f>IF($D$4="MAP+ADM Waivers",SUMIF('C Report'!$A$99:$A$198,'C Report Grouper'!$D11,'C Report'!AA$99:AA$198)+SUMIF('C Report'!$A$299:$A$398,'C Report Grouper'!$D11,'C Report'!AA$299:AA$398),SUMIF('C Report'!$A$99:$A$198,'C Report Grouper'!$D11,'C Report'!AA$99:AA$198))</f>
        <v>0</v>
      </c>
    </row>
    <row r="12" spans="1:29" x14ac:dyDescent="0.2">
      <c r="B12" s="456" t="str">
        <f>IFERROR(VLOOKUP(C12,'MEG Def'!$A$7:$B$12,2),"")</f>
        <v/>
      </c>
      <c r="C12" s="114"/>
      <c r="D12" s="693"/>
      <c r="E12" s="304">
        <f>IF($D$4="MAP+ADM Waivers",SUMIF('C Report'!$A$99:$A$198,'C Report Grouper'!$D12,'C Report'!C$99:C$198)+SUMIF('C Report'!$A$299:$A$398,'C Report Grouper'!$D12,'C Report'!C$299:C$398),SUMIF('C Report'!$A$99:$A$198,'C Report Grouper'!$D12,'C Report'!C$99:C$198))</f>
        <v>0</v>
      </c>
      <c r="F12" s="304">
        <f>IF($D$4="MAP+ADM Waivers",SUMIF('C Report'!$A$99:$A$198,'C Report Grouper'!$D12,'C Report'!D$99:D$198)+SUMIF('C Report'!$A$299:$A$398,'C Report Grouper'!$D12,'C Report'!D$299:D$398),SUMIF('C Report'!$A$99:$A$198,'C Report Grouper'!$D12,'C Report'!D$99:D$198))</f>
        <v>0</v>
      </c>
      <c r="G12" s="304">
        <f>IF($D$4="MAP+ADM Waivers",SUMIF('C Report'!$A$99:$A$198,'C Report Grouper'!$D12,'C Report'!E$99:E$198)+SUMIF('C Report'!$A$299:$A$398,'C Report Grouper'!$D12,'C Report'!E$299:E$398),SUMIF('C Report'!$A$99:$A$198,'C Report Grouper'!$D12,'C Report'!E$99:E$198))</f>
        <v>0</v>
      </c>
      <c r="H12" s="304">
        <f>IF($D$4="MAP+ADM Waivers",SUMIF('C Report'!$A$99:$A$198,'C Report Grouper'!$D12,'C Report'!F$99:F$198)+SUMIF('C Report'!$A$299:$A$398,'C Report Grouper'!$D12,'C Report'!F$299:F$398),SUMIF('C Report'!$A$99:$A$198,'C Report Grouper'!$D12,'C Report'!F$99:F$198))</f>
        <v>0</v>
      </c>
      <c r="I12" s="304">
        <f>IF($D$4="MAP+ADM Waivers",SUMIF('C Report'!$A$99:$A$198,'C Report Grouper'!$D12,'C Report'!G$99:G$198)+SUMIF('C Report'!$A$299:$A$398,'C Report Grouper'!$D12,'C Report'!G$299:G$398),SUMIF('C Report'!$A$99:$A$198,'C Report Grouper'!$D12,'C Report'!G$99:G$198))</f>
        <v>0</v>
      </c>
      <c r="J12" s="304">
        <f>IF($D$4="MAP+ADM Waivers",SUMIF('C Report'!$A$99:$A$198,'C Report Grouper'!$D12,'C Report'!H$99:H$198)+SUMIF('C Report'!$A$299:$A$398,'C Report Grouper'!$D12,'C Report'!H$299:H$398),SUMIF('C Report'!$A$99:$A$198,'C Report Grouper'!$D12,'C Report'!H$99:H$198))</f>
        <v>0</v>
      </c>
      <c r="K12" s="304">
        <f>IF($D$4="MAP+ADM Waivers",SUMIF('C Report'!$A$99:$A$198,'C Report Grouper'!$D12,'C Report'!I$99:I$198)+SUMIF('C Report'!$A$299:$A$398,'C Report Grouper'!$D12,'C Report'!I$299:I$398),SUMIF('C Report'!$A$99:$A$198,'C Report Grouper'!$D12,'C Report'!I$99:I$198))</f>
        <v>0</v>
      </c>
      <c r="L12" s="304">
        <f>IF($D$4="MAP+ADM Waivers",SUMIF('C Report'!$A$99:$A$198,'C Report Grouper'!$D12,'C Report'!J$99:J$198)+SUMIF('C Report'!$A$299:$A$398,'C Report Grouper'!$D12,'C Report'!J$299:J$398),SUMIF('C Report'!$A$99:$A$198,'C Report Grouper'!$D12,'C Report'!J$99:J$198))</f>
        <v>0</v>
      </c>
      <c r="M12" s="304">
        <f>IF($D$4="MAP+ADM Waivers",SUMIF('C Report'!$A$99:$A$198,'C Report Grouper'!$D12,'C Report'!K$99:K$198)+SUMIF('C Report'!$A$299:$A$398,'C Report Grouper'!$D12,'C Report'!K$299:K$398),SUMIF('C Report'!$A$99:$A$198,'C Report Grouper'!$D12,'C Report'!K$99:K$198))</f>
        <v>0</v>
      </c>
      <c r="N12" s="304">
        <f>IF($D$4="MAP+ADM Waivers",SUMIF('C Report'!$A$99:$A$198,'C Report Grouper'!$D12,'C Report'!L$99:L$198)+SUMIF('C Report'!$A$299:$A$398,'C Report Grouper'!$D12,'C Report'!L$299:L$398),SUMIF('C Report'!$A$99:$A$198,'C Report Grouper'!$D12,'C Report'!L$99:L$198))</f>
        <v>0</v>
      </c>
      <c r="O12" s="304">
        <f>IF($D$4="MAP+ADM Waivers",SUMIF('C Report'!$A$99:$A$198,'C Report Grouper'!$D12,'C Report'!M$99:M$198)+SUMIF('C Report'!$A$299:$A$398,'C Report Grouper'!$D12,'C Report'!M$299:M$398),SUMIF('C Report'!$A$99:$A$198,'C Report Grouper'!$D12,'C Report'!M$99:M$198))</f>
        <v>0</v>
      </c>
      <c r="P12" s="304">
        <f>IF($D$4="MAP+ADM Waivers",SUMIF('C Report'!$A$99:$A$198,'C Report Grouper'!$D12,'C Report'!N$99:N$198)+SUMIF('C Report'!$A$299:$A$398,'C Report Grouper'!$D12,'C Report'!N$299:N$398),SUMIF('C Report'!$A$99:$A$198,'C Report Grouper'!$D12,'C Report'!N$99:N$198))</f>
        <v>0</v>
      </c>
      <c r="Q12" s="304">
        <f>IF($D$4="MAP+ADM Waivers",SUMIF('C Report'!$A$99:$A$198,'C Report Grouper'!$D12,'C Report'!O$99:O$198)+SUMIF('C Report'!$A$299:$A$398,'C Report Grouper'!$D12,'C Report'!O$299:O$398),SUMIF('C Report'!$A$99:$A$198,'C Report Grouper'!$D12,'C Report'!O$99:O$198))</f>
        <v>0</v>
      </c>
      <c r="R12" s="304">
        <f>IF($D$4="MAP+ADM Waivers",SUMIF('C Report'!$A$99:$A$198,'C Report Grouper'!$D12,'C Report'!P$99:P$198)+SUMIF('C Report'!$A$299:$A$398,'C Report Grouper'!$D12,'C Report'!P$299:P$398),SUMIF('C Report'!$A$99:$A$198,'C Report Grouper'!$D12,'C Report'!P$99:P$198))</f>
        <v>0</v>
      </c>
      <c r="S12" s="304">
        <f>IF($D$4="MAP+ADM Waivers",SUMIF('C Report'!$A$99:$A$198,'C Report Grouper'!$D12,'C Report'!Q$99:Q$198)+SUMIF('C Report'!$A$299:$A$398,'C Report Grouper'!$D12,'C Report'!Q$299:Q$398),SUMIF('C Report'!$A$99:$A$198,'C Report Grouper'!$D12,'C Report'!Q$99:Q$198))</f>
        <v>0</v>
      </c>
      <c r="T12" s="304">
        <f>IF($D$4="MAP+ADM Waivers",SUMIF('C Report'!$A$99:$A$198,'C Report Grouper'!$D12,'C Report'!R$99:R$198)+SUMIF('C Report'!$A$299:$A$398,'C Report Grouper'!$D12,'C Report'!R$299:R$398),SUMIF('C Report'!$A$99:$A$198,'C Report Grouper'!$D12,'C Report'!R$99:R$198))</f>
        <v>0</v>
      </c>
      <c r="U12" s="304">
        <f>IF($D$4="MAP+ADM Waivers",SUMIF('C Report'!$A$99:$A$198,'C Report Grouper'!$D12,'C Report'!S$99:S$198)+SUMIF('C Report'!$A$299:$A$398,'C Report Grouper'!$D12,'C Report'!S$299:S$398),SUMIF('C Report'!$A$99:$A$198,'C Report Grouper'!$D12,'C Report'!S$99:S$198))</f>
        <v>0</v>
      </c>
      <c r="V12" s="304">
        <f>IF($D$4="MAP+ADM Waivers",SUMIF('C Report'!$A$99:$A$198,'C Report Grouper'!$D12,'C Report'!T$99:T$198)+SUMIF('C Report'!$A$299:$A$398,'C Report Grouper'!$D12,'C Report'!T$299:T$398),SUMIF('C Report'!$A$99:$A$198,'C Report Grouper'!$D12,'C Report'!T$99:T$198))</f>
        <v>0</v>
      </c>
      <c r="W12" s="304">
        <f>IF($D$4="MAP+ADM Waivers",SUMIF('C Report'!$A$99:$A$198,'C Report Grouper'!$D12,'C Report'!U$99:U$198)+SUMIF('C Report'!$A$299:$A$398,'C Report Grouper'!$D12,'C Report'!U$299:U$398),SUMIF('C Report'!$A$99:$A$198,'C Report Grouper'!$D12,'C Report'!U$99:U$198))</f>
        <v>0</v>
      </c>
      <c r="X12" s="304">
        <f>IF($D$4="MAP+ADM Waivers",SUMIF('C Report'!$A$99:$A$198,'C Report Grouper'!$D12,'C Report'!V$99:V$198)+SUMIF('C Report'!$A$299:$A$398,'C Report Grouper'!$D12,'C Report'!V$299:V$398),SUMIF('C Report'!$A$99:$A$198,'C Report Grouper'!$D12,'C Report'!V$99:V$198))</f>
        <v>0</v>
      </c>
      <c r="Y12" s="304">
        <f>IF($D$4="MAP+ADM Waivers",SUMIF('C Report'!$A$99:$A$198,'C Report Grouper'!$D12,'C Report'!W$99:W$198)+SUMIF('C Report'!$A$299:$A$398,'C Report Grouper'!$D12,'C Report'!W$299:W$398),SUMIF('C Report'!$A$99:$A$198,'C Report Grouper'!$D12,'C Report'!W$99:W$198))</f>
        <v>0</v>
      </c>
      <c r="Z12" s="304">
        <f>IF($D$4="MAP+ADM Waivers",SUMIF('C Report'!$A$99:$A$198,'C Report Grouper'!$D12,'C Report'!X$99:X$198)+SUMIF('C Report'!$A$299:$A$398,'C Report Grouper'!$D12,'C Report'!X$299:X$398),SUMIF('C Report'!$A$99:$A$198,'C Report Grouper'!$D12,'C Report'!X$99:X$198))</f>
        <v>0</v>
      </c>
      <c r="AA12" s="304">
        <f>IF($D$4="MAP+ADM Waivers",SUMIF('C Report'!$A$99:$A$198,'C Report Grouper'!$D12,'C Report'!Y$99:Y$198)+SUMIF('C Report'!$A$299:$A$398,'C Report Grouper'!$D12,'C Report'!Y$299:Y$398),SUMIF('C Report'!$A$99:$A$198,'C Report Grouper'!$D12,'C Report'!Y$99:Y$198))</f>
        <v>0</v>
      </c>
      <c r="AB12" s="304">
        <f>IF($D$4="MAP+ADM Waivers",SUMIF('C Report'!$A$99:$A$198,'C Report Grouper'!$D12,'C Report'!Z$99:Z$198)+SUMIF('C Report'!$A$299:$A$398,'C Report Grouper'!$D12,'C Report'!Z$299:Z$398),SUMIF('C Report'!$A$99:$A$198,'C Report Grouper'!$D12,'C Report'!Z$99:Z$198))</f>
        <v>0</v>
      </c>
      <c r="AC12" s="305">
        <f>IF($D$4="MAP+ADM Waivers",SUMIF('C Report'!$A$99:$A$198,'C Report Grouper'!$D12,'C Report'!AA$99:AA$198)+SUMIF('C Report'!$A$299:$A$398,'C Report Grouper'!$D12,'C Report'!AA$299:AA$398),SUMIF('C Report'!$A$99:$A$198,'C Report Grouper'!$D12,'C Report'!AA$99:AA$198))</f>
        <v>0</v>
      </c>
    </row>
    <row r="13" spans="1:29" x14ac:dyDescent="0.2">
      <c r="B13" s="456" t="str">
        <f>IFERROR(VLOOKUP(C13,'MEG Def'!$A$7:$B$12,2),"")</f>
        <v/>
      </c>
      <c r="C13" s="114"/>
      <c r="D13" s="693"/>
      <c r="E13" s="304">
        <f>IF($D$4="MAP+ADM Waivers",SUMIF('C Report'!$A$99:$A$198,'C Report Grouper'!$D13,'C Report'!C$99:C$198)+SUMIF('C Report'!$A$299:$A$398,'C Report Grouper'!$D13,'C Report'!C$299:C$398),SUMIF('C Report'!$A$99:$A$198,'C Report Grouper'!$D13,'C Report'!C$99:C$198))</f>
        <v>0</v>
      </c>
      <c r="F13" s="304">
        <f>IF($D$4="MAP+ADM Waivers",SUMIF('C Report'!$A$99:$A$198,'C Report Grouper'!$D13,'C Report'!D$99:D$198)+SUMIF('C Report'!$A$299:$A$398,'C Report Grouper'!$D13,'C Report'!D$299:D$398),SUMIF('C Report'!$A$99:$A$198,'C Report Grouper'!$D13,'C Report'!D$99:D$198))</f>
        <v>0</v>
      </c>
      <c r="G13" s="304">
        <f>IF($D$4="MAP+ADM Waivers",SUMIF('C Report'!$A$99:$A$198,'C Report Grouper'!$D13,'C Report'!E$99:E$198)+SUMIF('C Report'!$A$299:$A$398,'C Report Grouper'!$D13,'C Report'!E$299:E$398),SUMIF('C Report'!$A$99:$A$198,'C Report Grouper'!$D13,'C Report'!E$99:E$198))</f>
        <v>0</v>
      </c>
      <c r="H13" s="304">
        <f>IF($D$4="MAP+ADM Waivers",SUMIF('C Report'!$A$99:$A$198,'C Report Grouper'!$D13,'C Report'!F$99:F$198)+SUMIF('C Report'!$A$299:$A$398,'C Report Grouper'!$D13,'C Report'!F$299:F$398),SUMIF('C Report'!$A$99:$A$198,'C Report Grouper'!$D13,'C Report'!F$99:F$198))</f>
        <v>0</v>
      </c>
      <c r="I13" s="304">
        <f>IF($D$4="MAP+ADM Waivers",SUMIF('C Report'!$A$99:$A$198,'C Report Grouper'!$D13,'C Report'!G$99:G$198)+SUMIF('C Report'!$A$299:$A$398,'C Report Grouper'!$D13,'C Report'!G$299:G$398),SUMIF('C Report'!$A$99:$A$198,'C Report Grouper'!$D13,'C Report'!G$99:G$198))</f>
        <v>0</v>
      </c>
      <c r="J13" s="304">
        <f>IF($D$4="MAP+ADM Waivers",SUMIF('C Report'!$A$99:$A$198,'C Report Grouper'!$D13,'C Report'!H$99:H$198)+SUMIF('C Report'!$A$299:$A$398,'C Report Grouper'!$D13,'C Report'!H$299:H$398),SUMIF('C Report'!$A$99:$A$198,'C Report Grouper'!$D13,'C Report'!H$99:H$198))</f>
        <v>0</v>
      </c>
      <c r="K13" s="304">
        <f>IF($D$4="MAP+ADM Waivers",SUMIF('C Report'!$A$99:$A$198,'C Report Grouper'!$D13,'C Report'!I$99:I$198)+SUMIF('C Report'!$A$299:$A$398,'C Report Grouper'!$D13,'C Report'!I$299:I$398),SUMIF('C Report'!$A$99:$A$198,'C Report Grouper'!$D13,'C Report'!I$99:I$198))</f>
        <v>0</v>
      </c>
      <c r="L13" s="304">
        <f>IF($D$4="MAP+ADM Waivers",SUMIF('C Report'!$A$99:$A$198,'C Report Grouper'!$D13,'C Report'!J$99:J$198)+SUMIF('C Report'!$A$299:$A$398,'C Report Grouper'!$D13,'C Report'!J$299:J$398),SUMIF('C Report'!$A$99:$A$198,'C Report Grouper'!$D13,'C Report'!J$99:J$198))</f>
        <v>0</v>
      </c>
      <c r="M13" s="304">
        <f>IF($D$4="MAP+ADM Waivers",SUMIF('C Report'!$A$99:$A$198,'C Report Grouper'!$D13,'C Report'!K$99:K$198)+SUMIF('C Report'!$A$299:$A$398,'C Report Grouper'!$D13,'C Report'!K$299:K$398),SUMIF('C Report'!$A$99:$A$198,'C Report Grouper'!$D13,'C Report'!K$99:K$198))</f>
        <v>0</v>
      </c>
      <c r="N13" s="304">
        <f>IF($D$4="MAP+ADM Waivers",SUMIF('C Report'!$A$99:$A$198,'C Report Grouper'!$D13,'C Report'!L$99:L$198)+SUMIF('C Report'!$A$299:$A$398,'C Report Grouper'!$D13,'C Report'!L$299:L$398),SUMIF('C Report'!$A$99:$A$198,'C Report Grouper'!$D13,'C Report'!L$99:L$198))</f>
        <v>0</v>
      </c>
      <c r="O13" s="304">
        <f>IF($D$4="MAP+ADM Waivers",SUMIF('C Report'!$A$99:$A$198,'C Report Grouper'!$D13,'C Report'!M$99:M$198)+SUMIF('C Report'!$A$299:$A$398,'C Report Grouper'!$D13,'C Report'!M$299:M$398),SUMIF('C Report'!$A$99:$A$198,'C Report Grouper'!$D13,'C Report'!M$99:M$198))</f>
        <v>0</v>
      </c>
      <c r="P13" s="304">
        <f>IF($D$4="MAP+ADM Waivers",SUMIF('C Report'!$A$99:$A$198,'C Report Grouper'!$D13,'C Report'!N$99:N$198)+SUMIF('C Report'!$A$299:$A$398,'C Report Grouper'!$D13,'C Report'!N$299:N$398),SUMIF('C Report'!$A$99:$A$198,'C Report Grouper'!$D13,'C Report'!N$99:N$198))</f>
        <v>0</v>
      </c>
      <c r="Q13" s="304">
        <f>IF($D$4="MAP+ADM Waivers",SUMIF('C Report'!$A$99:$A$198,'C Report Grouper'!$D13,'C Report'!O$99:O$198)+SUMIF('C Report'!$A$299:$A$398,'C Report Grouper'!$D13,'C Report'!O$299:O$398),SUMIF('C Report'!$A$99:$A$198,'C Report Grouper'!$D13,'C Report'!O$99:O$198))</f>
        <v>0</v>
      </c>
      <c r="R13" s="304">
        <f>IF($D$4="MAP+ADM Waivers",SUMIF('C Report'!$A$99:$A$198,'C Report Grouper'!$D13,'C Report'!P$99:P$198)+SUMIF('C Report'!$A$299:$A$398,'C Report Grouper'!$D13,'C Report'!P$299:P$398),SUMIF('C Report'!$A$99:$A$198,'C Report Grouper'!$D13,'C Report'!P$99:P$198))</f>
        <v>0</v>
      </c>
      <c r="S13" s="304">
        <f>IF($D$4="MAP+ADM Waivers",SUMIF('C Report'!$A$99:$A$198,'C Report Grouper'!$D13,'C Report'!Q$99:Q$198)+SUMIF('C Report'!$A$299:$A$398,'C Report Grouper'!$D13,'C Report'!Q$299:Q$398),SUMIF('C Report'!$A$99:$A$198,'C Report Grouper'!$D13,'C Report'!Q$99:Q$198))</f>
        <v>0</v>
      </c>
      <c r="T13" s="304">
        <f>IF($D$4="MAP+ADM Waivers",SUMIF('C Report'!$A$99:$A$198,'C Report Grouper'!$D13,'C Report'!R$99:R$198)+SUMIF('C Report'!$A$299:$A$398,'C Report Grouper'!$D13,'C Report'!R$299:R$398),SUMIF('C Report'!$A$99:$A$198,'C Report Grouper'!$D13,'C Report'!R$99:R$198))</f>
        <v>0</v>
      </c>
      <c r="U13" s="304">
        <f>IF($D$4="MAP+ADM Waivers",SUMIF('C Report'!$A$99:$A$198,'C Report Grouper'!$D13,'C Report'!S$99:S$198)+SUMIF('C Report'!$A$299:$A$398,'C Report Grouper'!$D13,'C Report'!S$299:S$398),SUMIF('C Report'!$A$99:$A$198,'C Report Grouper'!$D13,'C Report'!S$99:S$198))</f>
        <v>0</v>
      </c>
      <c r="V13" s="304">
        <f>IF($D$4="MAP+ADM Waivers",SUMIF('C Report'!$A$99:$A$198,'C Report Grouper'!$D13,'C Report'!T$99:T$198)+SUMIF('C Report'!$A$299:$A$398,'C Report Grouper'!$D13,'C Report'!T$299:T$398),SUMIF('C Report'!$A$99:$A$198,'C Report Grouper'!$D13,'C Report'!T$99:T$198))</f>
        <v>0</v>
      </c>
      <c r="W13" s="304">
        <f>IF($D$4="MAP+ADM Waivers",SUMIF('C Report'!$A$99:$A$198,'C Report Grouper'!$D13,'C Report'!U$99:U$198)+SUMIF('C Report'!$A$299:$A$398,'C Report Grouper'!$D13,'C Report'!U$299:U$398),SUMIF('C Report'!$A$99:$A$198,'C Report Grouper'!$D13,'C Report'!U$99:U$198))</f>
        <v>0</v>
      </c>
      <c r="X13" s="304">
        <f>IF($D$4="MAP+ADM Waivers",SUMIF('C Report'!$A$99:$A$198,'C Report Grouper'!$D13,'C Report'!V$99:V$198)+SUMIF('C Report'!$A$299:$A$398,'C Report Grouper'!$D13,'C Report'!V$299:V$398),SUMIF('C Report'!$A$99:$A$198,'C Report Grouper'!$D13,'C Report'!V$99:V$198))</f>
        <v>0</v>
      </c>
      <c r="Y13" s="304">
        <f>IF($D$4="MAP+ADM Waivers",SUMIF('C Report'!$A$99:$A$198,'C Report Grouper'!$D13,'C Report'!W$99:W$198)+SUMIF('C Report'!$A$299:$A$398,'C Report Grouper'!$D13,'C Report'!W$299:W$398),SUMIF('C Report'!$A$99:$A$198,'C Report Grouper'!$D13,'C Report'!W$99:W$198))</f>
        <v>0</v>
      </c>
      <c r="Z13" s="304">
        <f>IF($D$4="MAP+ADM Waivers",SUMIF('C Report'!$A$99:$A$198,'C Report Grouper'!$D13,'C Report'!X$99:X$198)+SUMIF('C Report'!$A$299:$A$398,'C Report Grouper'!$D13,'C Report'!X$299:X$398),SUMIF('C Report'!$A$99:$A$198,'C Report Grouper'!$D13,'C Report'!X$99:X$198))</f>
        <v>0</v>
      </c>
      <c r="AA13" s="304">
        <f>IF($D$4="MAP+ADM Waivers",SUMIF('C Report'!$A$99:$A$198,'C Report Grouper'!$D13,'C Report'!Y$99:Y$198)+SUMIF('C Report'!$A$299:$A$398,'C Report Grouper'!$D13,'C Report'!Y$299:Y$398),SUMIF('C Report'!$A$99:$A$198,'C Report Grouper'!$D13,'C Report'!Y$99:Y$198))</f>
        <v>0</v>
      </c>
      <c r="AB13" s="304">
        <f>IF($D$4="MAP+ADM Waivers",SUMIF('C Report'!$A$99:$A$198,'C Report Grouper'!$D13,'C Report'!Z$99:Z$198)+SUMIF('C Report'!$A$299:$A$398,'C Report Grouper'!$D13,'C Report'!Z$299:Z$398),SUMIF('C Report'!$A$99:$A$198,'C Report Grouper'!$D13,'C Report'!Z$99:Z$198))</f>
        <v>0</v>
      </c>
      <c r="AC13" s="305">
        <f>IF($D$4="MAP+ADM Waivers",SUMIF('C Report'!$A$99:$A$198,'C Report Grouper'!$D13,'C Report'!AA$99:AA$198)+SUMIF('C Report'!$A$299:$A$398,'C Report Grouper'!$D13,'C Report'!AA$299:AA$398),SUMIF('C Report'!$A$99:$A$198,'C Report Grouper'!$D13,'C Report'!AA$99:AA$198))</f>
        <v>0</v>
      </c>
    </row>
    <row r="14" spans="1:29" x14ac:dyDescent="0.2">
      <c r="B14" s="456"/>
      <c r="C14" s="114"/>
      <c r="D14" s="693"/>
      <c r="E14" s="304">
        <f>IF($D$4="MAP+ADM Waivers",SUMIF('C Report'!$A$99:$A$198,'C Report Grouper'!$D14,'C Report'!C$99:C$198)+SUMIF('C Report'!$A$299:$A$398,'C Report Grouper'!$D14,'C Report'!C$299:C$398),SUMIF('C Report'!$A$99:$A$198,'C Report Grouper'!$D14,'C Report'!C$99:C$198))</f>
        <v>0</v>
      </c>
      <c r="F14" s="304">
        <f>IF($D$4="MAP+ADM Waivers",SUMIF('C Report'!$A$99:$A$198,'C Report Grouper'!$D14,'C Report'!D$99:D$198)+SUMIF('C Report'!$A$299:$A$398,'C Report Grouper'!$D14,'C Report'!D$299:D$398),SUMIF('C Report'!$A$99:$A$198,'C Report Grouper'!$D14,'C Report'!D$99:D$198))</f>
        <v>0</v>
      </c>
      <c r="G14" s="304">
        <f>IF($D$4="MAP+ADM Waivers",SUMIF('C Report'!$A$99:$A$198,'C Report Grouper'!$D14,'C Report'!E$99:E$198)+SUMIF('C Report'!$A$299:$A$398,'C Report Grouper'!$D14,'C Report'!E$299:E$398),SUMIF('C Report'!$A$99:$A$198,'C Report Grouper'!$D14,'C Report'!E$99:E$198))</f>
        <v>0</v>
      </c>
      <c r="H14" s="304">
        <f>IF($D$4="MAP+ADM Waivers",SUMIF('C Report'!$A$99:$A$198,'C Report Grouper'!$D14,'C Report'!F$99:F$198)+SUMIF('C Report'!$A$299:$A$398,'C Report Grouper'!$D14,'C Report'!F$299:F$398),SUMIF('C Report'!$A$99:$A$198,'C Report Grouper'!$D14,'C Report'!F$99:F$198))</f>
        <v>0</v>
      </c>
      <c r="I14" s="304">
        <f>IF($D$4="MAP+ADM Waivers",SUMIF('C Report'!$A$99:$A$198,'C Report Grouper'!$D14,'C Report'!G$99:G$198)+SUMIF('C Report'!$A$299:$A$398,'C Report Grouper'!$D14,'C Report'!G$299:G$398),SUMIF('C Report'!$A$99:$A$198,'C Report Grouper'!$D14,'C Report'!G$99:G$198))</f>
        <v>0</v>
      </c>
      <c r="J14" s="304">
        <f>IF($D$4="MAP+ADM Waivers",SUMIF('C Report'!$A$99:$A$198,'C Report Grouper'!$D14,'C Report'!H$99:H$198)+SUMIF('C Report'!$A$299:$A$398,'C Report Grouper'!$D14,'C Report'!H$299:H$398),SUMIF('C Report'!$A$99:$A$198,'C Report Grouper'!$D14,'C Report'!H$99:H$198))</f>
        <v>0</v>
      </c>
      <c r="K14" s="304">
        <f>IF($D$4="MAP+ADM Waivers",SUMIF('C Report'!$A$99:$A$198,'C Report Grouper'!$D14,'C Report'!I$99:I$198)+SUMIF('C Report'!$A$299:$A$398,'C Report Grouper'!$D14,'C Report'!I$299:I$398),SUMIF('C Report'!$A$99:$A$198,'C Report Grouper'!$D14,'C Report'!I$99:I$198))</f>
        <v>0</v>
      </c>
      <c r="L14" s="304">
        <f>IF($D$4="MAP+ADM Waivers",SUMIF('C Report'!$A$99:$A$198,'C Report Grouper'!$D14,'C Report'!J$99:J$198)+SUMIF('C Report'!$A$299:$A$398,'C Report Grouper'!$D14,'C Report'!J$299:J$398),SUMIF('C Report'!$A$99:$A$198,'C Report Grouper'!$D14,'C Report'!J$99:J$198))</f>
        <v>0</v>
      </c>
      <c r="M14" s="304">
        <f>IF($D$4="MAP+ADM Waivers",SUMIF('C Report'!$A$99:$A$198,'C Report Grouper'!$D14,'C Report'!K$99:K$198)+SUMIF('C Report'!$A$299:$A$398,'C Report Grouper'!$D14,'C Report'!K$299:K$398),SUMIF('C Report'!$A$99:$A$198,'C Report Grouper'!$D14,'C Report'!K$99:K$198))</f>
        <v>0</v>
      </c>
      <c r="N14" s="304">
        <f>IF($D$4="MAP+ADM Waivers",SUMIF('C Report'!$A$99:$A$198,'C Report Grouper'!$D14,'C Report'!L$99:L$198)+SUMIF('C Report'!$A$299:$A$398,'C Report Grouper'!$D14,'C Report'!L$299:L$398),SUMIF('C Report'!$A$99:$A$198,'C Report Grouper'!$D14,'C Report'!L$99:L$198))</f>
        <v>0</v>
      </c>
      <c r="O14" s="304">
        <f>IF($D$4="MAP+ADM Waivers",SUMIF('C Report'!$A$99:$A$198,'C Report Grouper'!$D14,'C Report'!M$99:M$198)+SUMIF('C Report'!$A$299:$A$398,'C Report Grouper'!$D14,'C Report'!M$299:M$398),SUMIF('C Report'!$A$99:$A$198,'C Report Grouper'!$D14,'C Report'!M$99:M$198))</f>
        <v>0</v>
      </c>
      <c r="P14" s="304">
        <f>IF($D$4="MAP+ADM Waivers",SUMIF('C Report'!$A$99:$A$198,'C Report Grouper'!$D14,'C Report'!N$99:N$198)+SUMIF('C Report'!$A$299:$A$398,'C Report Grouper'!$D14,'C Report'!N$299:N$398),SUMIF('C Report'!$A$99:$A$198,'C Report Grouper'!$D14,'C Report'!N$99:N$198))</f>
        <v>0</v>
      </c>
      <c r="Q14" s="304">
        <f>IF($D$4="MAP+ADM Waivers",SUMIF('C Report'!$A$99:$A$198,'C Report Grouper'!$D14,'C Report'!O$99:O$198)+SUMIF('C Report'!$A$299:$A$398,'C Report Grouper'!$D14,'C Report'!O$299:O$398),SUMIF('C Report'!$A$99:$A$198,'C Report Grouper'!$D14,'C Report'!O$99:O$198))</f>
        <v>0</v>
      </c>
      <c r="R14" s="304">
        <f>IF($D$4="MAP+ADM Waivers",SUMIF('C Report'!$A$99:$A$198,'C Report Grouper'!$D14,'C Report'!P$99:P$198)+SUMIF('C Report'!$A$299:$A$398,'C Report Grouper'!$D14,'C Report'!P$299:P$398),SUMIF('C Report'!$A$99:$A$198,'C Report Grouper'!$D14,'C Report'!P$99:P$198))</f>
        <v>0</v>
      </c>
      <c r="S14" s="304">
        <f>IF($D$4="MAP+ADM Waivers",SUMIF('C Report'!$A$99:$A$198,'C Report Grouper'!$D14,'C Report'!Q$99:Q$198)+SUMIF('C Report'!$A$299:$A$398,'C Report Grouper'!$D14,'C Report'!Q$299:Q$398),SUMIF('C Report'!$A$99:$A$198,'C Report Grouper'!$D14,'C Report'!Q$99:Q$198))</f>
        <v>0</v>
      </c>
      <c r="T14" s="304">
        <f>IF($D$4="MAP+ADM Waivers",SUMIF('C Report'!$A$99:$A$198,'C Report Grouper'!$D14,'C Report'!R$99:R$198)+SUMIF('C Report'!$A$299:$A$398,'C Report Grouper'!$D14,'C Report'!R$299:R$398),SUMIF('C Report'!$A$99:$A$198,'C Report Grouper'!$D14,'C Report'!R$99:R$198))</f>
        <v>0</v>
      </c>
      <c r="U14" s="304">
        <f>IF($D$4="MAP+ADM Waivers",SUMIF('C Report'!$A$99:$A$198,'C Report Grouper'!$D14,'C Report'!S$99:S$198)+SUMIF('C Report'!$A$299:$A$398,'C Report Grouper'!$D14,'C Report'!S$299:S$398),SUMIF('C Report'!$A$99:$A$198,'C Report Grouper'!$D14,'C Report'!S$99:S$198))</f>
        <v>0</v>
      </c>
      <c r="V14" s="304">
        <f>IF($D$4="MAP+ADM Waivers",SUMIF('C Report'!$A$99:$A$198,'C Report Grouper'!$D14,'C Report'!T$99:T$198)+SUMIF('C Report'!$A$299:$A$398,'C Report Grouper'!$D14,'C Report'!T$299:T$398),SUMIF('C Report'!$A$99:$A$198,'C Report Grouper'!$D14,'C Report'!T$99:T$198))</f>
        <v>0</v>
      </c>
      <c r="W14" s="304">
        <f>IF($D$4="MAP+ADM Waivers",SUMIF('C Report'!$A$99:$A$198,'C Report Grouper'!$D14,'C Report'!U$99:U$198)+SUMIF('C Report'!$A$299:$A$398,'C Report Grouper'!$D14,'C Report'!U$299:U$398),SUMIF('C Report'!$A$99:$A$198,'C Report Grouper'!$D14,'C Report'!U$99:U$198))</f>
        <v>0</v>
      </c>
      <c r="X14" s="304">
        <f>IF($D$4="MAP+ADM Waivers",SUMIF('C Report'!$A$99:$A$198,'C Report Grouper'!$D14,'C Report'!V$99:V$198)+SUMIF('C Report'!$A$299:$A$398,'C Report Grouper'!$D14,'C Report'!V$299:V$398),SUMIF('C Report'!$A$99:$A$198,'C Report Grouper'!$D14,'C Report'!V$99:V$198))</f>
        <v>0</v>
      </c>
      <c r="Y14" s="304">
        <f>IF($D$4="MAP+ADM Waivers",SUMIF('C Report'!$A$99:$A$198,'C Report Grouper'!$D14,'C Report'!W$99:W$198)+SUMIF('C Report'!$A$299:$A$398,'C Report Grouper'!$D14,'C Report'!W$299:W$398),SUMIF('C Report'!$A$99:$A$198,'C Report Grouper'!$D14,'C Report'!W$99:W$198))</f>
        <v>0</v>
      </c>
      <c r="Z14" s="304">
        <f>IF($D$4="MAP+ADM Waivers",SUMIF('C Report'!$A$99:$A$198,'C Report Grouper'!$D14,'C Report'!X$99:X$198)+SUMIF('C Report'!$A$299:$A$398,'C Report Grouper'!$D14,'C Report'!X$299:X$398),SUMIF('C Report'!$A$99:$A$198,'C Report Grouper'!$D14,'C Report'!X$99:X$198))</f>
        <v>0</v>
      </c>
      <c r="AA14" s="304">
        <f>IF($D$4="MAP+ADM Waivers",SUMIF('C Report'!$A$99:$A$198,'C Report Grouper'!$D14,'C Report'!Y$99:Y$198)+SUMIF('C Report'!$A$299:$A$398,'C Report Grouper'!$D14,'C Report'!Y$299:Y$398),SUMIF('C Report'!$A$99:$A$198,'C Report Grouper'!$D14,'C Report'!Y$99:Y$198))</f>
        <v>0</v>
      </c>
      <c r="AB14" s="304">
        <f>IF($D$4="MAP+ADM Waivers",SUMIF('C Report'!$A$99:$A$198,'C Report Grouper'!$D14,'C Report'!Z$99:Z$198)+SUMIF('C Report'!$A$299:$A$398,'C Report Grouper'!$D14,'C Report'!Z$299:Z$398),SUMIF('C Report'!$A$99:$A$198,'C Report Grouper'!$D14,'C Report'!Z$99:Z$198))</f>
        <v>0</v>
      </c>
      <c r="AC14" s="305">
        <f>IF($D$4="MAP+ADM Waivers",SUMIF('C Report'!$A$99:$A$198,'C Report Grouper'!$D14,'C Report'!AA$99:AA$198)+SUMIF('C Report'!$A$299:$A$398,'C Report Grouper'!$D14,'C Report'!AA$299:AA$398),SUMIF('C Report'!$A$99:$A$198,'C Report Grouper'!$D14,'C Report'!AA$99:AA$198))</f>
        <v>0</v>
      </c>
    </row>
    <row r="15" spans="1:29" ht="12.95" customHeight="1" x14ac:dyDescent="0.2">
      <c r="B15" s="64" t="s">
        <v>85</v>
      </c>
      <c r="C15" s="115"/>
      <c r="D15" s="693"/>
      <c r="E15" s="304">
        <f>IF($D$4="MAP+ADM Waivers",SUMIF('C Report'!$A$99:$A$198,'C Report Grouper'!$D15,'C Report'!C$99:C$198)+SUMIF('C Report'!$A$299:$A$398,'C Report Grouper'!$D15,'C Report'!C$299:C$398),SUMIF('C Report'!$A$99:$A$198,'C Report Grouper'!$D15,'C Report'!C$99:C$198))</f>
        <v>0</v>
      </c>
      <c r="F15" s="304">
        <f>IF($D$4="MAP+ADM Waivers",SUMIF('C Report'!$A$99:$A$198,'C Report Grouper'!$D15,'C Report'!D$99:D$198)+SUMIF('C Report'!$A$299:$A$398,'C Report Grouper'!$D15,'C Report'!D$299:D$398),SUMIF('C Report'!$A$99:$A$198,'C Report Grouper'!$D15,'C Report'!D$99:D$198))</f>
        <v>0</v>
      </c>
      <c r="G15" s="304">
        <f>IF($D$4="MAP+ADM Waivers",SUMIF('C Report'!$A$99:$A$198,'C Report Grouper'!$D15,'C Report'!E$99:E$198)+SUMIF('C Report'!$A$299:$A$398,'C Report Grouper'!$D15,'C Report'!E$299:E$398),SUMIF('C Report'!$A$99:$A$198,'C Report Grouper'!$D15,'C Report'!E$99:E$198))</f>
        <v>0</v>
      </c>
      <c r="H15" s="304">
        <f>IF($D$4="MAP+ADM Waivers",SUMIF('C Report'!$A$99:$A$198,'C Report Grouper'!$D15,'C Report'!F$99:F$198)+SUMIF('C Report'!$A$299:$A$398,'C Report Grouper'!$D15,'C Report'!F$299:F$398),SUMIF('C Report'!$A$99:$A$198,'C Report Grouper'!$D15,'C Report'!F$99:F$198))</f>
        <v>0</v>
      </c>
      <c r="I15" s="304">
        <f>IF($D$4="MAP+ADM Waivers",SUMIF('C Report'!$A$99:$A$198,'C Report Grouper'!$D15,'C Report'!G$99:G$198)+SUMIF('C Report'!$A$299:$A$398,'C Report Grouper'!$D15,'C Report'!G$299:G$398),SUMIF('C Report'!$A$99:$A$198,'C Report Grouper'!$D15,'C Report'!G$99:G$198))</f>
        <v>0</v>
      </c>
      <c r="J15" s="304">
        <f>IF($D$4="MAP+ADM Waivers",SUMIF('C Report'!$A$99:$A$198,'C Report Grouper'!$D15,'C Report'!H$99:H$198)+SUMIF('C Report'!$A$299:$A$398,'C Report Grouper'!$D15,'C Report'!H$299:H$398),SUMIF('C Report'!$A$99:$A$198,'C Report Grouper'!$D15,'C Report'!H$99:H$198))</f>
        <v>0</v>
      </c>
      <c r="K15" s="304">
        <f>IF($D$4="MAP+ADM Waivers",SUMIF('C Report'!$A$99:$A$198,'C Report Grouper'!$D15,'C Report'!I$99:I$198)+SUMIF('C Report'!$A$299:$A$398,'C Report Grouper'!$D15,'C Report'!I$299:I$398),SUMIF('C Report'!$A$99:$A$198,'C Report Grouper'!$D15,'C Report'!I$99:I$198))</f>
        <v>0</v>
      </c>
      <c r="L15" s="304">
        <f>IF($D$4="MAP+ADM Waivers",SUMIF('C Report'!$A$99:$A$198,'C Report Grouper'!$D15,'C Report'!J$99:J$198)+SUMIF('C Report'!$A$299:$A$398,'C Report Grouper'!$D15,'C Report'!J$299:J$398),SUMIF('C Report'!$A$99:$A$198,'C Report Grouper'!$D15,'C Report'!J$99:J$198))</f>
        <v>0</v>
      </c>
      <c r="M15" s="304">
        <f>IF($D$4="MAP+ADM Waivers",SUMIF('C Report'!$A$99:$A$198,'C Report Grouper'!$D15,'C Report'!K$99:K$198)+SUMIF('C Report'!$A$299:$A$398,'C Report Grouper'!$D15,'C Report'!K$299:K$398),SUMIF('C Report'!$A$99:$A$198,'C Report Grouper'!$D15,'C Report'!K$99:K$198))</f>
        <v>0</v>
      </c>
      <c r="N15" s="304">
        <f>IF($D$4="MAP+ADM Waivers",SUMIF('C Report'!$A$99:$A$198,'C Report Grouper'!$D15,'C Report'!L$99:L$198)+SUMIF('C Report'!$A$299:$A$398,'C Report Grouper'!$D15,'C Report'!L$299:L$398),SUMIF('C Report'!$A$99:$A$198,'C Report Grouper'!$D15,'C Report'!L$99:L$198))</f>
        <v>0</v>
      </c>
      <c r="O15" s="304">
        <f>IF($D$4="MAP+ADM Waivers",SUMIF('C Report'!$A$99:$A$198,'C Report Grouper'!$D15,'C Report'!M$99:M$198)+SUMIF('C Report'!$A$299:$A$398,'C Report Grouper'!$D15,'C Report'!M$299:M$398),SUMIF('C Report'!$A$99:$A$198,'C Report Grouper'!$D15,'C Report'!M$99:M$198))</f>
        <v>0</v>
      </c>
      <c r="P15" s="304">
        <f>IF($D$4="MAP+ADM Waivers",SUMIF('C Report'!$A$99:$A$198,'C Report Grouper'!$D15,'C Report'!N$99:N$198)+SUMIF('C Report'!$A$299:$A$398,'C Report Grouper'!$D15,'C Report'!N$299:N$398),SUMIF('C Report'!$A$99:$A$198,'C Report Grouper'!$D15,'C Report'!N$99:N$198))</f>
        <v>0</v>
      </c>
      <c r="Q15" s="304">
        <f>IF($D$4="MAP+ADM Waivers",SUMIF('C Report'!$A$99:$A$198,'C Report Grouper'!$D15,'C Report'!O$99:O$198)+SUMIF('C Report'!$A$299:$A$398,'C Report Grouper'!$D15,'C Report'!O$299:O$398),SUMIF('C Report'!$A$99:$A$198,'C Report Grouper'!$D15,'C Report'!O$99:O$198))</f>
        <v>0</v>
      </c>
      <c r="R15" s="304">
        <f>IF($D$4="MAP+ADM Waivers",SUMIF('C Report'!$A$99:$A$198,'C Report Grouper'!$D15,'C Report'!P$99:P$198)+SUMIF('C Report'!$A$299:$A$398,'C Report Grouper'!$D15,'C Report'!P$299:P$398),SUMIF('C Report'!$A$99:$A$198,'C Report Grouper'!$D15,'C Report'!P$99:P$198))</f>
        <v>0</v>
      </c>
      <c r="S15" s="304">
        <f>IF($D$4="MAP+ADM Waivers",SUMIF('C Report'!$A$99:$A$198,'C Report Grouper'!$D15,'C Report'!Q$99:Q$198)+SUMIF('C Report'!$A$299:$A$398,'C Report Grouper'!$D15,'C Report'!Q$299:Q$398),SUMIF('C Report'!$A$99:$A$198,'C Report Grouper'!$D15,'C Report'!Q$99:Q$198))</f>
        <v>0</v>
      </c>
      <c r="T15" s="304">
        <f>IF($D$4="MAP+ADM Waivers",SUMIF('C Report'!$A$99:$A$198,'C Report Grouper'!$D15,'C Report'!R$99:R$198)+SUMIF('C Report'!$A$299:$A$398,'C Report Grouper'!$D15,'C Report'!R$299:R$398),SUMIF('C Report'!$A$99:$A$198,'C Report Grouper'!$D15,'C Report'!R$99:R$198))</f>
        <v>0</v>
      </c>
      <c r="U15" s="304">
        <f>IF($D$4="MAP+ADM Waivers",SUMIF('C Report'!$A$99:$A$198,'C Report Grouper'!$D15,'C Report'!S$99:S$198)+SUMIF('C Report'!$A$299:$A$398,'C Report Grouper'!$D15,'C Report'!S$299:S$398),SUMIF('C Report'!$A$99:$A$198,'C Report Grouper'!$D15,'C Report'!S$99:S$198))</f>
        <v>0</v>
      </c>
      <c r="V15" s="304">
        <f>IF($D$4="MAP+ADM Waivers",SUMIF('C Report'!$A$99:$A$198,'C Report Grouper'!$D15,'C Report'!T$99:T$198)+SUMIF('C Report'!$A$299:$A$398,'C Report Grouper'!$D15,'C Report'!T$299:T$398),SUMIF('C Report'!$A$99:$A$198,'C Report Grouper'!$D15,'C Report'!T$99:T$198))</f>
        <v>0</v>
      </c>
      <c r="W15" s="304">
        <f>IF($D$4="MAP+ADM Waivers",SUMIF('C Report'!$A$99:$A$198,'C Report Grouper'!$D15,'C Report'!U$99:U$198)+SUMIF('C Report'!$A$299:$A$398,'C Report Grouper'!$D15,'C Report'!U$299:U$398),SUMIF('C Report'!$A$99:$A$198,'C Report Grouper'!$D15,'C Report'!U$99:U$198))</f>
        <v>0</v>
      </c>
      <c r="X15" s="304">
        <f>IF($D$4="MAP+ADM Waivers",SUMIF('C Report'!$A$99:$A$198,'C Report Grouper'!$D15,'C Report'!V$99:V$198)+SUMIF('C Report'!$A$299:$A$398,'C Report Grouper'!$D15,'C Report'!V$299:V$398),SUMIF('C Report'!$A$99:$A$198,'C Report Grouper'!$D15,'C Report'!V$99:V$198))</f>
        <v>0</v>
      </c>
      <c r="Y15" s="304">
        <f>IF($D$4="MAP+ADM Waivers",SUMIF('C Report'!$A$99:$A$198,'C Report Grouper'!$D15,'C Report'!W$99:W$198)+SUMIF('C Report'!$A$299:$A$398,'C Report Grouper'!$D15,'C Report'!W$299:W$398),SUMIF('C Report'!$A$99:$A$198,'C Report Grouper'!$D15,'C Report'!W$99:W$198))</f>
        <v>0</v>
      </c>
      <c r="Z15" s="304">
        <f>IF($D$4="MAP+ADM Waivers",SUMIF('C Report'!$A$99:$A$198,'C Report Grouper'!$D15,'C Report'!X$99:X$198)+SUMIF('C Report'!$A$299:$A$398,'C Report Grouper'!$D15,'C Report'!X$299:X$398),SUMIF('C Report'!$A$99:$A$198,'C Report Grouper'!$D15,'C Report'!X$99:X$198))</f>
        <v>0</v>
      </c>
      <c r="AA15" s="304">
        <f>IF($D$4="MAP+ADM Waivers",SUMIF('C Report'!$A$99:$A$198,'C Report Grouper'!$D15,'C Report'!Y$99:Y$198)+SUMIF('C Report'!$A$299:$A$398,'C Report Grouper'!$D15,'C Report'!Y$299:Y$398),SUMIF('C Report'!$A$99:$A$198,'C Report Grouper'!$D15,'C Report'!Y$99:Y$198))</f>
        <v>0</v>
      </c>
      <c r="AB15" s="304">
        <f>IF($D$4="MAP+ADM Waivers",SUMIF('C Report'!$A$99:$A$198,'C Report Grouper'!$D15,'C Report'!Z$99:Z$198)+SUMIF('C Report'!$A$299:$A$398,'C Report Grouper'!$D15,'C Report'!Z$299:Z$398),SUMIF('C Report'!$A$99:$A$198,'C Report Grouper'!$D15,'C Report'!Z$99:Z$198))</f>
        <v>0</v>
      </c>
      <c r="AC15" s="305">
        <f>IF($D$4="MAP+ADM Waivers",SUMIF('C Report'!$A$99:$A$198,'C Report Grouper'!$D15,'C Report'!AA$99:AA$198)+SUMIF('C Report'!$A$299:$A$398,'C Report Grouper'!$D15,'C Report'!AA$299:AA$398),SUMIF('C Report'!$A$99:$A$198,'C Report Grouper'!$D15,'C Report'!AA$99:AA$198))</f>
        <v>0</v>
      </c>
    </row>
    <row r="16" spans="1:29" ht="12.95" customHeight="1" x14ac:dyDescent="0.2">
      <c r="B16" s="456" t="str">
        <f>IFERROR(VLOOKUP(C16,'MEG Def'!$A$21:$B$26,2),"")</f>
        <v/>
      </c>
      <c r="C16" s="115"/>
      <c r="D16" s="693"/>
      <c r="E16" s="304">
        <f>IF($D$4="MAP+ADM Waivers",SUMIF('C Report'!$A$99:$A$198,'C Report Grouper'!$D16,'C Report'!C$99:C$198)+SUMIF('C Report'!$A$299:$A$398,'C Report Grouper'!$D16,'C Report'!C$299:C$398),SUMIF('C Report'!$A$99:$A$198,'C Report Grouper'!$D16,'C Report'!C$99:C$198))</f>
        <v>0</v>
      </c>
      <c r="F16" s="304">
        <f>IF($D$4="MAP+ADM Waivers",SUMIF('C Report'!$A$99:$A$198,'C Report Grouper'!$D16,'C Report'!D$99:D$198)+SUMIF('C Report'!$A$299:$A$398,'C Report Grouper'!$D16,'C Report'!D$299:D$398),SUMIF('C Report'!$A$99:$A$198,'C Report Grouper'!$D16,'C Report'!D$99:D$198))</f>
        <v>0</v>
      </c>
      <c r="G16" s="304">
        <f>IF($D$4="MAP+ADM Waivers",SUMIF('C Report'!$A$99:$A$198,'C Report Grouper'!$D16,'C Report'!E$99:E$198)+SUMIF('C Report'!$A$299:$A$398,'C Report Grouper'!$D16,'C Report'!E$299:E$398),SUMIF('C Report'!$A$99:$A$198,'C Report Grouper'!$D16,'C Report'!E$99:E$198))</f>
        <v>0</v>
      </c>
      <c r="H16" s="304">
        <f>IF($D$4="MAP+ADM Waivers",SUMIF('C Report'!$A$99:$A$198,'C Report Grouper'!$D16,'C Report'!F$99:F$198)+SUMIF('C Report'!$A$299:$A$398,'C Report Grouper'!$D16,'C Report'!F$299:F$398),SUMIF('C Report'!$A$99:$A$198,'C Report Grouper'!$D16,'C Report'!F$99:F$198))</f>
        <v>0</v>
      </c>
      <c r="I16" s="304">
        <f>IF($D$4="MAP+ADM Waivers",SUMIF('C Report'!$A$99:$A$198,'C Report Grouper'!$D16,'C Report'!G$99:G$198)+SUMIF('C Report'!$A$299:$A$398,'C Report Grouper'!$D16,'C Report'!G$299:G$398),SUMIF('C Report'!$A$99:$A$198,'C Report Grouper'!$D16,'C Report'!G$99:G$198))</f>
        <v>0</v>
      </c>
      <c r="J16" s="304">
        <f>IF($D$4="MAP+ADM Waivers",SUMIF('C Report'!$A$99:$A$198,'C Report Grouper'!$D16,'C Report'!H$99:H$198)+SUMIF('C Report'!$A$299:$A$398,'C Report Grouper'!$D16,'C Report'!H$299:H$398),SUMIF('C Report'!$A$99:$A$198,'C Report Grouper'!$D16,'C Report'!H$99:H$198))</f>
        <v>0</v>
      </c>
      <c r="K16" s="304">
        <f>IF($D$4="MAP+ADM Waivers",SUMIF('C Report'!$A$99:$A$198,'C Report Grouper'!$D16,'C Report'!I$99:I$198)+SUMIF('C Report'!$A$299:$A$398,'C Report Grouper'!$D16,'C Report'!I$299:I$398),SUMIF('C Report'!$A$99:$A$198,'C Report Grouper'!$D16,'C Report'!I$99:I$198))</f>
        <v>0</v>
      </c>
      <c r="L16" s="304">
        <f>IF($D$4="MAP+ADM Waivers",SUMIF('C Report'!$A$99:$A$198,'C Report Grouper'!$D16,'C Report'!J$99:J$198)+SUMIF('C Report'!$A$299:$A$398,'C Report Grouper'!$D16,'C Report'!J$299:J$398),SUMIF('C Report'!$A$99:$A$198,'C Report Grouper'!$D16,'C Report'!J$99:J$198))</f>
        <v>0</v>
      </c>
      <c r="M16" s="304">
        <f>IF($D$4="MAP+ADM Waivers",SUMIF('C Report'!$A$99:$A$198,'C Report Grouper'!$D16,'C Report'!K$99:K$198)+SUMIF('C Report'!$A$299:$A$398,'C Report Grouper'!$D16,'C Report'!K$299:K$398),SUMIF('C Report'!$A$99:$A$198,'C Report Grouper'!$D16,'C Report'!K$99:K$198))</f>
        <v>0</v>
      </c>
      <c r="N16" s="304">
        <f>IF($D$4="MAP+ADM Waivers",SUMIF('C Report'!$A$99:$A$198,'C Report Grouper'!$D16,'C Report'!L$99:L$198)+SUMIF('C Report'!$A$299:$A$398,'C Report Grouper'!$D16,'C Report'!L$299:L$398),SUMIF('C Report'!$A$99:$A$198,'C Report Grouper'!$D16,'C Report'!L$99:L$198))</f>
        <v>0</v>
      </c>
      <c r="O16" s="304">
        <f>IF($D$4="MAP+ADM Waivers",SUMIF('C Report'!$A$99:$A$198,'C Report Grouper'!$D16,'C Report'!M$99:M$198)+SUMIF('C Report'!$A$299:$A$398,'C Report Grouper'!$D16,'C Report'!M$299:M$398),SUMIF('C Report'!$A$99:$A$198,'C Report Grouper'!$D16,'C Report'!M$99:M$198))</f>
        <v>0</v>
      </c>
      <c r="P16" s="304">
        <f>IF($D$4="MAP+ADM Waivers",SUMIF('C Report'!$A$99:$A$198,'C Report Grouper'!$D16,'C Report'!N$99:N$198)+SUMIF('C Report'!$A$299:$A$398,'C Report Grouper'!$D16,'C Report'!N$299:N$398),SUMIF('C Report'!$A$99:$A$198,'C Report Grouper'!$D16,'C Report'!N$99:N$198))</f>
        <v>0</v>
      </c>
      <c r="Q16" s="304">
        <f>IF($D$4="MAP+ADM Waivers",SUMIF('C Report'!$A$99:$A$198,'C Report Grouper'!$D16,'C Report'!O$99:O$198)+SUMIF('C Report'!$A$299:$A$398,'C Report Grouper'!$D16,'C Report'!O$299:O$398),SUMIF('C Report'!$A$99:$A$198,'C Report Grouper'!$D16,'C Report'!O$99:O$198))</f>
        <v>0</v>
      </c>
      <c r="R16" s="304">
        <f>IF($D$4="MAP+ADM Waivers",SUMIF('C Report'!$A$99:$A$198,'C Report Grouper'!$D16,'C Report'!P$99:P$198)+SUMIF('C Report'!$A$299:$A$398,'C Report Grouper'!$D16,'C Report'!P$299:P$398),SUMIF('C Report'!$A$99:$A$198,'C Report Grouper'!$D16,'C Report'!P$99:P$198))</f>
        <v>0</v>
      </c>
      <c r="S16" s="304">
        <f>IF($D$4="MAP+ADM Waivers",SUMIF('C Report'!$A$99:$A$198,'C Report Grouper'!$D16,'C Report'!Q$99:Q$198)+SUMIF('C Report'!$A$299:$A$398,'C Report Grouper'!$D16,'C Report'!Q$299:Q$398),SUMIF('C Report'!$A$99:$A$198,'C Report Grouper'!$D16,'C Report'!Q$99:Q$198))</f>
        <v>0</v>
      </c>
      <c r="T16" s="304">
        <f>IF($D$4="MAP+ADM Waivers",SUMIF('C Report'!$A$99:$A$198,'C Report Grouper'!$D16,'C Report'!R$99:R$198)+SUMIF('C Report'!$A$299:$A$398,'C Report Grouper'!$D16,'C Report'!R$299:R$398),SUMIF('C Report'!$A$99:$A$198,'C Report Grouper'!$D16,'C Report'!R$99:R$198))</f>
        <v>0</v>
      </c>
      <c r="U16" s="304">
        <f>IF($D$4="MAP+ADM Waivers",SUMIF('C Report'!$A$99:$A$198,'C Report Grouper'!$D16,'C Report'!S$99:S$198)+SUMIF('C Report'!$A$299:$A$398,'C Report Grouper'!$D16,'C Report'!S$299:S$398),SUMIF('C Report'!$A$99:$A$198,'C Report Grouper'!$D16,'C Report'!S$99:S$198))</f>
        <v>0</v>
      </c>
      <c r="V16" s="304">
        <f>IF($D$4="MAP+ADM Waivers",SUMIF('C Report'!$A$99:$A$198,'C Report Grouper'!$D16,'C Report'!T$99:T$198)+SUMIF('C Report'!$A$299:$A$398,'C Report Grouper'!$D16,'C Report'!T$299:T$398),SUMIF('C Report'!$A$99:$A$198,'C Report Grouper'!$D16,'C Report'!T$99:T$198))</f>
        <v>0</v>
      </c>
      <c r="W16" s="304">
        <f>IF($D$4="MAP+ADM Waivers",SUMIF('C Report'!$A$99:$A$198,'C Report Grouper'!$D16,'C Report'!U$99:U$198)+SUMIF('C Report'!$A$299:$A$398,'C Report Grouper'!$D16,'C Report'!U$299:U$398),SUMIF('C Report'!$A$99:$A$198,'C Report Grouper'!$D16,'C Report'!U$99:U$198))</f>
        <v>0</v>
      </c>
      <c r="X16" s="304">
        <f>IF($D$4="MAP+ADM Waivers",SUMIF('C Report'!$A$99:$A$198,'C Report Grouper'!$D16,'C Report'!V$99:V$198)+SUMIF('C Report'!$A$299:$A$398,'C Report Grouper'!$D16,'C Report'!V$299:V$398),SUMIF('C Report'!$A$99:$A$198,'C Report Grouper'!$D16,'C Report'!V$99:V$198))</f>
        <v>0</v>
      </c>
      <c r="Y16" s="304">
        <f>IF($D$4="MAP+ADM Waivers",SUMIF('C Report'!$A$99:$A$198,'C Report Grouper'!$D16,'C Report'!W$99:W$198)+SUMIF('C Report'!$A$299:$A$398,'C Report Grouper'!$D16,'C Report'!W$299:W$398),SUMIF('C Report'!$A$99:$A$198,'C Report Grouper'!$D16,'C Report'!W$99:W$198))</f>
        <v>0</v>
      </c>
      <c r="Z16" s="304">
        <f>IF($D$4="MAP+ADM Waivers",SUMIF('C Report'!$A$99:$A$198,'C Report Grouper'!$D16,'C Report'!X$99:X$198)+SUMIF('C Report'!$A$299:$A$398,'C Report Grouper'!$D16,'C Report'!X$299:X$398),SUMIF('C Report'!$A$99:$A$198,'C Report Grouper'!$D16,'C Report'!X$99:X$198))</f>
        <v>0</v>
      </c>
      <c r="AA16" s="304">
        <f>IF($D$4="MAP+ADM Waivers",SUMIF('C Report'!$A$99:$A$198,'C Report Grouper'!$D16,'C Report'!Y$99:Y$198)+SUMIF('C Report'!$A$299:$A$398,'C Report Grouper'!$D16,'C Report'!Y$299:Y$398),SUMIF('C Report'!$A$99:$A$198,'C Report Grouper'!$D16,'C Report'!Y$99:Y$198))</f>
        <v>0</v>
      </c>
      <c r="AB16" s="304">
        <f>IF($D$4="MAP+ADM Waivers",SUMIF('C Report'!$A$99:$A$198,'C Report Grouper'!$D16,'C Report'!Z$99:Z$198)+SUMIF('C Report'!$A$299:$A$398,'C Report Grouper'!$D16,'C Report'!Z$299:Z$398),SUMIF('C Report'!$A$99:$A$198,'C Report Grouper'!$D16,'C Report'!Z$99:Z$198))</f>
        <v>0</v>
      </c>
      <c r="AC16" s="305">
        <f>IF($D$4="MAP+ADM Waivers",SUMIF('C Report'!$A$99:$A$198,'C Report Grouper'!$D16,'C Report'!AA$99:AA$198)+SUMIF('C Report'!$A$299:$A$398,'C Report Grouper'!$D16,'C Report'!AA$299:AA$398),SUMIF('C Report'!$A$99:$A$198,'C Report Grouper'!$D16,'C Report'!AA$99:AA$198))</f>
        <v>0</v>
      </c>
    </row>
    <row r="17" spans="2:29" ht="12.95" customHeight="1" x14ac:dyDescent="0.2">
      <c r="B17" s="456" t="str">
        <f>IFERROR(VLOOKUP(C17,'MEG Def'!$A$21:$B$26,2),"")</f>
        <v/>
      </c>
      <c r="C17" s="115"/>
      <c r="D17" s="693"/>
      <c r="E17" s="304">
        <f>IF($D$4="MAP+ADM Waivers",SUMIF('C Report'!$A$99:$A$198,'C Report Grouper'!$D17,'C Report'!C$99:C$198)+SUMIF('C Report'!$A$299:$A$398,'C Report Grouper'!$D17,'C Report'!C$299:C$398),SUMIF('C Report'!$A$99:$A$198,'C Report Grouper'!$D17,'C Report'!C$99:C$198))</f>
        <v>0</v>
      </c>
      <c r="F17" s="304">
        <f>IF($D$4="MAP+ADM Waivers",SUMIF('C Report'!$A$99:$A$198,'C Report Grouper'!$D17,'C Report'!D$99:D$198)+SUMIF('C Report'!$A$299:$A$398,'C Report Grouper'!$D17,'C Report'!D$299:D$398),SUMIF('C Report'!$A$99:$A$198,'C Report Grouper'!$D17,'C Report'!D$99:D$198))</f>
        <v>0</v>
      </c>
      <c r="G17" s="304">
        <f>IF($D$4="MAP+ADM Waivers",SUMIF('C Report'!$A$99:$A$198,'C Report Grouper'!$D17,'C Report'!E$99:E$198)+SUMIF('C Report'!$A$299:$A$398,'C Report Grouper'!$D17,'C Report'!E$299:E$398),SUMIF('C Report'!$A$99:$A$198,'C Report Grouper'!$D17,'C Report'!E$99:E$198))</f>
        <v>0</v>
      </c>
      <c r="H17" s="304">
        <f>IF($D$4="MAP+ADM Waivers",SUMIF('C Report'!$A$99:$A$198,'C Report Grouper'!$D17,'C Report'!F$99:F$198)+SUMIF('C Report'!$A$299:$A$398,'C Report Grouper'!$D17,'C Report'!F$299:F$398),SUMIF('C Report'!$A$99:$A$198,'C Report Grouper'!$D17,'C Report'!F$99:F$198))</f>
        <v>0</v>
      </c>
      <c r="I17" s="304">
        <f>IF($D$4="MAP+ADM Waivers",SUMIF('C Report'!$A$99:$A$198,'C Report Grouper'!$D17,'C Report'!G$99:G$198)+SUMIF('C Report'!$A$299:$A$398,'C Report Grouper'!$D17,'C Report'!G$299:G$398),SUMIF('C Report'!$A$99:$A$198,'C Report Grouper'!$D17,'C Report'!G$99:G$198))</f>
        <v>0</v>
      </c>
      <c r="J17" s="304">
        <f>IF($D$4="MAP+ADM Waivers",SUMIF('C Report'!$A$99:$A$198,'C Report Grouper'!$D17,'C Report'!H$99:H$198)+SUMIF('C Report'!$A$299:$A$398,'C Report Grouper'!$D17,'C Report'!H$299:H$398),SUMIF('C Report'!$A$99:$A$198,'C Report Grouper'!$D17,'C Report'!H$99:H$198))</f>
        <v>0</v>
      </c>
      <c r="K17" s="304">
        <f>IF($D$4="MAP+ADM Waivers",SUMIF('C Report'!$A$99:$A$198,'C Report Grouper'!$D17,'C Report'!I$99:I$198)+SUMIF('C Report'!$A$299:$A$398,'C Report Grouper'!$D17,'C Report'!I$299:I$398),SUMIF('C Report'!$A$99:$A$198,'C Report Grouper'!$D17,'C Report'!I$99:I$198))</f>
        <v>0</v>
      </c>
      <c r="L17" s="304">
        <f>IF($D$4="MAP+ADM Waivers",SUMIF('C Report'!$A$99:$A$198,'C Report Grouper'!$D17,'C Report'!J$99:J$198)+SUMIF('C Report'!$A$299:$A$398,'C Report Grouper'!$D17,'C Report'!J$299:J$398),SUMIF('C Report'!$A$99:$A$198,'C Report Grouper'!$D17,'C Report'!J$99:J$198))</f>
        <v>0</v>
      </c>
      <c r="M17" s="304">
        <f>IF($D$4="MAP+ADM Waivers",SUMIF('C Report'!$A$99:$A$198,'C Report Grouper'!$D17,'C Report'!K$99:K$198)+SUMIF('C Report'!$A$299:$A$398,'C Report Grouper'!$D17,'C Report'!K$299:K$398),SUMIF('C Report'!$A$99:$A$198,'C Report Grouper'!$D17,'C Report'!K$99:K$198))</f>
        <v>0</v>
      </c>
      <c r="N17" s="304">
        <f>IF($D$4="MAP+ADM Waivers",SUMIF('C Report'!$A$99:$A$198,'C Report Grouper'!$D17,'C Report'!L$99:L$198)+SUMIF('C Report'!$A$299:$A$398,'C Report Grouper'!$D17,'C Report'!L$299:L$398),SUMIF('C Report'!$A$99:$A$198,'C Report Grouper'!$D17,'C Report'!L$99:L$198))</f>
        <v>0</v>
      </c>
      <c r="O17" s="304">
        <f>IF($D$4="MAP+ADM Waivers",SUMIF('C Report'!$A$99:$A$198,'C Report Grouper'!$D17,'C Report'!M$99:M$198)+SUMIF('C Report'!$A$299:$A$398,'C Report Grouper'!$D17,'C Report'!M$299:M$398),SUMIF('C Report'!$A$99:$A$198,'C Report Grouper'!$D17,'C Report'!M$99:M$198))</f>
        <v>0</v>
      </c>
      <c r="P17" s="304">
        <f>IF($D$4="MAP+ADM Waivers",SUMIF('C Report'!$A$99:$A$198,'C Report Grouper'!$D17,'C Report'!N$99:N$198)+SUMIF('C Report'!$A$299:$A$398,'C Report Grouper'!$D17,'C Report'!N$299:N$398),SUMIF('C Report'!$A$99:$A$198,'C Report Grouper'!$D17,'C Report'!N$99:N$198))</f>
        <v>0</v>
      </c>
      <c r="Q17" s="304">
        <f>IF($D$4="MAP+ADM Waivers",SUMIF('C Report'!$A$99:$A$198,'C Report Grouper'!$D17,'C Report'!O$99:O$198)+SUMIF('C Report'!$A$299:$A$398,'C Report Grouper'!$D17,'C Report'!O$299:O$398),SUMIF('C Report'!$A$99:$A$198,'C Report Grouper'!$D17,'C Report'!O$99:O$198))</f>
        <v>0</v>
      </c>
      <c r="R17" s="304">
        <f>IF($D$4="MAP+ADM Waivers",SUMIF('C Report'!$A$99:$A$198,'C Report Grouper'!$D17,'C Report'!P$99:P$198)+SUMIF('C Report'!$A$299:$A$398,'C Report Grouper'!$D17,'C Report'!P$299:P$398),SUMIF('C Report'!$A$99:$A$198,'C Report Grouper'!$D17,'C Report'!P$99:P$198))</f>
        <v>0</v>
      </c>
      <c r="S17" s="304">
        <f>IF($D$4="MAP+ADM Waivers",SUMIF('C Report'!$A$99:$A$198,'C Report Grouper'!$D17,'C Report'!Q$99:Q$198)+SUMIF('C Report'!$A$299:$A$398,'C Report Grouper'!$D17,'C Report'!Q$299:Q$398),SUMIF('C Report'!$A$99:$A$198,'C Report Grouper'!$D17,'C Report'!Q$99:Q$198))</f>
        <v>0</v>
      </c>
      <c r="T17" s="304">
        <f>IF($D$4="MAP+ADM Waivers",SUMIF('C Report'!$A$99:$A$198,'C Report Grouper'!$D17,'C Report'!R$99:R$198)+SUMIF('C Report'!$A$299:$A$398,'C Report Grouper'!$D17,'C Report'!R$299:R$398),SUMIF('C Report'!$A$99:$A$198,'C Report Grouper'!$D17,'C Report'!R$99:R$198))</f>
        <v>0</v>
      </c>
      <c r="U17" s="304">
        <f>IF($D$4="MAP+ADM Waivers",SUMIF('C Report'!$A$99:$A$198,'C Report Grouper'!$D17,'C Report'!S$99:S$198)+SUMIF('C Report'!$A$299:$A$398,'C Report Grouper'!$D17,'C Report'!S$299:S$398),SUMIF('C Report'!$A$99:$A$198,'C Report Grouper'!$D17,'C Report'!S$99:S$198))</f>
        <v>0</v>
      </c>
      <c r="V17" s="304">
        <f>IF($D$4="MAP+ADM Waivers",SUMIF('C Report'!$A$99:$A$198,'C Report Grouper'!$D17,'C Report'!T$99:T$198)+SUMIF('C Report'!$A$299:$A$398,'C Report Grouper'!$D17,'C Report'!T$299:T$398),SUMIF('C Report'!$A$99:$A$198,'C Report Grouper'!$D17,'C Report'!T$99:T$198))</f>
        <v>0</v>
      </c>
      <c r="W17" s="304">
        <f>IF($D$4="MAP+ADM Waivers",SUMIF('C Report'!$A$99:$A$198,'C Report Grouper'!$D17,'C Report'!U$99:U$198)+SUMIF('C Report'!$A$299:$A$398,'C Report Grouper'!$D17,'C Report'!U$299:U$398),SUMIF('C Report'!$A$99:$A$198,'C Report Grouper'!$D17,'C Report'!U$99:U$198))</f>
        <v>0</v>
      </c>
      <c r="X17" s="304">
        <f>IF($D$4="MAP+ADM Waivers",SUMIF('C Report'!$A$99:$A$198,'C Report Grouper'!$D17,'C Report'!V$99:V$198)+SUMIF('C Report'!$A$299:$A$398,'C Report Grouper'!$D17,'C Report'!V$299:V$398),SUMIF('C Report'!$A$99:$A$198,'C Report Grouper'!$D17,'C Report'!V$99:V$198))</f>
        <v>0</v>
      </c>
      <c r="Y17" s="304">
        <f>IF($D$4="MAP+ADM Waivers",SUMIF('C Report'!$A$99:$A$198,'C Report Grouper'!$D17,'C Report'!W$99:W$198)+SUMIF('C Report'!$A$299:$A$398,'C Report Grouper'!$D17,'C Report'!W$299:W$398),SUMIF('C Report'!$A$99:$A$198,'C Report Grouper'!$D17,'C Report'!W$99:W$198))</f>
        <v>0</v>
      </c>
      <c r="Z17" s="304">
        <f>IF($D$4="MAP+ADM Waivers",SUMIF('C Report'!$A$99:$A$198,'C Report Grouper'!$D17,'C Report'!X$99:X$198)+SUMIF('C Report'!$A$299:$A$398,'C Report Grouper'!$D17,'C Report'!X$299:X$398),SUMIF('C Report'!$A$99:$A$198,'C Report Grouper'!$D17,'C Report'!X$99:X$198))</f>
        <v>0</v>
      </c>
      <c r="AA17" s="304">
        <f>IF($D$4="MAP+ADM Waivers",SUMIF('C Report'!$A$99:$A$198,'C Report Grouper'!$D17,'C Report'!Y$99:Y$198)+SUMIF('C Report'!$A$299:$A$398,'C Report Grouper'!$D17,'C Report'!Y$299:Y$398),SUMIF('C Report'!$A$99:$A$198,'C Report Grouper'!$D17,'C Report'!Y$99:Y$198))</f>
        <v>0</v>
      </c>
      <c r="AB17" s="304">
        <f>IF($D$4="MAP+ADM Waivers",SUMIF('C Report'!$A$99:$A$198,'C Report Grouper'!$D17,'C Report'!Z$99:Z$198)+SUMIF('C Report'!$A$299:$A$398,'C Report Grouper'!$D17,'C Report'!Z$299:Z$398),SUMIF('C Report'!$A$99:$A$198,'C Report Grouper'!$D17,'C Report'!Z$99:Z$198))</f>
        <v>0</v>
      </c>
      <c r="AC17" s="305">
        <f>IF($D$4="MAP+ADM Waivers",SUMIF('C Report'!$A$99:$A$198,'C Report Grouper'!$D17,'C Report'!AA$99:AA$198)+SUMIF('C Report'!$A$299:$A$398,'C Report Grouper'!$D17,'C Report'!AA$299:AA$398),SUMIF('C Report'!$A$99:$A$198,'C Report Grouper'!$D17,'C Report'!AA$99:AA$198))</f>
        <v>0</v>
      </c>
    </row>
    <row r="18" spans="2:29" ht="12.95" customHeight="1" x14ac:dyDescent="0.2">
      <c r="B18" s="456" t="str">
        <f>IFERROR(VLOOKUP(C18,'MEG Def'!$A$21:$B$26,2),"")</f>
        <v/>
      </c>
      <c r="C18" s="115"/>
      <c r="D18" s="693"/>
      <c r="E18" s="304">
        <f>IF($D$4="MAP+ADM Waivers",SUMIF('C Report'!$A$99:$A$198,'C Report Grouper'!$D18,'C Report'!C$99:C$198)+SUMIF('C Report'!$A$299:$A$398,'C Report Grouper'!$D18,'C Report'!C$299:C$398),SUMIF('C Report'!$A$99:$A$198,'C Report Grouper'!$D18,'C Report'!C$99:C$198))</f>
        <v>0</v>
      </c>
      <c r="F18" s="304">
        <f>IF($D$4="MAP+ADM Waivers",SUMIF('C Report'!$A$99:$A$198,'C Report Grouper'!$D18,'C Report'!D$99:D$198)+SUMIF('C Report'!$A$299:$A$398,'C Report Grouper'!$D18,'C Report'!D$299:D$398),SUMIF('C Report'!$A$99:$A$198,'C Report Grouper'!$D18,'C Report'!D$99:D$198))</f>
        <v>0</v>
      </c>
      <c r="G18" s="304">
        <f>IF($D$4="MAP+ADM Waivers",SUMIF('C Report'!$A$99:$A$198,'C Report Grouper'!$D18,'C Report'!E$99:E$198)+SUMIF('C Report'!$A$299:$A$398,'C Report Grouper'!$D18,'C Report'!E$299:E$398),SUMIF('C Report'!$A$99:$A$198,'C Report Grouper'!$D18,'C Report'!E$99:E$198))</f>
        <v>0</v>
      </c>
      <c r="H18" s="304">
        <f>IF($D$4="MAP+ADM Waivers",SUMIF('C Report'!$A$99:$A$198,'C Report Grouper'!$D18,'C Report'!F$99:F$198)+SUMIF('C Report'!$A$299:$A$398,'C Report Grouper'!$D18,'C Report'!F$299:F$398),SUMIF('C Report'!$A$99:$A$198,'C Report Grouper'!$D18,'C Report'!F$99:F$198))</f>
        <v>0</v>
      </c>
      <c r="I18" s="304">
        <f>IF($D$4="MAP+ADM Waivers",SUMIF('C Report'!$A$99:$A$198,'C Report Grouper'!$D18,'C Report'!G$99:G$198)+SUMIF('C Report'!$A$299:$A$398,'C Report Grouper'!$D18,'C Report'!G$299:G$398),SUMIF('C Report'!$A$99:$A$198,'C Report Grouper'!$D18,'C Report'!G$99:G$198))</f>
        <v>0</v>
      </c>
      <c r="J18" s="304">
        <f>IF($D$4="MAP+ADM Waivers",SUMIF('C Report'!$A$99:$A$198,'C Report Grouper'!$D18,'C Report'!H$99:H$198)+SUMIF('C Report'!$A$299:$A$398,'C Report Grouper'!$D18,'C Report'!H$299:H$398),SUMIF('C Report'!$A$99:$A$198,'C Report Grouper'!$D18,'C Report'!H$99:H$198))</f>
        <v>0</v>
      </c>
      <c r="K18" s="304">
        <f>IF($D$4="MAP+ADM Waivers",SUMIF('C Report'!$A$99:$A$198,'C Report Grouper'!$D18,'C Report'!I$99:I$198)+SUMIF('C Report'!$A$299:$A$398,'C Report Grouper'!$D18,'C Report'!I$299:I$398),SUMIF('C Report'!$A$99:$A$198,'C Report Grouper'!$D18,'C Report'!I$99:I$198))</f>
        <v>0</v>
      </c>
      <c r="L18" s="304">
        <f>IF($D$4="MAP+ADM Waivers",SUMIF('C Report'!$A$99:$A$198,'C Report Grouper'!$D18,'C Report'!J$99:J$198)+SUMIF('C Report'!$A$299:$A$398,'C Report Grouper'!$D18,'C Report'!J$299:J$398),SUMIF('C Report'!$A$99:$A$198,'C Report Grouper'!$D18,'C Report'!J$99:J$198))</f>
        <v>0</v>
      </c>
      <c r="M18" s="304">
        <f>IF($D$4="MAP+ADM Waivers",SUMIF('C Report'!$A$99:$A$198,'C Report Grouper'!$D18,'C Report'!K$99:K$198)+SUMIF('C Report'!$A$299:$A$398,'C Report Grouper'!$D18,'C Report'!K$299:K$398),SUMIF('C Report'!$A$99:$A$198,'C Report Grouper'!$D18,'C Report'!K$99:K$198))</f>
        <v>0</v>
      </c>
      <c r="N18" s="304">
        <f>IF($D$4="MAP+ADM Waivers",SUMIF('C Report'!$A$99:$A$198,'C Report Grouper'!$D18,'C Report'!L$99:L$198)+SUMIF('C Report'!$A$299:$A$398,'C Report Grouper'!$D18,'C Report'!L$299:L$398),SUMIF('C Report'!$A$99:$A$198,'C Report Grouper'!$D18,'C Report'!L$99:L$198))</f>
        <v>0</v>
      </c>
      <c r="O18" s="304">
        <f>IF($D$4="MAP+ADM Waivers",SUMIF('C Report'!$A$99:$A$198,'C Report Grouper'!$D18,'C Report'!M$99:M$198)+SUMIF('C Report'!$A$299:$A$398,'C Report Grouper'!$D18,'C Report'!M$299:M$398),SUMIF('C Report'!$A$99:$A$198,'C Report Grouper'!$D18,'C Report'!M$99:M$198))</f>
        <v>0</v>
      </c>
      <c r="P18" s="304">
        <f>IF($D$4="MAP+ADM Waivers",SUMIF('C Report'!$A$99:$A$198,'C Report Grouper'!$D18,'C Report'!N$99:N$198)+SUMIF('C Report'!$A$299:$A$398,'C Report Grouper'!$D18,'C Report'!N$299:N$398),SUMIF('C Report'!$A$99:$A$198,'C Report Grouper'!$D18,'C Report'!N$99:N$198))</f>
        <v>0</v>
      </c>
      <c r="Q18" s="304">
        <f>IF($D$4="MAP+ADM Waivers",SUMIF('C Report'!$A$99:$A$198,'C Report Grouper'!$D18,'C Report'!O$99:O$198)+SUMIF('C Report'!$A$299:$A$398,'C Report Grouper'!$D18,'C Report'!O$299:O$398),SUMIF('C Report'!$A$99:$A$198,'C Report Grouper'!$D18,'C Report'!O$99:O$198))</f>
        <v>0</v>
      </c>
      <c r="R18" s="304">
        <f>IF($D$4="MAP+ADM Waivers",SUMIF('C Report'!$A$99:$A$198,'C Report Grouper'!$D18,'C Report'!P$99:P$198)+SUMIF('C Report'!$A$299:$A$398,'C Report Grouper'!$D18,'C Report'!P$299:P$398),SUMIF('C Report'!$A$99:$A$198,'C Report Grouper'!$D18,'C Report'!P$99:P$198))</f>
        <v>0</v>
      </c>
      <c r="S18" s="304">
        <f>IF($D$4="MAP+ADM Waivers",SUMIF('C Report'!$A$99:$A$198,'C Report Grouper'!$D18,'C Report'!Q$99:Q$198)+SUMIF('C Report'!$A$299:$A$398,'C Report Grouper'!$D18,'C Report'!Q$299:Q$398),SUMIF('C Report'!$A$99:$A$198,'C Report Grouper'!$D18,'C Report'!Q$99:Q$198))</f>
        <v>0</v>
      </c>
      <c r="T18" s="304">
        <f>IF($D$4="MAP+ADM Waivers",SUMIF('C Report'!$A$99:$A$198,'C Report Grouper'!$D18,'C Report'!R$99:R$198)+SUMIF('C Report'!$A$299:$A$398,'C Report Grouper'!$D18,'C Report'!R$299:R$398),SUMIF('C Report'!$A$99:$A$198,'C Report Grouper'!$D18,'C Report'!R$99:R$198))</f>
        <v>0</v>
      </c>
      <c r="U18" s="304">
        <f>IF($D$4="MAP+ADM Waivers",SUMIF('C Report'!$A$99:$A$198,'C Report Grouper'!$D18,'C Report'!S$99:S$198)+SUMIF('C Report'!$A$299:$A$398,'C Report Grouper'!$D18,'C Report'!S$299:S$398),SUMIF('C Report'!$A$99:$A$198,'C Report Grouper'!$D18,'C Report'!S$99:S$198))</f>
        <v>0</v>
      </c>
      <c r="V18" s="304">
        <f>IF($D$4="MAP+ADM Waivers",SUMIF('C Report'!$A$99:$A$198,'C Report Grouper'!$D18,'C Report'!T$99:T$198)+SUMIF('C Report'!$A$299:$A$398,'C Report Grouper'!$D18,'C Report'!T$299:T$398),SUMIF('C Report'!$A$99:$A$198,'C Report Grouper'!$D18,'C Report'!T$99:T$198))</f>
        <v>0</v>
      </c>
      <c r="W18" s="304">
        <f>IF($D$4="MAP+ADM Waivers",SUMIF('C Report'!$A$99:$A$198,'C Report Grouper'!$D18,'C Report'!U$99:U$198)+SUMIF('C Report'!$A$299:$A$398,'C Report Grouper'!$D18,'C Report'!U$299:U$398),SUMIF('C Report'!$A$99:$A$198,'C Report Grouper'!$D18,'C Report'!U$99:U$198))</f>
        <v>0</v>
      </c>
      <c r="X18" s="304">
        <f>IF($D$4="MAP+ADM Waivers",SUMIF('C Report'!$A$99:$A$198,'C Report Grouper'!$D18,'C Report'!V$99:V$198)+SUMIF('C Report'!$A$299:$A$398,'C Report Grouper'!$D18,'C Report'!V$299:V$398),SUMIF('C Report'!$A$99:$A$198,'C Report Grouper'!$D18,'C Report'!V$99:V$198))</f>
        <v>0</v>
      </c>
      <c r="Y18" s="304">
        <f>IF($D$4="MAP+ADM Waivers",SUMIF('C Report'!$A$99:$A$198,'C Report Grouper'!$D18,'C Report'!W$99:W$198)+SUMIF('C Report'!$A$299:$A$398,'C Report Grouper'!$D18,'C Report'!W$299:W$398),SUMIF('C Report'!$A$99:$A$198,'C Report Grouper'!$D18,'C Report'!W$99:W$198))</f>
        <v>0</v>
      </c>
      <c r="Z18" s="304">
        <f>IF($D$4="MAP+ADM Waivers",SUMIF('C Report'!$A$99:$A$198,'C Report Grouper'!$D18,'C Report'!X$99:X$198)+SUMIF('C Report'!$A$299:$A$398,'C Report Grouper'!$D18,'C Report'!X$299:X$398),SUMIF('C Report'!$A$99:$A$198,'C Report Grouper'!$D18,'C Report'!X$99:X$198))</f>
        <v>0</v>
      </c>
      <c r="AA18" s="304">
        <f>IF($D$4="MAP+ADM Waivers",SUMIF('C Report'!$A$99:$A$198,'C Report Grouper'!$D18,'C Report'!Y$99:Y$198)+SUMIF('C Report'!$A$299:$A$398,'C Report Grouper'!$D18,'C Report'!Y$299:Y$398),SUMIF('C Report'!$A$99:$A$198,'C Report Grouper'!$D18,'C Report'!Y$99:Y$198))</f>
        <v>0</v>
      </c>
      <c r="AB18" s="304">
        <f>IF($D$4="MAP+ADM Waivers",SUMIF('C Report'!$A$99:$A$198,'C Report Grouper'!$D18,'C Report'!Z$99:Z$198)+SUMIF('C Report'!$A$299:$A$398,'C Report Grouper'!$D18,'C Report'!Z$299:Z$398),SUMIF('C Report'!$A$99:$A$198,'C Report Grouper'!$D18,'C Report'!Z$99:Z$198))</f>
        <v>0</v>
      </c>
      <c r="AC18" s="305">
        <f>IF($D$4="MAP+ADM Waivers",SUMIF('C Report'!$A$99:$A$198,'C Report Grouper'!$D18,'C Report'!AA$99:AA$198)+SUMIF('C Report'!$A$299:$A$398,'C Report Grouper'!$D18,'C Report'!AA$299:AA$398),SUMIF('C Report'!$A$99:$A$198,'C Report Grouper'!$D18,'C Report'!AA$99:AA$198))</f>
        <v>0</v>
      </c>
    </row>
    <row r="19" spans="2:29" ht="12.95" customHeight="1" x14ac:dyDescent="0.2">
      <c r="B19" s="456" t="str">
        <f>IFERROR(VLOOKUP(C19,'MEG Def'!$A$21:$B$26,2),"")</f>
        <v/>
      </c>
      <c r="C19" s="115"/>
      <c r="D19" s="693"/>
      <c r="E19" s="304">
        <f>IF($D$4="MAP+ADM Waivers",SUMIF('C Report'!$A$99:$A$198,'C Report Grouper'!$D19,'C Report'!C$99:C$198)+SUMIF('C Report'!$A$299:$A$398,'C Report Grouper'!$D19,'C Report'!C$299:C$398),SUMIF('C Report'!$A$99:$A$198,'C Report Grouper'!$D19,'C Report'!C$99:C$198))</f>
        <v>0</v>
      </c>
      <c r="F19" s="304">
        <f>IF($D$4="MAP+ADM Waivers",SUMIF('C Report'!$A$99:$A$198,'C Report Grouper'!$D19,'C Report'!D$99:D$198)+SUMIF('C Report'!$A$299:$A$398,'C Report Grouper'!$D19,'C Report'!D$299:D$398),SUMIF('C Report'!$A$99:$A$198,'C Report Grouper'!$D19,'C Report'!D$99:D$198))</f>
        <v>0</v>
      </c>
      <c r="G19" s="304">
        <f>IF($D$4="MAP+ADM Waivers",SUMIF('C Report'!$A$99:$A$198,'C Report Grouper'!$D19,'C Report'!E$99:E$198)+SUMIF('C Report'!$A$299:$A$398,'C Report Grouper'!$D19,'C Report'!E$299:E$398),SUMIF('C Report'!$A$99:$A$198,'C Report Grouper'!$D19,'C Report'!E$99:E$198))</f>
        <v>0</v>
      </c>
      <c r="H19" s="304">
        <f>IF($D$4="MAP+ADM Waivers",SUMIF('C Report'!$A$99:$A$198,'C Report Grouper'!$D19,'C Report'!F$99:F$198)+SUMIF('C Report'!$A$299:$A$398,'C Report Grouper'!$D19,'C Report'!F$299:F$398),SUMIF('C Report'!$A$99:$A$198,'C Report Grouper'!$D19,'C Report'!F$99:F$198))</f>
        <v>0</v>
      </c>
      <c r="I19" s="304">
        <f>IF($D$4="MAP+ADM Waivers",SUMIF('C Report'!$A$99:$A$198,'C Report Grouper'!$D19,'C Report'!G$99:G$198)+SUMIF('C Report'!$A$299:$A$398,'C Report Grouper'!$D19,'C Report'!G$299:G$398),SUMIF('C Report'!$A$99:$A$198,'C Report Grouper'!$D19,'C Report'!G$99:G$198))</f>
        <v>0</v>
      </c>
      <c r="J19" s="304">
        <f>IF($D$4="MAP+ADM Waivers",SUMIF('C Report'!$A$99:$A$198,'C Report Grouper'!$D19,'C Report'!H$99:H$198)+SUMIF('C Report'!$A$299:$A$398,'C Report Grouper'!$D19,'C Report'!H$299:H$398),SUMIF('C Report'!$A$99:$A$198,'C Report Grouper'!$D19,'C Report'!H$99:H$198))</f>
        <v>0</v>
      </c>
      <c r="K19" s="304">
        <f>IF($D$4="MAP+ADM Waivers",SUMIF('C Report'!$A$99:$A$198,'C Report Grouper'!$D19,'C Report'!I$99:I$198)+SUMIF('C Report'!$A$299:$A$398,'C Report Grouper'!$D19,'C Report'!I$299:I$398),SUMIF('C Report'!$A$99:$A$198,'C Report Grouper'!$D19,'C Report'!I$99:I$198))</f>
        <v>0</v>
      </c>
      <c r="L19" s="304">
        <f>IF($D$4="MAP+ADM Waivers",SUMIF('C Report'!$A$99:$A$198,'C Report Grouper'!$D19,'C Report'!J$99:J$198)+SUMIF('C Report'!$A$299:$A$398,'C Report Grouper'!$D19,'C Report'!J$299:J$398),SUMIF('C Report'!$A$99:$A$198,'C Report Grouper'!$D19,'C Report'!J$99:J$198))</f>
        <v>0</v>
      </c>
      <c r="M19" s="304">
        <f>IF($D$4="MAP+ADM Waivers",SUMIF('C Report'!$A$99:$A$198,'C Report Grouper'!$D19,'C Report'!K$99:K$198)+SUMIF('C Report'!$A$299:$A$398,'C Report Grouper'!$D19,'C Report'!K$299:K$398),SUMIF('C Report'!$A$99:$A$198,'C Report Grouper'!$D19,'C Report'!K$99:K$198))</f>
        <v>0</v>
      </c>
      <c r="N19" s="304">
        <f>IF($D$4="MAP+ADM Waivers",SUMIF('C Report'!$A$99:$A$198,'C Report Grouper'!$D19,'C Report'!L$99:L$198)+SUMIF('C Report'!$A$299:$A$398,'C Report Grouper'!$D19,'C Report'!L$299:L$398),SUMIF('C Report'!$A$99:$A$198,'C Report Grouper'!$D19,'C Report'!L$99:L$198))</f>
        <v>0</v>
      </c>
      <c r="O19" s="304">
        <f>IF($D$4="MAP+ADM Waivers",SUMIF('C Report'!$A$99:$A$198,'C Report Grouper'!$D19,'C Report'!M$99:M$198)+SUMIF('C Report'!$A$299:$A$398,'C Report Grouper'!$D19,'C Report'!M$299:M$398),SUMIF('C Report'!$A$99:$A$198,'C Report Grouper'!$D19,'C Report'!M$99:M$198))</f>
        <v>0</v>
      </c>
      <c r="P19" s="304">
        <f>IF($D$4="MAP+ADM Waivers",SUMIF('C Report'!$A$99:$A$198,'C Report Grouper'!$D19,'C Report'!N$99:N$198)+SUMIF('C Report'!$A$299:$A$398,'C Report Grouper'!$D19,'C Report'!N$299:N$398),SUMIF('C Report'!$A$99:$A$198,'C Report Grouper'!$D19,'C Report'!N$99:N$198))</f>
        <v>0</v>
      </c>
      <c r="Q19" s="304">
        <f>IF($D$4="MAP+ADM Waivers",SUMIF('C Report'!$A$99:$A$198,'C Report Grouper'!$D19,'C Report'!O$99:O$198)+SUMIF('C Report'!$A$299:$A$398,'C Report Grouper'!$D19,'C Report'!O$299:O$398),SUMIF('C Report'!$A$99:$A$198,'C Report Grouper'!$D19,'C Report'!O$99:O$198))</f>
        <v>0</v>
      </c>
      <c r="R19" s="304">
        <f>IF($D$4="MAP+ADM Waivers",SUMIF('C Report'!$A$99:$A$198,'C Report Grouper'!$D19,'C Report'!P$99:P$198)+SUMIF('C Report'!$A$299:$A$398,'C Report Grouper'!$D19,'C Report'!P$299:P$398),SUMIF('C Report'!$A$99:$A$198,'C Report Grouper'!$D19,'C Report'!P$99:P$198))</f>
        <v>0</v>
      </c>
      <c r="S19" s="304">
        <f>IF($D$4="MAP+ADM Waivers",SUMIF('C Report'!$A$99:$A$198,'C Report Grouper'!$D19,'C Report'!Q$99:Q$198)+SUMIF('C Report'!$A$299:$A$398,'C Report Grouper'!$D19,'C Report'!Q$299:Q$398),SUMIF('C Report'!$A$99:$A$198,'C Report Grouper'!$D19,'C Report'!Q$99:Q$198))</f>
        <v>0</v>
      </c>
      <c r="T19" s="304">
        <f>IF($D$4="MAP+ADM Waivers",SUMIF('C Report'!$A$99:$A$198,'C Report Grouper'!$D19,'C Report'!R$99:R$198)+SUMIF('C Report'!$A$299:$A$398,'C Report Grouper'!$D19,'C Report'!R$299:R$398),SUMIF('C Report'!$A$99:$A$198,'C Report Grouper'!$D19,'C Report'!R$99:R$198))</f>
        <v>0</v>
      </c>
      <c r="U19" s="304">
        <f>IF($D$4="MAP+ADM Waivers",SUMIF('C Report'!$A$99:$A$198,'C Report Grouper'!$D19,'C Report'!S$99:S$198)+SUMIF('C Report'!$A$299:$A$398,'C Report Grouper'!$D19,'C Report'!S$299:S$398),SUMIF('C Report'!$A$99:$A$198,'C Report Grouper'!$D19,'C Report'!S$99:S$198))</f>
        <v>0</v>
      </c>
      <c r="V19" s="304">
        <f>IF($D$4="MAP+ADM Waivers",SUMIF('C Report'!$A$99:$A$198,'C Report Grouper'!$D19,'C Report'!T$99:T$198)+SUMIF('C Report'!$A$299:$A$398,'C Report Grouper'!$D19,'C Report'!T$299:T$398),SUMIF('C Report'!$A$99:$A$198,'C Report Grouper'!$D19,'C Report'!T$99:T$198))</f>
        <v>0</v>
      </c>
      <c r="W19" s="304">
        <f>IF($D$4="MAP+ADM Waivers",SUMIF('C Report'!$A$99:$A$198,'C Report Grouper'!$D19,'C Report'!U$99:U$198)+SUMIF('C Report'!$A$299:$A$398,'C Report Grouper'!$D19,'C Report'!U$299:U$398),SUMIF('C Report'!$A$99:$A$198,'C Report Grouper'!$D19,'C Report'!U$99:U$198))</f>
        <v>0</v>
      </c>
      <c r="X19" s="304">
        <f>IF($D$4="MAP+ADM Waivers",SUMIF('C Report'!$A$99:$A$198,'C Report Grouper'!$D19,'C Report'!V$99:V$198)+SUMIF('C Report'!$A$299:$A$398,'C Report Grouper'!$D19,'C Report'!V$299:V$398),SUMIF('C Report'!$A$99:$A$198,'C Report Grouper'!$D19,'C Report'!V$99:V$198))</f>
        <v>0</v>
      </c>
      <c r="Y19" s="304">
        <f>IF($D$4="MAP+ADM Waivers",SUMIF('C Report'!$A$99:$A$198,'C Report Grouper'!$D19,'C Report'!W$99:W$198)+SUMIF('C Report'!$A$299:$A$398,'C Report Grouper'!$D19,'C Report'!W$299:W$398),SUMIF('C Report'!$A$99:$A$198,'C Report Grouper'!$D19,'C Report'!W$99:W$198))</f>
        <v>0</v>
      </c>
      <c r="Z19" s="304">
        <f>IF($D$4="MAP+ADM Waivers",SUMIF('C Report'!$A$99:$A$198,'C Report Grouper'!$D19,'C Report'!X$99:X$198)+SUMIF('C Report'!$A$299:$A$398,'C Report Grouper'!$D19,'C Report'!X$299:X$398),SUMIF('C Report'!$A$99:$A$198,'C Report Grouper'!$D19,'C Report'!X$99:X$198))</f>
        <v>0</v>
      </c>
      <c r="AA19" s="304">
        <f>IF($D$4="MAP+ADM Waivers",SUMIF('C Report'!$A$99:$A$198,'C Report Grouper'!$D19,'C Report'!Y$99:Y$198)+SUMIF('C Report'!$A$299:$A$398,'C Report Grouper'!$D19,'C Report'!Y$299:Y$398),SUMIF('C Report'!$A$99:$A$198,'C Report Grouper'!$D19,'C Report'!Y$99:Y$198))</f>
        <v>0</v>
      </c>
      <c r="AB19" s="304">
        <f>IF($D$4="MAP+ADM Waivers",SUMIF('C Report'!$A$99:$A$198,'C Report Grouper'!$D19,'C Report'!Z$99:Z$198)+SUMIF('C Report'!$A$299:$A$398,'C Report Grouper'!$D19,'C Report'!Z$299:Z$398),SUMIF('C Report'!$A$99:$A$198,'C Report Grouper'!$D19,'C Report'!Z$99:Z$198))</f>
        <v>0</v>
      </c>
      <c r="AC19" s="305">
        <f>IF($D$4="MAP+ADM Waivers",SUMIF('C Report'!$A$99:$A$198,'C Report Grouper'!$D19,'C Report'!AA$99:AA$198)+SUMIF('C Report'!$A$299:$A$398,'C Report Grouper'!$D19,'C Report'!AA$299:AA$398),SUMIF('C Report'!$A$99:$A$198,'C Report Grouper'!$D19,'C Report'!AA$99:AA$198))</f>
        <v>0</v>
      </c>
    </row>
    <row r="20" spans="2:29" ht="12.95" customHeight="1" x14ac:dyDescent="0.2">
      <c r="B20" s="456" t="str">
        <f>IFERROR(VLOOKUP(C20,'MEG Def'!$A$21:$B$26,2),"")</f>
        <v/>
      </c>
      <c r="C20" s="115"/>
      <c r="D20" s="693"/>
      <c r="E20" s="304">
        <f>IF($D$4="MAP+ADM Waivers",SUMIF('C Report'!$A$99:$A$198,'C Report Grouper'!$D20,'C Report'!C$99:C$198)+SUMIF('C Report'!$A$299:$A$398,'C Report Grouper'!$D20,'C Report'!C$299:C$398),SUMIF('C Report'!$A$99:$A$198,'C Report Grouper'!$D20,'C Report'!C$99:C$198))</f>
        <v>0</v>
      </c>
      <c r="F20" s="304">
        <f>IF($D$4="MAP+ADM Waivers",SUMIF('C Report'!$A$99:$A$198,'C Report Grouper'!$D20,'C Report'!D$99:D$198)+SUMIF('C Report'!$A$299:$A$398,'C Report Grouper'!$D20,'C Report'!D$299:D$398),SUMIF('C Report'!$A$99:$A$198,'C Report Grouper'!$D20,'C Report'!D$99:D$198))</f>
        <v>0</v>
      </c>
      <c r="G20" s="304">
        <f>IF($D$4="MAP+ADM Waivers",SUMIF('C Report'!$A$99:$A$198,'C Report Grouper'!$D20,'C Report'!E$99:E$198)+SUMIF('C Report'!$A$299:$A$398,'C Report Grouper'!$D20,'C Report'!E$299:E$398),SUMIF('C Report'!$A$99:$A$198,'C Report Grouper'!$D20,'C Report'!E$99:E$198))</f>
        <v>0</v>
      </c>
      <c r="H20" s="304">
        <f>IF($D$4="MAP+ADM Waivers",SUMIF('C Report'!$A$99:$A$198,'C Report Grouper'!$D20,'C Report'!F$99:F$198)+SUMIF('C Report'!$A$299:$A$398,'C Report Grouper'!$D20,'C Report'!F$299:F$398),SUMIF('C Report'!$A$99:$A$198,'C Report Grouper'!$D20,'C Report'!F$99:F$198))</f>
        <v>0</v>
      </c>
      <c r="I20" s="304">
        <f>IF($D$4="MAP+ADM Waivers",SUMIF('C Report'!$A$99:$A$198,'C Report Grouper'!$D20,'C Report'!G$99:G$198)+SUMIF('C Report'!$A$299:$A$398,'C Report Grouper'!$D20,'C Report'!G$299:G$398),SUMIF('C Report'!$A$99:$A$198,'C Report Grouper'!$D20,'C Report'!G$99:G$198))</f>
        <v>0</v>
      </c>
      <c r="J20" s="304">
        <f>IF($D$4="MAP+ADM Waivers",SUMIF('C Report'!$A$99:$A$198,'C Report Grouper'!$D20,'C Report'!H$99:H$198)+SUMIF('C Report'!$A$299:$A$398,'C Report Grouper'!$D20,'C Report'!H$299:H$398),SUMIF('C Report'!$A$99:$A$198,'C Report Grouper'!$D20,'C Report'!H$99:H$198))</f>
        <v>0</v>
      </c>
      <c r="K20" s="304">
        <f>IF($D$4="MAP+ADM Waivers",SUMIF('C Report'!$A$99:$A$198,'C Report Grouper'!$D20,'C Report'!I$99:I$198)+SUMIF('C Report'!$A$299:$A$398,'C Report Grouper'!$D20,'C Report'!I$299:I$398),SUMIF('C Report'!$A$99:$A$198,'C Report Grouper'!$D20,'C Report'!I$99:I$198))</f>
        <v>0</v>
      </c>
      <c r="L20" s="304">
        <f>IF($D$4="MAP+ADM Waivers",SUMIF('C Report'!$A$99:$A$198,'C Report Grouper'!$D20,'C Report'!J$99:J$198)+SUMIF('C Report'!$A$299:$A$398,'C Report Grouper'!$D20,'C Report'!J$299:J$398),SUMIF('C Report'!$A$99:$A$198,'C Report Grouper'!$D20,'C Report'!J$99:J$198))</f>
        <v>0</v>
      </c>
      <c r="M20" s="304">
        <f>IF($D$4="MAP+ADM Waivers",SUMIF('C Report'!$A$99:$A$198,'C Report Grouper'!$D20,'C Report'!K$99:K$198)+SUMIF('C Report'!$A$299:$A$398,'C Report Grouper'!$D20,'C Report'!K$299:K$398),SUMIF('C Report'!$A$99:$A$198,'C Report Grouper'!$D20,'C Report'!K$99:K$198))</f>
        <v>0</v>
      </c>
      <c r="N20" s="304">
        <f>IF($D$4="MAP+ADM Waivers",SUMIF('C Report'!$A$99:$A$198,'C Report Grouper'!$D20,'C Report'!L$99:L$198)+SUMIF('C Report'!$A$299:$A$398,'C Report Grouper'!$D20,'C Report'!L$299:L$398),SUMIF('C Report'!$A$99:$A$198,'C Report Grouper'!$D20,'C Report'!L$99:L$198))</f>
        <v>0</v>
      </c>
      <c r="O20" s="304">
        <f>IF($D$4="MAP+ADM Waivers",SUMIF('C Report'!$A$99:$A$198,'C Report Grouper'!$D20,'C Report'!M$99:M$198)+SUMIF('C Report'!$A$299:$A$398,'C Report Grouper'!$D20,'C Report'!M$299:M$398),SUMIF('C Report'!$A$99:$A$198,'C Report Grouper'!$D20,'C Report'!M$99:M$198))</f>
        <v>0</v>
      </c>
      <c r="P20" s="304">
        <f>IF($D$4="MAP+ADM Waivers",SUMIF('C Report'!$A$99:$A$198,'C Report Grouper'!$D20,'C Report'!N$99:N$198)+SUMIF('C Report'!$A$299:$A$398,'C Report Grouper'!$D20,'C Report'!N$299:N$398),SUMIF('C Report'!$A$99:$A$198,'C Report Grouper'!$D20,'C Report'!N$99:N$198))</f>
        <v>0</v>
      </c>
      <c r="Q20" s="304">
        <f>IF($D$4="MAP+ADM Waivers",SUMIF('C Report'!$A$99:$A$198,'C Report Grouper'!$D20,'C Report'!O$99:O$198)+SUMIF('C Report'!$A$299:$A$398,'C Report Grouper'!$D20,'C Report'!O$299:O$398),SUMIF('C Report'!$A$99:$A$198,'C Report Grouper'!$D20,'C Report'!O$99:O$198))</f>
        <v>0</v>
      </c>
      <c r="R20" s="304">
        <f>IF($D$4="MAP+ADM Waivers",SUMIF('C Report'!$A$99:$A$198,'C Report Grouper'!$D20,'C Report'!P$99:P$198)+SUMIF('C Report'!$A$299:$A$398,'C Report Grouper'!$D20,'C Report'!P$299:P$398),SUMIF('C Report'!$A$99:$A$198,'C Report Grouper'!$D20,'C Report'!P$99:P$198))</f>
        <v>0</v>
      </c>
      <c r="S20" s="304">
        <f>IF($D$4="MAP+ADM Waivers",SUMIF('C Report'!$A$99:$A$198,'C Report Grouper'!$D20,'C Report'!Q$99:Q$198)+SUMIF('C Report'!$A$299:$A$398,'C Report Grouper'!$D20,'C Report'!Q$299:Q$398),SUMIF('C Report'!$A$99:$A$198,'C Report Grouper'!$D20,'C Report'!Q$99:Q$198))</f>
        <v>0</v>
      </c>
      <c r="T20" s="304">
        <f>IF($D$4="MAP+ADM Waivers",SUMIF('C Report'!$A$99:$A$198,'C Report Grouper'!$D20,'C Report'!R$99:R$198)+SUMIF('C Report'!$A$299:$A$398,'C Report Grouper'!$D20,'C Report'!R$299:R$398),SUMIF('C Report'!$A$99:$A$198,'C Report Grouper'!$D20,'C Report'!R$99:R$198))</f>
        <v>0</v>
      </c>
      <c r="U20" s="304">
        <f>IF($D$4="MAP+ADM Waivers",SUMIF('C Report'!$A$99:$A$198,'C Report Grouper'!$D20,'C Report'!S$99:S$198)+SUMIF('C Report'!$A$299:$A$398,'C Report Grouper'!$D20,'C Report'!S$299:S$398),SUMIF('C Report'!$A$99:$A$198,'C Report Grouper'!$D20,'C Report'!S$99:S$198))</f>
        <v>0</v>
      </c>
      <c r="V20" s="304">
        <f>IF($D$4="MAP+ADM Waivers",SUMIF('C Report'!$A$99:$A$198,'C Report Grouper'!$D20,'C Report'!T$99:T$198)+SUMIF('C Report'!$A$299:$A$398,'C Report Grouper'!$D20,'C Report'!T$299:T$398),SUMIF('C Report'!$A$99:$A$198,'C Report Grouper'!$D20,'C Report'!T$99:T$198))</f>
        <v>0</v>
      </c>
      <c r="W20" s="304">
        <f>IF($D$4="MAP+ADM Waivers",SUMIF('C Report'!$A$99:$A$198,'C Report Grouper'!$D20,'C Report'!U$99:U$198)+SUMIF('C Report'!$A$299:$A$398,'C Report Grouper'!$D20,'C Report'!U$299:U$398),SUMIF('C Report'!$A$99:$A$198,'C Report Grouper'!$D20,'C Report'!U$99:U$198))</f>
        <v>0</v>
      </c>
      <c r="X20" s="304">
        <f>IF($D$4="MAP+ADM Waivers",SUMIF('C Report'!$A$99:$A$198,'C Report Grouper'!$D20,'C Report'!V$99:V$198)+SUMIF('C Report'!$A$299:$A$398,'C Report Grouper'!$D20,'C Report'!V$299:V$398),SUMIF('C Report'!$A$99:$A$198,'C Report Grouper'!$D20,'C Report'!V$99:V$198))</f>
        <v>0</v>
      </c>
      <c r="Y20" s="304">
        <f>IF($D$4="MAP+ADM Waivers",SUMIF('C Report'!$A$99:$A$198,'C Report Grouper'!$D20,'C Report'!W$99:W$198)+SUMIF('C Report'!$A$299:$A$398,'C Report Grouper'!$D20,'C Report'!W$299:W$398),SUMIF('C Report'!$A$99:$A$198,'C Report Grouper'!$D20,'C Report'!W$99:W$198))</f>
        <v>0</v>
      </c>
      <c r="Z20" s="304">
        <f>IF($D$4="MAP+ADM Waivers",SUMIF('C Report'!$A$99:$A$198,'C Report Grouper'!$D20,'C Report'!X$99:X$198)+SUMIF('C Report'!$A$299:$A$398,'C Report Grouper'!$D20,'C Report'!X$299:X$398),SUMIF('C Report'!$A$99:$A$198,'C Report Grouper'!$D20,'C Report'!X$99:X$198))</f>
        <v>0</v>
      </c>
      <c r="AA20" s="304">
        <f>IF($D$4="MAP+ADM Waivers",SUMIF('C Report'!$A$99:$A$198,'C Report Grouper'!$D20,'C Report'!Y$99:Y$198)+SUMIF('C Report'!$A$299:$A$398,'C Report Grouper'!$D20,'C Report'!Y$299:Y$398),SUMIF('C Report'!$A$99:$A$198,'C Report Grouper'!$D20,'C Report'!Y$99:Y$198))</f>
        <v>0</v>
      </c>
      <c r="AB20" s="304">
        <f>IF($D$4="MAP+ADM Waivers",SUMIF('C Report'!$A$99:$A$198,'C Report Grouper'!$D20,'C Report'!Z$99:Z$198)+SUMIF('C Report'!$A$299:$A$398,'C Report Grouper'!$D20,'C Report'!Z$299:Z$398),SUMIF('C Report'!$A$99:$A$198,'C Report Grouper'!$D20,'C Report'!Z$99:Z$198))</f>
        <v>0</v>
      </c>
      <c r="AC20" s="305">
        <f>IF($D$4="MAP+ADM Waivers",SUMIF('C Report'!$A$99:$A$198,'C Report Grouper'!$D20,'C Report'!AA$99:AA$198)+SUMIF('C Report'!$A$299:$A$398,'C Report Grouper'!$D20,'C Report'!AA$299:AA$398),SUMIF('C Report'!$A$99:$A$198,'C Report Grouper'!$D20,'C Report'!AA$99:AA$198))</f>
        <v>0</v>
      </c>
    </row>
    <row r="21" spans="2:29" ht="12.95" customHeight="1" x14ac:dyDescent="0.2">
      <c r="B21" s="456"/>
      <c r="C21" s="115"/>
      <c r="D21" s="693"/>
      <c r="E21" s="304">
        <f>IF($D$4="MAP+ADM Waivers",SUMIF('C Report'!$A$99:$A$198,'C Report Grouper'!$D21,'C Report'!C$99:C$198)+SUMIF('C Report'!$A$299:$A$398,'C Report Grouper'!$D21,'C Report'!C$299:C$398),SUMIF('C Report'!$A$99:$A$198,'C Report Grouper'!$D21,'C Report'!C$99:C$198))</f>
        <v>0</v>
      </c>
      <c r="F21" s="304">
        <f>IF($D$4="MAP+ADM Waivers",SUMIF('C Report'!$A$99:$A$198,'C Report Grouper'!$D21,'C Report'!D$99:D$198)+SUMIF('C Report'!$A$299:$A$398,'C Report Grouper'!$D21,'C Report'!D$299:D$398),SUMIF('C Report'!$A$99:$A$198,'C Report Grouper'!$D21,'C Report'!D$99:D$198))</f>
        <v>0</v>
      </c>
      <c r="G21" s="304">
        <f>IF($D$4="MAP+ADM Waivers",SUMIF('C Report'!$A$99:$A$198,'C Report Grouper'!$D21,'C Report'!E$99:E$198)+SUMIF('C Report'!$A$299:$A$398,'C Report Grouper'!$D21,'C Report'!E$299:E$398),SUMIF('C Report'!$A$99:$A$198,'C Report Grouper'!$D21,'C Report'!E$99:E$198))</f>
        <v>0</v>
      </c>
      <c r="H21" s="304">
        <f>IF($D$4="MAP+ADM Waivers",SUMIF('C Report'!$A$99:$A$198,'C Report Grouper'!$D21,'C Report'!F$99:F$198)+SUMIF('C Report'!$A$299:$A$398,'C Report Grouper'!$D21,'C Report'!F$299:F$398),SUMIF('C Report'!$A$99:$A$198,'C Report Grouper'!$D21,'C Report'!F$99:F$198))</f>
        <v>0</v>
      </c>
      <c r="I21" s="304">
        <f>IF($D$4="MAP+ADM Waivers",SUMIF('C Report'!$A$99:$A$198,'C Report Grouper'!$D21,'C Report'!G$99:G$198)+SUMIF('C Report'!$A$299:$A$398,'C Report Grouper'!$D21,'C Report'!G$299:G$398),SUMIF('C Report'!$A$99:$A$198,'C Report Grouper'!$D21,'C Report'!G$99:G$198))</f>
        <v>0</v>
      </c>
      <c r="J21" s="304">
        <f>IF($D$4="MAP+ADM Waivers",SUMIF('C Report'!$A$99:$A$198,'C Report Grouper'!$D21,'C Report'!H$99:H$198)+SUMIF('C Report'!$A$299:$A$398,'C Report Grouper'!$D21,'C Report'!H$299:H$398),SUMIF('C Report'!$A$99:$A$198,'C Report Grouper'!$D21,'C Report'!H$99:H$198))</f>
        <v>0</v>
      </c>
      <c r="K21" s="304">
        <f>IF($D$4="MAP+ADM Waivers",SUMIF('C Report'!$A$99:$A$198,'C Report Grouper'!$D21,'C Report'!I$99:I$198)+SUMIF('C Report'!$A$299:$A$398,'C Report Grouper'!$D21,'C Report'!I$299:I$398),SUMIF('C Report'!$A$99:$A$198,'C Report Grouper'!$D21,'C Report'!I$99:I$198))</f>
        <v>0</v>
      </c>
      <c r="L21" s="304">
        <f>IF($D$4="MAP+ADM Waivers",SUMIF('C Report'!$A$99:$A$198,'C Report Grouper'!$D21,'C Report'!J$99:J$198)+SUMIF('C Report'!$A$299:$A$398,'C Report Grouper'!$D21,'C Report'!J$299:J$398),SUMIF('C Report'!$A$99:$A$198,'C Report Grouper'!$D21,'C Report'!J$99:J$198))</f>
        <v>0</v>
      </c>
      <c r="M21" s="304">
        <f>IF($D$4="MAP+ADM Waivers",SUMIF('C Report'!$A$99:$A$198,'C Report Grouper'!$D21,'C Report'!K$99:K$198)+SUMIF('C Report'!$A$299:$A$398,'C Report Grouper'!$D21,'C Report'!K$299:K$398),SUMIF('C Report'!$A$99:$A$198,'C Report Grouper'!$D21,'C Report'!K$99:K$198))</f>
        <v>0</v>
      </c>
      <c r="N21" s="304">
        <f>IF($D$4="MAP+ADM Waivers",SUMIF('C Report'!$A$99:$A$198,'C Report Grouper'!$D21,'C Report'!L$99:L$198)+SUMIF('C Report'!$A$299:$A$398,'C Report Grouper'!$D21,'C Report'!L$299:L$398),SUMIF('C Report'!$A$99:$A$198,'C Report Grouper'!$D21,'C Report'!L$99:L$198))</f>
        <v>0</v>
      </c>
      <c r="O21" s="304">
        <f>IF($D$4="MAP+ADM Waivers",SUMIF('C Report'!$A$99:$A$198,'C Report Grouper'!$D21,'C Report'!M$99:M$198)+SUMIF('C Report'!$A$299:$A$398,'C Report Grouper'!$D21,'C Report'!M$299:M$398),SUMIF('C Report'!$A$99:$A$198,'C Report Grouper'!$D21,'C Report'!M$99:M$198))</f>
        <v>0</v>
      </c>
      <c r="P21" s="304">
        <f>IF($D$4="MAP+ADM Waivers",SUMIF('C Report'!$A$99:$A$198,'C Report Grouper'!$D21,'C Report'!N$99:N$198)+SUMIF('C Report'!$A$299:$A$398,'C Report Grouper'!$D21,'C Report'!N$299:N$398),SUMIF('C Report'!$A$99:$A$198,'C Report Grouper'!$D21,'C Report'!N$99:N$198))</f>
        <v>0</v>
      </c>
      <c r="Q21" s="304">
        <f>IF($D$4="MAP+ADM Waivers",SUMIF('C Report'!$A$99:$A$198,'C Report Grouper'!$D21,'C Report'!O$99:O$198)+SUMIF('C Report'!$A$299:$A$398,'C Report Grouper'!$D21,'C Report'!O$299:O$398),SUMIF('C Report'!$A$99:$A$198,'C Report Grouper'!$D21,'C Report'!O$99:O$198))</f>
        <v>0</v>
      </c>
      <c r="R21" s="304">
        <f>IF($D$4="MAP+ADM Waivers",SUMIF('C Report'!$A$99:$A$198,'C Report Grouper'!$D21,'C Report'!P$99:P$198)+SUMIF('C Report'!$A$299:$A$398,'C Report Grouper'!$D21,'C Report'!P$299:P$398),SUMIF('C Report'!$A$99:$A$198,'C Report Grouper'!$D21,'C Report'!P$99:P$198))</f>
        <v>0</v>
      </c>
      <c r="S21" s="304">
        <f>IF($D$4="MAP+ADM Waivers",SUMIF('C Report'!$A$99:$A$198,'C Report Grouper'!$D21,'C Report'!Q$99:Q$198)+SUMIF('C Report'!$A$299:$A$398,'C Report Grouper'!$D21,'C Report'!Q$299:Q$398),SUMIF('C Report'!$A$99:$A$198,'C Report Grouper'!$D21,'C Report'!Q$99:Q$198))</f>
        <v>0</v>
      </c>
      <c r="T21" s="304">
        <f>IF($D$4="MAP+ADM Waivers",SUMIF('C Report'!$A$99:$A$198,'C Report Grouper'!$D21,'C Report'!R$99:R$198)+SUMIF('C Report'!$A$299:$A$398,'C Report Grouper'!$D21,'C Report'!R$299:R$398),SUMIF('C Report'!$A$99:$A$198,'C Report Grouper'!$D21,'C Report'!R$99:R$198))</f>
        <v>0</v>
      </c>
      <c r="U21" s="304">
        <f>IF($D$4="MAP+ADM Waivers",SUMIF('C Report'!$A$99:$A$198,'C Report Grouper'!$D21,'C Report'!S$99:S$198)+SUMIF('C Report'!$A$299:$A$398,'C Report Grouper'!$D21,'C Report'!S$299:S$398),SUMIF('C Report'!$A$99:$A$198,'C Report Grouper'!$D21,'C Report'!S$99:S$198))</f>
        <v>0</v>
      </c>
      <c r="V21" s="304">
        <f>IF($D$4="MAP+ADM Waivers",SUMIF('C Report'!$A$99:$A$198,'C Report Grouper'!$D21,'C Report'!T$99:T$198)+SUMIF('C Report'!$A$299:$A$398,'C Report Grouper'!$D21,'C Report'!T$299:T$398),SUMIF('C Report'!$A$99:$A$198,'C Report Grouper'!$D21,'C Report'!T$99:T$198))</f>
        <v>0</v>
      </c>
      <c r="W21" s="304">
        <f>IF($D$4="MAP+ADM Waivers",SUMIF('C Report'!$A$99:$A$198,'C Report Grouper'!$D21,'C Report'!U$99:U$198)+SUMIF('C Report'!$A$299:$A$398,'C Report Grouper'!$D21,'C Report'!U$299:U$398),SUMIF('C Report'!$A$99:$A$198,'C Report Grouper'!$D21,'C Report'!U$99:U$198))</f>
        <v>0</v>
      </c>
      <c r="X21" s="304">
        <f>IF($D$4="MAP+ADM Waivers",SUMIF('C Report'!$A$99:$A$198,'C Report Grouper'!$D21,'C Report'!V$99:V$198)+SUMIF('C Report'!$A$299:$A$398,'C Report Grouper'!$D21,'C Report'!V$299:V$398),SUMIF('C Report'!$A$99:$A$198,'C Report Grouper'!$D21,'C Report'!V$99:V$198))</f>
        <v>0</v>
      </c>
      <c r="Y21" s="304">
        <f>IF($D$4="MAP+ADM Waivers",SUMIF('C Report'!$A$99:$A$198,'C Report Grouper'!$D21,'C Report'!W$99:W$198)+SUMIF('C Report'!$A$299:$A$398,'C Report Grouper'!$D21,'C Report'!W$299:W$398),SUMIF('C Report'!$A$99:$A$198,'C Report Grouper'!$D21,'C Report'!W$99:W$198))</f>
        <v>0</v>
      </c>
      <c r="Z21" s="304">
        <f>IF($D$4="MAP+ADM Waivers",SUMIF('C Report'!$A$99:$A$198,'C Report Grouper'!$D21,'C Report'!X$99:X$198)+SUMIF('C Report'!$A$299:$A$398,'C Report Grouper'!$D21,'C Report'!X$299:X$398),SUMIF('C Report'!$A$99:$A$198,'C Report Grouper'!$D21,'C Report'!X$99:X$198))</f>
        <v>0</v>
      </c>
      <c r="AA21" s="304">
        <f>IF($D$4="MAP+ADM Waivers",SUMIF('C Report'!$A$99:$A$198,'C Report Grouper'!$D21,'C Report'!Y$99:Y$198)+SUMIF('C Report'!$A$299:$A$398,'C Report Grouper'!$D21,'C Report'!Y$299:Y$398),SUMIF('C Report'!$A$99:$A$198,'C Report Grouper'!$D21,'C Report'!Y$99:Y$198))</f>
        <v>0</v>
      </c>
      <c r="AB21" s="304">
        <f>IF($D$4="MAP+ADM Waivers",SUMIF('C Report'!$A$99:$A$198,'C Report Grouper'!$D21,'C Report'!Z$99:Z$198)+SUMIF('C Report'!$A$299:$A$398,'C Report Grouper'!$D21,'C Report'!Z$299:Z$398),SUMIF('C Report'!$A$99:$A$198,'C Report Grouper'!$D21,'C Report'!Z$99:Z$198))</f>
        <v>0</v>
      </c>
      <c r="AC21" s="305">
        <f>IF($D$4="MAP+ADM Waivers",SUMIF('C Report'!$A$99:$A$198,'C Report Grouper'!$D21,'C Report'!AA$99:AA$198)+SUMIF('C Report'!$A$299:$A$398,'C Report Grouper'!$D21,'C Report'!AA$299:AA$398),SUMIF('C Report'!$A$99:$A$198,'C Report Grouper'!$D21,'C Report'!AA$99:AA$198))</f>
        <v>0</v>
      </c>
    </row>
    <row r="22" spans="2:29" ht="12.95" customHeight="1" x14ac:dyDescent="0.2">
      <c r="B22" s="64" t="s">
        <v>43</v>
      </c>
      <c r="C22" s="115"/>
      <c r="D22" s="693"/>
      <c r="E22" s="304">
        <f>IF($D$4="MAP+ADM Waivers",SUMIF('C Report'!$A$99:$A$198,'C Report Grouper'!$D22,'C Report'!C$99:C$198)+SUMIF('C Report'!$A$299:$A$398,'C Report Grouper'!$D22,'C Report'!C$299:C$398),SUMIF('C Report'!$A$99:$A$198,'C Report Grouper'!$D22,'C Report'!C$99:C$198))</f>
        <v>0</v>
      </c>
      <c r="F22" s="304">
        <f>IF($D$4="MAP+ADM Waivers",SUMIF('C Report'!$A$99:$A$198,'C Report Grouper'!$D22,'C Report'!D$99:D$198)+SUMIF('C Report'!$A$299:$A$398,'C Report Grouper'!$D22,'C Report'!D$299:D$398),SUMIF('C Report'!$A$99:$A$198,'C Report Grouper'!$D22,'C Report'!D$99:D$198))</f>
        <v>0</v>
      </c>
      <c r="G22" s="304">
        <f>IF($D$4="MAP+ADM Waivers",SUMIF('C Report'!$A$99:$A$198,'C Report Grouper'!$D22,'C Report'!E$99:E$198)+SUMIF('C Report'!$A$299:$A$398,'C Report Grouper'!$D22,'C Report'!E$299:E$398),SUMIF('C Report'!$A$99:$A$198,'C Report Grouper'!$D22,'C Report'!E$99:E$198))</f>
        <v>0</v>
      </c>
      <c r="H22" s="304">
        <f>IF($D$4="MAP+ADM Waivers",SUMIF('C Report'!$A$99:$A$198,'C Report Grouper'!$D22,'C Report'!F$99:F$198)+SUMIF('C Report'!$A$299:$A$398,'C Report Grouper'!$D22,'C Report'!F$299:F$398),SUMIF('C Report'!$A$99:$A$198,'C Report Grouper'!$D22,'C Report'!F$99:F$198))</f>
        <v>0</v>
      </c>
      <c r="I22" s="304">
        <f>IF($D$4="MAP+ADM Waivers",SUMIF('C Report'!$A$99:$A$198,'C Report Grouper'!$D22,'C Report'!G$99:G$198)+SUMIF('C Report'!$A$299:$A$398,'C Report Grouper'!$D22,'C Report'!G$299:G$398),SUMIF('C Report'!$A$99:$A$198,'C Report Grouper'!$D22,'C Report'!G$99:G$198))</f>
        <v>0</v>
      </c>
      <c r="J22" s="304">
        <f>IF($D$4="MAP+ADM Waivers",SUMIF('C Report'!$A$99:$A$198,'C Report Grouper'!$D22,'C Report'!H$99:H$198)+SUMIF('C Report'!$A$299:$A$398,'C Report Grouper'!$D22,'C Report'!H$299:H$398),SUMIF('C Report'!$A$99:$A$198,'C Report Grouper'!$D22,'C Report'!H$99:H$198))</f>
        <v>0</v>
      </c>
      <c r="K22" s="304">
        <f>IF($D$4="MAP+ADM Waivers",SUMIF('C Report'!$A$99:$A$198,'C Report Grouper'!$D22,'C Report'!I$99:I$198)+SUMIF('C Report'!$A$299:$A$398,'C Report Grouper'!$D22,'C Report'!I$299:I$398),SUMIF('C Report'!$A$99:$A$198,'C Report Grouper'!$D22,'C Report'!I$99:I$198))</f>
        <v>0</v>
      </c>
      <c r="L22" s="304">
        <f>IF($D$4="MAP+ADM Waivers",SUMIF('C Report'!$A$99:$A$198,'C Report Grouper'!$D22,'C Report'!J$99:J$198)+SUMIF('C Report'!$A$299:$A$398,'C Report Grouper'!$D22,'C Report'!J$299:J$398),SUMIF('C Report'!$A$99:$A$198,'C Report Grouper'!$D22,'C Report'!J$99:J$198))</f>
        <v>0</v>
      </c>
      <c r="M22" s="304">
        <f>IF($D$4="MAP+ADM Waivers",SUMIF('C Report'!$A$99:$A$198,'C Report Grouper'!$D22,'C Report'!K$99:K$198)+SUMIF('C Report'!$A$299:$A$398,'C Report Grouper'!$D22,'C Report'!K$299:K$398),SUMIF('C Report'!$A$99:$A$198,'C Report Grouper'!$D22,'C Report'!K$99:K$198))</f>
        <v>0</v>
      </c>
      <c r="N22" s="304">
        <f>IF($D$4="MAP+ADM Waivers",SUMIF('C Report'!$A$99:$A$198,'C Report Grouper'!$D22,'C Report'!L$99:L$198)+SUMIF('C Report'!$A$299:$A$398,'C Report Grouper'!$D22,'C Report'!L$299:L$398),SUMIF('C Report'!$A$99:$A$198,'C Report Grouper'!$D22,'C Report'!L$99:L$198))</f>
        <v>0</v>
      </c>
      <c r="O22" s="304">
        <f>IF($D$4="MAP+ADM Waivers",SUMIF('C Report'!$A$99:$A$198,'C Report Grouper'!$D22,'C Report'!M$99:M$198)+SUMIF('C Report'!$A$299:$A$398,'C Report Grouper'!$D22,'C Report'!M$299:M$398),SUMIF('C Report'!$A$99:$A$198,'C Report Grouper'!$D22,'C Report'!M$99:M$198))</f>
        <v>0</v>
      </c>
      <c r="P22" s="304">
        <f>IF($D$4="MAP+ADM Waivers",SUMIF('C Report'!$A$99:$A$198,'C Report Grouper'!$D22,'C Report'!N$99:N$198)+SUMIF('C Report'!$A$299:$A$398,'C Report Grouper'!$D22,'C Report'!N$299:N$398),SUMIF('C Report'!$A$99:$A$198,'C Report Grouper'!$D22,'C Report'!N$99:N$198))</f>
        <v>0</v>
      </c>
      <c r="Q22" s="304">
        <f>IF($D$4="MAP+ADM Waivers",SUMIF('C Report'!$A$99:$A$198,'C Report Grouper'!$D22,'C Report'!O$99:O$198)+SUMIF('C Report'!$A$299:$A$398,'C Report Grouper'!$D22,'C Report'!O$299:O$398),SUMIF('C Report'!$A$99:$A$198,'C Report Grouper'!$D22,'C Report'!O$99:O$198))</f>
        <v>0</v>
      </c>
      <c r="R22" s="304">
        <f>IF($D$4="MAP+ADM Waivers",SUMIF('C Report'!$A$99:$A$198,'C Report Grouper'!$D22,'C Report'!P$99:P$198)+SUMIF('C Report'!$A$299:$A$398,'C Report Grouper'!$D22,'C Report'!P$299:P$398),SUMIF('C Report'!$A$99:$A$198,'C Report Grouper'!$D22,'C Report'!P$99:P$198))</f>
        <v>0</v>
      </c>
      <c r="S22" s="304">
        <f>IF($D$4="MAP+ADM Waivers",SUMIF('C Report'!$A$99:$A$198,'C Report Grouper'!$D22,'C Report'!Q$99:Q$198)+SUMIF('C Report'!$A$299:$A$398,'C Report Grouper'!$D22,'C Report'!Q$299:Q$398),SUMIF('C Report'!$A$99:$A$198,'C Report Grouper'!$D22,'C Report'!Q$99:Q$198))</f>
        <v>0</v>
      </c>
      <c r="T22" s="304">
        <f>IF($D$4="MAP+ADM Waivers",SUMIF('C Report'!$A$99:$A$198,'C Report Grouper'!$D22,'C Report'!R$99:R$198)+SUMIF('C Report'!$A$299:$A$398,'C Report Grouper'!$D22,'C Report'!R$299:R$398),SUMIF('C Report'!$A$99:$A$198,'C Report Grouper'!$D22,'C Report'!R$99:R$198))</f>
        <v>0</v>
      </c>
      <c r="U22" s="304">
        <f>IF($D$4="MAP+ADM Waivers",SUMIF('C Report'!$A$99:$A$198,'C Report Grouper'!$D22,'C Report'!S$99:S$198)+SUMIF('C Report'!$A$299:$A$398,'C Report Grouper'!$D22,'C Report'!S$299:S$398),SUMIF('C Report'!$A$99:$A$198,'C Report Grouper'!$D22,'C Report'!S$99:S$198))</f>
        <v>0</v>
      </c>
      <c r="V22" s="304">
        <f>IF($D$4="MAP+ADM Waivers",SUMIF('C Report'!$A$99:$A$198,'C Report Grouper'!$D22,'C Report'!T$99:T$198)+SUMIF('C Report'!$A$299:$A$398,'C Report Grouper'!$D22,'C Report'!T$299:T$398),SUMIF('C Report'!$A$99:$A$198,'C Report Grouper'!$D22,'C Report'!T$99:T$198))</f>
        <v>0</v>
      </c>
      <c r="W22" s="304">
        <f>IF($D$4="MAP+ADM Waivers",SUMIF('C Report'!$A$99:$A$198,'C Report Grouper'!$D22,'C Report'!U$99:U$198)+SUMIF('C Report'!$A$299:$A$398,'C Report Grouper'!$D22,'C Report'!U$299:U$398),SUMIF('C Report'!$A$99:$A$198,'C Report Grouper'!$D22,'C Report'!U$99:U$198))</f>
        <v>0</v>
      </c>
      <c r="X22" s="304">
        <f>IF($D$4="MAP+ADM Waivers",SUMIF('C Report'!$A$99:$A$198,'C Report Grouper'!$D22,'C Report'!V$99:V$198)+SUMIF('C Report'!$A$299:$A$398,'C Report Grouper'!$D22,'C Report'!V$299:V$398),SUMIF('C Report'!$A$99:$A$198,'C Report Grouper'!$D22,'C Report'!V$99:V$198))</f>
        <v>0</v>
      </c>
      <c r="Y22" s="304">
        <f>IF($D$4="MAP+ADM Waivers",SUMIF('C Report'!$A$99:$A$198,'C Report Grouper'!$D22,'C Report'!W$99:W$198)+SUMIF('C Report'!$A$299:$A$398,'C Report Grouper'!$D22,'C Report'!W$299:W$398),SUMIF('C Report'!$A$99:$A$198,'C Report Grouper'!$D22,'C Report'!W$99:W$198))</f>
        <v>0</v>
      </c>
      <c r="Z22" s="304">
        <f>IF($D$4="MAP+ADM Waivers",SUMIF('C Report'!$A$99:$A$198,'C Report Grouper'!$D22,'C Report'!X$99:X$198)+SUMIF('C Report'!$A$299:$A$398,'C Report Grouper'!$D22,'C Report'!X$299:X$398),SUMIF('C Report'!$A$99:$A$198,'C Report Grouper'!$D22,'C Report'!X$99:X$198))</f>
        <v>0</v>
      </c>
      <c r="AA22" s="304">
        <f>IF($D$4="MAP+ADM Waivers",SUMIF('C Report'!$A$99:$A$198,'C Report Grouper'!$D22,'C Report'!Y$99:Y$198)+SUMIF('C Report'!$A$299:$A$398,'C Report Grouper'!$D22,'C Report'!Y$299:Y$398),SUMIF('C Report'!$A$99:$A$198,'C Report Grouper'!$D22,'C Report'!Y$99:Y$198))</f>
        <v>0</v>
      </c>
      <c r="AB22" s="304">
        <f>IF($D$4="MAP+ADM Waivers",SUMIF('C Report'!$A$99:$A$198,'C Report Grouper'!$D22,'C Report'!Z$99:Z$198)+SUMIF('C Report'!$A$299:$A$398,'C Report Grouper'!$D22,'C Report'!Z$299:Z$398),SUMIF('C Report'!$A$99:$A$198,'C Report Grouper'!$D22,'C Report'!Z$99:Z$198))</f>
        <v>0</v>
      </c>
      <c r="AC22" s="305">
        <f>IF($D$4="MAP+ADM Waivers",SUMIF('C Report'!$A$99:$A$198,'C Report Grouper'!$D22,'C Report'!AA$99:AA$198)+SUMIF('C Report'!$A$299:$A$398,'C Report Grouper'!$D22,'C Report'!AA$299:AA$398),SUMIF('C Report'!$A$99:$A$198,'C Report Grouper'!$D22,'C Report'!AA$99:AA$198))</f>
        <v>0</v>
      </c>
    </row>
    <row r="23" spans="2:29" ht="12.95" customHeight="1" x14ac:dyDescent="0.2">
      <c r="B23" s="456" t="str">
        <f>IFERROR(VLOOKUP(C23,'MEG Def'!$A$35:$B$40,2),"")</f>
        <v/>
      </c>
      <c r="C23" s="115"/>
      <c r="D23" s="693"/>
      <c r="E23" s="304">
        <f>IF($D$4="MAP+ADM Waivers",SUMIF('C Report'!$A$99:$A$198,'C Report Grouper'!$D23,'C Report'!C$99:C$198)+SUMIF('C Report'!$A$299:$A$398,'C Report Grouper'!$D23,'C Report'!C$299:C$398),SUMIF('C Report'!$A$99:$A$198,'C Report Grouper'!$D23,'C Report'!C$99:C$198))</f>
        <v>0</v>
      </c>
      <c r="F23" s="304">
        <f>IF($D$4="MAP+ADM Waivers",SUMIF('C Report'!$A$99:$A$198,'C Report Grouper'!$D23,'C Report'!D$99:D$198)+SUMIF('C Report'!$A$299:$A$398,'C Report Grouper'!$D23,'C Report'!D$299:D$398),SUMIF('C Report'!$A$99:$A$198,'C Report Grouper'!$D23,'C Report'!D$99:D$198))</f>
        <v>0</v>
      </c>
      <c r="G23" s="304">
        <f>IF($D$4="MAP+ADM Waivers",SUMIF('C Report'!$A$99:$A$198,'C Report Grouper'!$D23,'C Report'!E$99:E$198)+SUMIF('C Report'!$A$299:$A$398,'C Report Grouper'!$D23,'C Report'!E$299:E$398),SUMIF('C Report'!$A$99:$A$198,'C Report Grouper'!$D23,'C Report'!E$99:E$198))</f>
        <v>0</v>
      </c>
      <c r="H23" s="304">
        <f>IF($D$4="MAP+ADM Waivers",SUMIF('C Report'!$A$99:$A$198,'C Report Grouper'!$D23,'C Report'!F$99:F$198)+SUMIF('C Report'!$A$299:$A$398,'C Report Grouper'!$D23,'C Report'!F$299:F$398),SUMIF('C Report'!$A$99:$A$198,'C Report Grouper'!$D23,'C Report'!F$99:F$198))</f>
        <v>0</v>
      </c>
      <c r="I23" s="304">
        <f>IF($D$4="MAP+ADM Waivers",SUMIF('C Report'!$A$99:$A$198,'C Report Grouper'!$D23,'C Report'!G$99:G$198)+SUMIF('C Report'!$A$299:$A$398,'C Report Grouper'!$D23,'C Report'!G$299:G$398),SUMIF('C Report'!$A$99:$A$198,'C Report Grouper'!$D23,'C Report'!G$99:G$198))</f>
        <v>0</v>
      </c>
      <c r="J23" s="304">
        <f>IF($D$4="MAP+ADM Waivers",SUMIF('C Report'!$A$99:$A$198,'C Report Grouper'!$D23,'C Report'!H$99:H$198)+SUMIF('C Report'!$A$299:$A$398,'C Report Grouper'!$D23,'C Report'!H$299:H$398),SUMIF('C Report'!$A$99:$A$198,'C Report Grouper'!$D23,'C Report'!H$99:H$198))</f>
        <v>0</v>
      </c>
      <c r="K23" s="304">
        <f>IF($D$4="MAP+ADM Waivers",SUMIF('C Report'!$A$99:$A$198,'C Report Grouper'!$D23,'C Report'!I$99:I$198)+SUMIF('C Report'!$A$299:$A$398,'C Report Grouper'!$D23,'C Report'!I$299:I$398),SUMIF('C Report'!$A$99:$A$198,'C Report Grouper'!$D23,'C Report'!I$99:I$198))</f>
        <v>0</v>
      </c>
      <c r="L23" s="304">
        <f>IF($D$4="MAP+ADM Waivers",SUMIF('C Report'!$A$99:$A$198,'C Report Grouper'!$D23,'C Report'!J$99:J$198)+SUMIF('C Report'!$A$299:$A$398,'C Report Grouper'!$D23,'C Report'!J$299:J$398),SUMIF('C Report'!$A$99:$A$198,'C Report Grouper'!$D23,'C Report'!J$99:J$198))</f>
        <v>0</v>
      </c>
      <c r="M23" s="304">
        <f>IF($D$4="MAP+ADM Waivers",SUMIF('C Report'!$A$99:$A$198,'C Report Grouper'!$D23,'C Report'!K$99:K$198)+SUMIF('C Report'!$A$299:$A$398,'C Report Grouper'!$D23,'C Report'!K$299:K$398),SUMIF('C Report'!$A$99:$A$198,'C Report Grouper'!$D23,'C Report'!K$99:K$198))</f>
        <v>0</v>
      </c>
      <c r="N23" s="304">
        <f>IF($D$4="MAP+ADM Waivers",SUMIF('C Report'!$A$99:$A$198,'C Report Grouper'!$D23,'C Report'!L$99:L$198)+SUMIF('C Report'!$A$299:$A$398,'C Report Grouper'!$D23,'C Report'!L$299:L$398),SUMIF('C Report'!$A$99:$A$198,'C Report Grouper'!$D23,'C Report'!L$99:L$198))</f>
        <v>0</v>
      </c>
      <c r="O23" s="304">
        <f>IF($D$4="MAP+ADM Waivers",SUMIF('C Report'!$A$99:$A$198,'C Report Grouper'!$D23,'C Report'!M$99:M$198)+SUMIF('C Report'!$A$299:$A$398,'C Report Grouper'!$D23,'C Report'!M$299:M$398),SUMIF('C Report'!$A$99:$A$198,'C Report Grouper'!$D23,'C Report'!M$99:M$198))</f>
        <v>0</v>
      </c>
      <c r="P23" s="304">
        <f>IF($D$4="MAP+ADM Waivers",SUMIF('C Report'!$A$99:$A$198,'C Report Grouper'!$D23,'C Report'!N$99:N$198)+SUMIF('C Report'!$A$299:$A$398,'C Report Grouper'!$D23,'C Report'!N$299:N$398),SUMIF('C Report'!$A$99:$A$198,'C Report Grouper'!$D23,'C Report'!N$99:N$198))</f>
        <v>0</v>
      </c>
      <c r="Q23" s="304">
        <f>IF($D$4="MAP+ADM Waivers",SUMIF('C Report'!$A$99:$A$198,'C Report Grouper'!$D23,'C Report'!O$99:O$198)+SUMIF('C Report'!$A$299:$A$398,'C Report Grouper'!$D23,'C Report'!O$299:O$398),SUMIF('C Report'!$A$99:$A$198,'C Report Grouper'!$D23,'C Report'!O$99:O$198))</f>
        <v>0</v>
      </c>
      <c r="R23" s="304">
        <f>IF($D$4="MAP+ADM Waivers",SUMIF('C Report'!$A$99:$A$198,'C Report Grouper'!$D23,'C Report'!P$99:P$198)+SUMIF('C Report'!$A$299:$A$398,'C Report Grouper'!$D23,'C Report'!P$299:P$398),SUMIF('C Report'!$A$99:$A$198,'C Report Grouper'!$D23,'C Report'!P$99:P$198))</f>
        <v>0</v>
      </c>
      <c r="S23" s="304">
        <f>IF($D$4="MAP+ADM Waivers",SUMIF('C Report'!$A$99:$A$198,'C Report Grouper'!$D23,'C Report'!Q$99:Q$198)+SUMIF('C Report'!$A$299:$A$398,'C Report Grouper'!$D23,'C Report'!Q$299:Q$398),SUMIF('C Report'!$A$99:$A$198,'C Report Grouper'!$D23,'C Report'!Q$99:Q$198))</f>
        <v>0</v>
      </c>
      <c r="T23" s="304">
        <f>IF($D$4="MAP+ADM Waivers",SUMIF('C Report'!$A$99:$A$198,'C Report Grouper'!$D23,'C Report'!R$99:R$198)+SUMIF('C Report'!$A$299:$A$398,'C Report Grouper'!$D23,'C Report'!R$299:R$398),SUMIF('C Report'!$A$99:$A$198,'C Report Grouper'!$D23,'C Report'!R$99:R$198))</f>
        <v>0</v>
      </c>
      <c r="U23" s="304">
        <f>IF($D$4="MAP+ADM Waivers",SUMIF('C Report'!$A$99:$A$198,'C Report Grouper'!$D23,'C Report'!S$99:S$198)+SUMIF('C Report'!$A$299:$A$398,'C Report Grouper'!$D23,'C Report'!S$299:S$398),SUMIF('C Report'!$A$99:$A$198,'C Report Grouper'!$D23,'C Report'!S$99:S$198))</f>
        <v>0</v>
      </c>
      <c r="V23" s="304">
        <f>IF($D$4="MAP+ADM Waivers",SUMIF('C Report'!$A$99:$A$198,'C Report Grouper'!$D23,'C Report'!T$99:T$198)+SUMIF('C Report'!$A$299:$A$398,'C Report Grouper'!$D23,'C Report'!T$299:T$398),SUMIF('C Report'!$A$99:$A$198,'C Report Grouper'!$D23,'C Report'!T$99:T$198))</f>
        <v>0</v>
      </c>
      <c r="W23" s="304">
        <f>IF($D$4="MAP+ADM Waivers",SUMIF('C Report'!$A$99:$A$198,'C Report Grouper'!$D23,'C Report'!U$99:U$198)+SUMIF('C Report'!$A$299:$A$398,'C Report Grouper'!$D23,'C Report'!U$299:U$398),SUMIF('C Report'!$A$99:$A$198,'C Report Grouper'!$D23,'C Report'!U$99:U$198))</f>
        <v>0</v>
      </c>
      <c r="X23" s="304">
        <f>IF($D$4="MAP+ADM Waivers",SUMIF('C Report'!$A$99:$A$198,'C Report Grouper'!$D23,'C Report'!V$99:V$198)+SUMIF('C Report'!$A$299:$A$398,'C Report Grouper'!$D23,'C Report'!V$299:V$398),SUMIF('C Report'!$A$99:$A$198,'C Report Grouper'!$D23,'C Report'!V$99:V$198))</f>
        <v>0</v>
      </c>
      <c r="Y23" s="304">
        <f>IF($D$4="MAP+ADM Waivers",SUMIF('C Report'!$A$99:$A$198,'C Report Grouper'!$D23,'C Report'!W$99:W$198)+SUMIF('C Report'!$A$299:$A$398,'C Report Grouper'!$D23,'C Report'!W$299:W$398),SUMIF('C Report'!$A$99:$A$198,'C Report Grouper'!$D23,'C Report'!W$99:W$198))</f>
        <v>0</v>
      </c>
      <c r="Z23" s="304">
        <f>IF($D$4="MAP+ADM Waivers",SUMIF('C Report'!$A$99:$A$198,'C Report Grouper'!$D23,'C Report'!X$99:X$198)+SUMIF('C Report'!$A$299:$A$398,'C Report Grouper'!$D23,'C Report'!X$299:X$398),SUMIF('C Report'!$A$99:$A$198,'C Report Grouper'!$D23,'C Report'!X$99:X$198))</f>
        <v>0</v>
      </c>
      <c r="AA23" s="304">
        <f>IF($D$4="MAP+ADM Waivers",SUMIF('C Report'!$A$99:$A$198,'C Report Grouper'!$D23,'C Report'!Y$99:Y$198)+SUMIF('C Report'!$A$299:$A$398,'C Report Grouper'!$D23,'C Report'!Y$299:Y$398),SUMIF('C Report'!$A$99:$A$198,'C Report Grouper'!$D23,'C Report'!Y$99:Y$198))</f>
        <v>0</v>
      </c>
      <c r="AB23" s="304">
        <f>IF($D$4="MAP+ADM Waivers",SUMIF('C Report'!$A$99:$A$198,'C Report Grouper'!$D23,'C Report'!Z$99:Z$198)+SUMIF('C Report'!$A$299:$A$398,'C Report Grouper'!$D23,'C Report'!Z$299:Z$398),SUMIF('C Report'!$A$99:$A$198,'C Report Grouper'!$D23,'C Report'!Z$99:Z$198))</f>
        <v>0</v>
      </c>
      <c r="AC23" s="305">
        <f>IF($D$4="MAP+ADM Waivers",SUMIF('C Report'!$A$99:$A$198,'C Report Grouper'!$D23,'C Report'!AA$99:AA$198)+SUMIF('C Report'!$A$299:$A$398,'C Report Grouper'!$D23,'C Report'!AA$299:AA$398),SUMIF('C Report'!$A$99:$A$198,'C Report Grouper'!$D23,'C Report'!AA$99:AA$198))</f>
        <v>0</v>
      </c>
    </row>
    <row r="24" spans="2:29" ht="12.95" customHeight="1" x14ac:dyDescent="0.2">
      <c r="B24" s="456" t="str">
        <f>IFERROR(VLOOKUP(C24,'MEG Def'!$A$35:$B$40,2),"")</f>
        <v/>
      </c>
      <c r="C24" s="115"/>
      <c r="D24" s="693"/>
      <c r="E24" s="304">
        <f>IF($D$4="MAP+ADM Waivers",SUMIF('C Report'!$A$99:$A$198,'C Report Grouper'!$D24,'C Report'!C$99:C$198)+SUMIF('C Report'!$A$299:$A$398,'C Report Grouper'!$D24,'C Report'!C$299:C$398),SUMIF('C Report'!$A$99:$A$198,'C Report Grouper'!$D24,'C Report'!C$99:C$198))</f>
        <v>0</v>
      </c>
      <c r="F24" s="304">
        <f>IF($D$4="MAP+ADM Waivers",SUMIF('C Report'!$A$99:$A$198,'C Report Grouper'!$D24,'C Report'!D$99:D$198)+SUMIF('C Report'!$A$299:$A$398,'C Report Grouper'!$D24,'C Report'!D$299:D$398),SUMIF('C Report'!$A$99:$A$198,'C Report Grouper'!$D24,'C Report'!D$99:D$198))</f>
        <v>0</v>
      </c>
      <c r="G24" s="304">
        <f>IF($D$4="MAP+ADM Waivers",SUMIF('C Report'!$A$99:$A$198,'C Report Grouper'!$D24,'C Report'!E$99:E$198)+SUMIF('C Report'!$A$299:$A$398,'C Report Grouper'!$D24,'C Report'!E$299:E$398),SUMIF('C Report'!$A$99:$A$198,'C Report Grouper'!$D24,'C Report'!E$99:E$198))</f>
        <v>0</v>
      </c>
      <c r="H24" s="304">
        <f>IF($D$4="MAP+ADM Waivers",SUMIF('C Report'!$A$99:$A$198,'C Report Grouper'!$D24,'C Report'!F$99:F$198)+SUMIF('C Report'!$A$299:$A$398,'C Report Grouper'!$D24,'C Report'!F$299:F$398),SUMIF('C Report'!$A$99:$A$198,'C Report Grouper'!$D24,'C Report'!F$99:F$198))</f>
        <v>0</v>
      </c>
      <c r="I24" s="304">
        <f>IF($D$4="MAP+ADM Waivers",SUMIF('C Report'!$A$99:$A$198,'C Report Grouper'!$D24,'C Report'!G$99:G$198)+SUMIF('C Report'!$A$299:$A$398,'C Report Grouper'!$D24,'C Report'!G$299:G$398),SUMIF('C Report'!$A$99:$A$198,'C Report Grouper'!$D24,'C Report'!G$99:G$198))</f>
        <v>0</v>
      </c>
      <c r="J24" s="304">
        <f>IF($D$4="MAP+ADM Waivers",SUMIF('C Report'!$A$99:$A$198,'C Report Grouper'!$D24,'C Report'!H$99:H$198)+SUMIF('C Report'!$A$299:$A$398,'C Report Grouper'!$D24,'C Report'!H$299:H$398),SUMIF('C Report'!$A$99:$A$198,'C Report Grouper'!$D24,'C Report'!H$99:H$198))</f>
        <v>0</v>
      </c>
      <c r="K24" s="304">
        <f>IF($D$4="MAP+ADM Waivers",SUMIF('C Report'!$A$99:$A$198,'C Report Grouper'!$D24,'C Report'!I$99:I$198)+SUMIF('C Report'!$A$299:$A$398,'C Report Grouper'!$D24,'C Report'!I$299:I$398),SUMIF('C Report'!$A$99:$A$198,'C Report Grouper'!$D24,'C Report'!I$99:I$198))</f>
        <v>0</v>
      </c>
      <c r="L24" s="304">
        <f>IF($D$4="MAP+ADM Waivers",SUMIF('C Report'!$A$99:$A$198,'C Report Grouper'!$D24,'C Report'!J$99:J$198)+SUMIF('C Report'!$A$299:$A$398,'C Report Grouper'!$D24,'C Report'!J$299:J$398),SUMIF('C Report'!$A$99:$A$198,'C Report Grouper'!$D24,'C Report'!J$99:J$198))</f>
        <v>0</v>
      </c>
      <c r="M24" s="304">
        <f>IF($D$4="MAP+ADM Waivers",SUMIF('C Report'!$A$99:$A$198,'C Report Grouper'!$D24,'C Report'!K$99:K$198)+SUMIF('C Report'!$A$299:$A$398,'C Report Grouper'!$D24,'C Report'!K$299:K$398),SUMIF('C Report'!$A$99:$A$198,'C Report Grouper'!$D24,'C Report'!K$99:K$198))</f>
        <v>0</v>
      </c>
      <c r="N24" s="304">
        <f>IF($D$4="MAP+ADM Waivers",SUMIF('C Report'!$A$99:$A$198,'C Report Grouper'!$D24,'C Report'!L$99:L$198)+SUMIF('C Report'!$A$299:$A$398,'C Report Grouper'!$D24,'C Report'!L$299:L$398),SUMIF('C Report'!$A$99:$A$198,'C Report Grouper'!$D24,'C Report'!L$99:L$198))</f>
        <v>0</v>
      </c>
      <c r="O24" s="304">
        <f>IF($D$4="MAP+ADM Waivers",SUMIF('C Report'!$A$99:$A$198,'C Report Grouper'!$D24,'C Report'!M$99:M$198)+SUMIF('C Report'!$A$299:$A$398,'C Report Grouper'!$D24,'C Report'!M$299:M$398),SUMIF('C Report'!$A$99:$A$198,'C Report Grouper'!$D24,'C Report'!M$99:M$198))</f>
        <v>0</v>
      </c>
      <c r="P24" s="304">
        <f>IF($D$4="MAP+ADM Waivers",SUMIF('C Report'!$A$99:$A$198,'C Report Grouper'!$D24,'C Report'!N$99:N$198)+SUMIF('C Report'!$A$299:$A$398,'C Report Grouper'!$D24,'C Report'!N$299:N$398),SUMIF('C Report'!$A$99:$A$198,'C Report Grouper'!$D24,'C Report'!N$99:N$198))</f>
        <v>0</v>
      </c>
      <c r="Q24" s="304">
        <f>IF($D$4="MAP+ADM Waivers",SUMIF('C Report'!$A$99:$A$198,'C Report Grouper'!$D24,'C Report'!O$99:O$198)+SUMIF('C Report'!$A$299:$A$398,'C Report Grouper'!$D24,'C Report'!O$299:O$398),SUMIF('C Report'!$A$99:$A$198,'C Report Grouper'!$D24,'C Report'!O$99:O$198))</f>
        <v>0</v>
      </c>
      <c r="R24" s="304">
        <f>IF($D$4="MAP+ADM Waivers",SUMIF('C Report'!$A$99:$A$198,'C Report Grouper'!$D24,'C Report'!P$99:P$198)+SUMIF('C Report'!$A$299:$A$398,'C Report Grouper'!$D24,'C Report'!P$299:P$398),SUMIF('C Report'!$A$99:$A$198,'C Report Grouper'!$D24,'C Report'!P$99:P$198))</f>
        <v>0</v>
      </c>
      <c r="S24" s="304">
        <f>IF($D$4="MAP+ADM Waivers",SUMIF('C Report'!$A$99:$A$198,'C Report Grouper'!$D24,'C Report'!Q$99:Q$198)+SUMIF('C Report'!$A$299:$A$398,'C Report Grouper'!$D24,'C Report'!Q$299:Q$398),SUMIF('C Report'!$A$99:$A$198,'C Report Grouper'!$D24,'C Report'!Q$99:Q$198))</f>
        <v>0</v>
      </c>
      <c r="T24" s="304">
        <f>IF($D$4="MAP+ADM Waivers",SUMIF('C Report'!$A$99:$A$198,'C Report Grouper'!$D24,'C Report'!R$99:R$198)+SUMIF('C Report'!$A$299:$A$398,'C Report Grouper'!$D24,'C Report'!R$299:R$398),SUMIF('C Report'!$A$99:$A$198,'C Report Grouper'!$D24,'C Report'!R$99:R$198))</f>
        <v>0</v>
      </c>
      <c r="U24" s="304">
        <f>IF($D$4="MAP+ADM Waivers",SUMIF('C Report'!$A$99:$A$198,'C Report Grouper'!$D24,'C Report'!S$99:S$198)+SUMIF('C Report'!$A$299:$A$398,'C Report Grouper'!$D24,'C Report'!S$299:S$398),SUMIF('C Report'!$A$99:$A$198,'C Report Grouper'!$D24,'C Report'!S$99:S$198))</f>
        <v>0</v>
      </c>
      <c r="V24" s="304">
        <f>IF($D$4="MAP+ADM Waivers",SUMIF('C Report'!$A$99:$A$198,'C Report Grouper'!$D24,'C Report'!T$99:T$198)+SUMIF('C Report'!$A$299:$A$398,'C Report Grouper'!$D24,'C Report'!T$299:T$398),SUMIF('C Report'!$A$99:$A$198,'C Report Grouper'!$D24,'C Report'!T$99:T$198))</f>
        <v>0</v>
      </c>
      <c r="W24" s="304">
        <f>IF($D$4="MAP+ADM Waivers",SUMIF('C Report'!$A$99:$A$198,'C Report Grouper'!$D24,'C Report'!U$99:U$198)+SUMIF('C Report'!$A$299:$A$398,'C Report Grouper'!$D24,'C Report'!U$299:U$398),SUMIF('C Report'!$A$99:$A$198,'C Report Grouper'!$D24,'C Report'!U$99:U$198))</f>
        <v>0</v>
      </c>
      <c r="X24" s="304">
        <f>IF($D$4="MAP+ADM Waivers",SUMIF('C Report'!$A$99:$A$198,'C Report Grouper'!$D24,'C Report'!V$99:V$198)+SUMIF('C Report'!$A$299:$A$398,'C Report Grouper'!$D24,'C Report'!V$299:V$398),SUMIF('C Report'!$A$99:$A$198,'C Report Grouper'!$D24,'C Report'!V$99:V$198))</f>
        <v>0</v>
      </c>
      <c r="Y24" s="304">
        <f>IF($D$4="MAP+ADM Waivers",SUMIF('C Report'!$A$99:$A$198,'C Report Grouper'!$D24,'C Report'!W$99:W$198)+SUMIF('C Report'!$A$299:$A$398,'C Report Grouper'!$D24,'C Report'!W$299:W$398),SUMIF('C Report'!$A$99:$A$198,'C Report Grouper'!$D24,'C Report'!W$99:W$198))</f>
        <v>0</v>
      </c>
      <c r="Z24" s="304">
        <f>IF($D$4="MAP+ADM Waivers",SUMIF('C Report'!$A$99:$A$198,'C Report Grouper'!$D24,'C Report'!X$99:X$198)+SUMIF('C Report'!$A$299:$A$398,'C Report Grouper'!$D24,'C Report'!X$299:X$398),SUMIF('C Report'!$A$99:$A$198,'C Report Grouper'!$D24,'C Report'!X$99:X$198))</f>
        <v>0</v>
      </c>
      <c r="AA24" s="304">
        <f>IF($D$4="MAP+ADM Waivers",SUMIF('C Report'!$A$99:$A$198,'C Report Grouper'!$D24,'C Report'!Y$99:Y$198)+SUMIF('C Report'!$A$299:$A$398,'C Report Grouper'!$D24,'C Report'!Y$299:Y$398),SUMIF('C Report'!$A$99:$A$198,'C Report Grouper'!$D24,'C Report'!Y$99:Y$198))</f>
        <v>0</v>
      </c>
      <c r="AB24" s="304">
        <f>IF($D$4="MAP+ADM Waivers",SUMIF('C Report'!$A$99:$A$198,'C Report Grouper'!$D24,'C Report'!Z$99:Z$198)+SUMIF('C Report'!$A$299:$A$398,'C Report Grouper'!$D24,'C Report'!Z$299:Z$398),SUMIF('C Report'!$A$99:$A$198,'C Report Grouper'!$D24,'C Report'!Z$99:Z$198))</f>
        <v>0</v>
      </c>
      <c r="AC24" s="305">
        <f>IF($D$4="MAP+ADM Waivers",SUMIF('C Report'!$A$99:$A$198,'C Report Grouper'!$D24,'C Report'!AA$99:AA$198)+SUMIF('C Report'!$A$299:$A$398,'C Report Grouper'!$D24,'C Report'!AA$299:AA$398),SUMIF('C Report'!$A$99:$A$198,'C Report Grouper'!$D24,'C Report'!AA$99:AA$198))</f>
        <v>0</v>
      </c>
    </row>
    <row r="25" spans="2:29" ht="12.95" customHeight="1" x14ac:dyDescent="0.2">
      <c r="B25" s="456" t="str">
        <f>IFERROR(VLOOKUP(C25,'MEG Def'!$A$35:$B$40,2),"")</f>
        <v/>
      </c>
      <c r="C25" s="115"/>
      <c r="D25" s="693"/>
      <c r="E25" s="304">
        <f>IF($D$4="MAP+ADM Waivers",SUMIF('C Report'!$A$99:$A$198,'C Report Grouper'!$D25,'C Report'!C$99:C$198)+SUMIF('C Report'!$A$299:$A$398,'C Report Grouper'!$D25,'C Report'!C$299:C$398),SUMIF('C Report'!$A$99:$A$198,'C Report Grouper'!$D25,'C Report'!C$99:C$198))</f>
        <v>0</v>
      </c>
      <c r="F25" s="304">
        <f>IF($D$4="MAP+ADM Waivers",SUMIF('C Report'!$A$99:$A$198,'C Report Grouper'!$D25,'C Report'!D$99:D$198)+SUMIF('C Report'!$A$299:$A$398,'C Report Grouper'!$D25,'C Report'!D$299:D$398),SUMIF('C Report'!$A$99:$A$198,'C Report Grouper'!$D25,'C Report'!D$99:D$198))</f>
        <v>0</v>
      </c>
      <c r="G25" s="304">
        <f>IF($D$4="MAP+ADM Waivers",SUMIF('C Report'!$A$99:$A$198,'C Report Grouper'!$D25,'C Report'!E$99:E$198)+SUMIF('C Report'!$A$299:$A$398,'C Report Grouper'!$D25,'C Report'!E$299:E$398),SUMIF('C Report'!$A$99:$A$198,'C Report Grouper'!$D25,'C Report'!E$99:E$198))</f>
        <v>0</v>
      </c>
      <c r="H25" s="304">
        <f>IF($D$4="MAP+ADM Waivers",SUMIF('C Report'!$A$99:$A$198,'C Report Grouper'!$D25,'C Report'!F$99:F$198)+SUMIF('C Report'!$A$299:$A$398,'C Report Grouper'!$D25,'C Report'!F$299:F$398),SUMIF('C Report'!$A$99:$A$198,'C Report Grouper'!$D25,'C Report'!F$99:F$198))</f>
        <v>0</v>
      </c>
      <c r="I25" s="304">
        <f>IF($D$4="MAP+ADM Waivers",SUMIF('C Report'!$A$99:$A$198,'C Report Grouper'!$D25,'C Report'!G$99:G$198)+SUMIF('C Report'!$A$299:$A$398,'C Report Grouper'!$D25,'C Report'!G$299:G$398),SUMIF('C Report'!$A$99:$A$198,'C Report Grouper'!$D25,'C Report'!G$99:G$198))</f>
        <v>0</v>
      </c>
      <c r="J25" s="304">
        <f>IF($D$4="MAP+ADM Waivers",SUMIF('C Report'!$A$99:$A$198,'C Report Grouper'!$D25,'C Report'!H$99:H$198)+SUMIF('C Report'!$A$299:$A$398,'C Report Grouper'!$D25,'C Report'!H$299:H$398),SUMIF('C Report'!$A$99:$A$198,'C Report Grouper'!$D25,'C Report'!H$99:H$198))</f>
        <v>0</v>
      </c>
      <c r="K25" s="304">
        <f>IF($D$4="MAP+ADM Waivers",SUMIF('C Report'!$A$99:$A$198,'C Report Grouper'!$D25,'C Report'!I$99:I$198)+SUMIF('C Report'!$A$299:$A$398,'C Report Grouper'!$D25,'C Report'!I$299:I$398),SUMIF('C Report'!$A$99:$A$198,'C Report Grouper'!$D25,'C Report'!I$99:I$198))</f>
        <v>0</v>
      </c>
      <c r="L25" s="304">
        <f>IF($D$4="MAP+ADM Waivers",SUMIF('C Report'!$A$99:$A$198,'C Report Grouper'!$D25,'C Report'!J$99:J$198)+SUMIF('C Report'!$A$299:$A$398,'C Report Grouper'!$D25,'C Report'!J$299:J$398),SUMIF('C Report'!$A$99:$A$198,'C Report Grouper'!$D25,'C Report'!J$99:J$198))</f>
        <v>0</v>
      </c>
      <c r="M25" s="304">
        <f>IF($D$4="MAP+ADM Waivers",SUMIF('C Report'!$A$99:$A$198,'C Report Grouper'!$D25,'C Report'!K$99:K$198)+SUMIF('C Report'!$A$299:$A$398,'C Report Grouper'!$D25,'C Report'!K$299:K$398),SUMIF('C Report'!$A$99:$A$198,'C Report Grouper'!$D25,'C Report'!K$99:K$198))</f>
        <v>0</v>
      </c>
      <c r="N25" s="304">
        <f>IF($D$4="MAP+ADM Waivers",SUMIF('C Report'!$A$99:$A$198,'C Report Grouper'!$D25,'C Report'!L$99:L$198)+SUMIF('C Report'!$A$299:$A$398,'C Report Grouper'!$D25,'C Report'!L$299:L$398),SUMIF('C Report'!$A$99:$A$198,'C Report Grouper'!$D25,'C Report'!L$99:L$198))</f>
        <v>0</v>
      </c>
      <c r="O25" s="304">
        <f>IF($D$4="MAP+ADM Waivers",SUMIF('C Report'!$A$99:$A$198,'C Report Grouper'!$D25,'C Report'!M$99:M$198)+SUMIF('C Report'!$A$299:$A$398,'C Report Grouper'!$D25,'C Report'!M$299:M$398),SUMIF('C Report'!$A$99:$A$198,'C Report Grouper'!$D25,'C Report'!M$99:M$198))</f>
        <v>0</v>
      </c>
      <c r="P25" s="304">
        <f>IF($D$4="MAP+ADM Waivers",SUMIF('C Report'!$A$99:$A$198,'C Report Grouper'!$D25,'C Report'!N$99:N$198)+SUMIF('C Report'!$A$299:$A$398,'C Report Grouper'!$D25,'C Report'!N$299:N$398),SUMIF('C Report'!$A$99:$A$198,'C Report Grouper'!$D25,'C Report'!N$99:N$198))</f>
        <v>0</v>
      </c>
      <c r="Q25" s="304">
        <f>IF($D$4="MAP+ADM Waivers",SUMIF('C Report'!$A$99:$A$198,'C Report Grouper'!$D25,'C Report'!O$99:O$198)+SUMIF('C Report'!$A$299:$A$398,'C Report Grouper'!$D25,'C Report'!O$299:O$398),SUMIF('C Report'!$A$99:$A$198,'C Report Grouper'!$D25,'C Report'!O$99:O$198))</f>
        <v>0</v>
      </c>
      <c r="R25" s="304">
        <f>IF($D$4="MAP+ADM Waivers",SUMIF('C Report'!$A$99:$A$198,'C Report Grouper'!$D25,'C Report'!P$99:P$198)+SUMIF('C Report'!$A$299:$A$398,'C Report Grouper'!$D25,'C Report'!P$299:P$398),SUMIF('C Report'!$A$99:$A$198,'C Report Grouper'!$D25,'C Report'!P$99:P$198))</f>
        <v>0</v>
      </c>
      <c r="S25" s="304">
        <f>IF($D$4="MAP+ADM Waivers",SUMIF('C Report'!$A$99:$A$198,'C Report Grouper'!$D25,'C Report'!Q$99:Q$198)+SUMIF('C Report'!$A$299:$A$398,'C Report Grouper'!$D25,'C Report'!Q$299:Q$398),SUMIF('C Report'!$A$99:$A$198,'C Report Grouper'!$D25,'C Report'!Q$99:Q$198))</f>
        <v>0</v>
      </c>
      <c r="T25" s="304">
        <f>IF($D$4="MAP+ADM Waivers",SUMIF('C Report'!$A$99:$A$198,'C Report Grouper'!$D25,'C Report'!R$99:R$198)+SUMIF('C Report'!$A$299:$A$398,'C Report Grouper'!$D25,'C Report'!R$299:R$398),SUMIF('C Report'!$A$99:$A$198,'C Report Grouper'!$D25,'C Report'!R$99:R$198))</f>
        <v>0</v>
      </c>
      <c r="U25" s="304">
        <f>IF($D$4="MAP+ADM Waivers",SUMIF('C Report'!$A$99:$A$198,'C Report Grouper'!$D25,'C Report'!S$99:S$198)+SUMIF('C Report'!$A$299:$A$398,'C Report Grouper'!$D25,'C Report'!S$299:S$398),SUMIF('C Report'!$A$99:$A$198,'C Report Grouper'!$D25,'C Report'!S$99:S$198))</f>
        <v>0</v>
      </c>
      <c r="V25" s="304">
        <f>IF($D$4="MAP+ADM Waivers",SUMIF('C Report'!$A$99:$A$198,'C Report Grouper'!$D25,'C Report'!T$99:T$198)+SUMIF('C Report'!$A$299:$A$398,'C Report Grouper'!$D25,'C Report'!T$299:T$398),SUMIF('C Report'!$A$99:$A$198,'C Report Grouper'!$D25,'C Report'!T$99:T$198))</f>
        <v>0</v>
      </c>
      <c r="W25" s="304">
        <f>IF($D$4="MAP+ADM Waivers",SUMIF('C Report'!$A$99:$A$198,'C Report Grouper'!$D25,'C Report'!U$99:U$198)+SUMIF('C Report'!$A$299:$A$398,'C Report Grouper'!$D25,'C Report'!U$299:U$398),SUMIF('C Report'!$A$99:$A$198,'C Report Grouper'!$D25,'C Report'!U$99:U$198))</f>
        <v>0</v>
      </c>
      <c r="X25" s="304">
        <f>IF($D$4="MAP+ADM Waivers",SUMIF('C Report'!$A$99:$A$198,'C Report Grouper'!$D25,'C Report'!V$99:V$198)+SUMIF('C Report'!$A$299:$A$398,'C Report Grouper'!$D25,'C Report'!V$299:V$398),SUMIF('C Report'!$A$99:$A$198,'C Report Grouper'!$D25,'C Report'!V$99:V$198))</f>
        <v>0</v>
      </c>
      <c r="Y25" s="304">
        <f>IF($D$4="MAP+ADM Waivers",SUMIF('C Report'!$A$99:$A$198,'C Report Grouper'!$D25,'C Report'!W$99:W$198)+SUMIF('C Report'!$A$299:$A$398,'C Report Grouper'!$D25,'C Report'!W$299:W$398),SUMIF('C Report'!$A$99:$A$198,'C Report Grouper'!$D25,'C Report'!W$99:W$198))</f>
        <v>0</v>
      </c>
      <c r="Z25" s="304">
        <f>IF($D$4="MAP+ADM Waivers",SUMIF('C Report'!$A$99:$A$198,'C Report Grouper'!$D25,'C Report'!X$99:X$198)+SUMIF('C Report'!$A$299:$A$398,'C Report Grouper'!$D25,'C Report'!X$299:X$398),SUMIF('C Report'!$A$99:$A$198,'C Report Grouper'!$D25,'C Report'!X$99:X$198))</f>
        <v>0</v>
      </c>
      <c r="AA25" s="304">
        <f>IF($D$4="MAP+ADM Waivers",SUMIF('C Report'!$A$99:$A$198,'C Report Grouper'!$D25,'C Report'!Y$99:Y$198)+SUMIF('C Report'!$A$299:$A$398,'C Report Grouper'!$D25,'C Report'!Y$299:Y$398),SUMIF('C Report'!$A$99:$A$198,'C Report Grouper'!$D25,'C Report'!Y$99:Y$198))</f>
        <v>0</v>
      </c>
      <c r="AB25" s="304">
        <f>IF($D$4="MAP+ADM Waivers",SUMIF('C Report'!$A$99:$A$198,'C Report Grouper'!$D25,'C Report'!Z$99:Z$198)+SUMIF('C Report'!$A$299:$A$398,'C Report Grouper'!$D25,'C Report'!Z$299:Z$398),SUMIF('C Report'!$A$99:$A$198,'C Report Grouper'!$D25,'C Report'!Z$99:Z$198))</f>
        <v>0</v>
      </c>
      <c r="AC25" s="305">
        <f>IF($D$4="MAP+ADM Waivers",SUMIF('C Report'!$A$99:$A$198,'C Report Grouper'!$D25,'C Report'!AA$99:AA$198)+SUMIF('C Report'!$A$299:$A$398,'C Report Grouper'!$D25,'C Report'!AA$299:AA$398),SUMIF('C Report'!$A$99:$A$198,'C Report Grouper'!$D25,'C Report'!AA$99:AA$198))</f>
        <v>0</v>
      </c>
    </row>
    <row r="26" spans="2:29" ht="12.95" customHeight="1" x14ac:dyDescent="0.2">
      <c r="B26" s="456" t="str">
        <f>IFERROR(VLOOKUP(C26,'MEG Def'!$A$35:$B$40,2),"")</f>
        <v/>
      </c>
      <c r="C26" s="115"/>
      <c r="D26" s="693"/>
      <c r="E26" s="304">
        <f>IF($D$4="MAP+ADM Waivers",SUMIF('C Report'!$A$99:$A$198,'C Report Grouper'!$D26,'C Report'!C$99:C$198)+SUMIF('C Report'!$A$299:$A$398,'C Report Grouper'!$D26,'C Report'!C$299:C$398),SUMIF('C Report'!$A$99:$A$198,'C Report Grouper'!$D26,'C Report'!C$99:C$198))</f>
        <v>0</v>
      </c>
      <c r="F26" s="304">
        <f>IF($D$4="MAP+ADM Waivers",SUMIF('C Report'!$A$99:$A$198,'C Report Grouper'!$D26,'C Report'!D$99:D$198)+SUMIF('C Report'!$A$299:$A$398,'C Report Grouper'!$D26,'C Report'!D$299:D$398),SUMIF('C Report'!$A$99:$A$198,'C Report Grouper'!$D26,'C Report'!D$99:D$198))</f>
        <v>0</v>
      </c>
      <c r="G26" s="304">
        <f>IF($D$4="MAP+ADM Waivers",SUMIF('C Report'!$A$99:$A$198,'C Report Grouper'!$D26,'C Report'!E$99:E$198)+SUMIF('C Report'!$A$299:$A$398,'C Report Grouper'!$D26,'C Report'!E$299:E$398),SUMIF('C Report'!$A$99:$A$198,'C Report Grouper'!$D26,'C Report'!E$99:E$198))</f>
        <v>0</v>
      </c>
      <c r="H26" s="304">
        <f>IF($D$4="MAP+ADM Waivers",SUMIF('C Report'!$A$99:$A$198,'C Report Grouper'!$D26,'C Report'!F$99:F$198)+SUMIF('C Report'!$A$299:$A$398,'C Report Grouper'!$D26,'C Report'!F$299:F$398),SUMIF('C Report'!$A$99:$A$198,'C Report Grouper'!$D26,'C Report'!F$99:F$198))</f>
        <v>0</v>
      </c>
      <c r="I26" s="304">
        <f>IF($D$4="MAP+ADM Waivers",SUMIF('C Report'!$A$99:$A$198,'C Report Grouper'!$D26,'C Report'!G$99:G$198)+SUMIF('C Report'!$A$299:$A$398,'C Report Grouper'!$D26,'C Report'!G$299:G$398),SUMIF('C Report'!$A$99:$A$198,'C Report Grouper'!$D26,'C Report'!G$99:G$198))</f>
        <v>0</v>
      </c>
      <c r="J26" s="304">
        <f>IF($D$4="MAP+ADM Waivers",SUMIF('C Report'!$A$99:$A$198,'C Report Grouper'!$D26,'C Report'!H$99:H$198)+SUMIF('C Report'!$A$299:$A$398,'C Report Grouper'!$D26,'C Report'!H$299:H$398),SUMIF('C Report'!$A$99:$A$198,'C Report Grouper'!$D26,'C Report'!H$99:H$198))</f>
        <v>0</v>
      </c>
      <c r="K26" s="304">
        <f>IF($D$4="MAP+ADM Waivers",SUMIF('C Report'!$A$99:$A$198,'C Report Grouper'!$D26,'C Report'!I$99:I$198)+SUMIF('C Report'!$A$299:$A$398,'C Report Grouper'!$D26,'C Report'!I$299:I$398),SUMIF('C Report'!$A$99:$A$198,'C Report Grouper'!$D26,'C Report'!I$99:I$198))</f>
        <v>0</v>
      </c>
      <c r="L26" s="304">
        <f>IF($D$4="MAP+ADM Waivers",SUMIF('C Report'!$A$99:$A$198,'C Report Grouper'!$D26,'C Report'!J$99:J$198)+SUMIF('C Report'!$A$299:$A$398,'C Report Grouper'!$D26,'C Report'!J$299:J$398),SUMIF('C Report'!$A$99:$A$198,'C Report Grouper'!$D26,'C Report'!J$99:J$198))</f>
        <v>0</v>
      </c>
      <c r="M26" s="304">
        <f>IF($D$4="MAP+ADM Waivers",SUMIF('C Report'!$A$99:$A$198,'C Report Grouper'!$D26,'C Report'!K$99:K$198)+SUMIF('C Report'!$A$299:$A$398,'C Report Grouper'!$D26,'C Report'!K$299:K$398),SUMIF('C Report'!$A$99:$A$198,'C Report Grouper'!$D26,'C Report'!K$99:K$198))</f>
        <v>0</v>
      </c>
      <c r="N26" s="304">
        <f>IF($D$4="MAP+ADM Waivers",SUMIF('C Report'!$A$99:$A$198,'C Report Grouper'!$D26,'C Report'!L$99:L$198)+SUMIF('C Report'!$A$299:$A$398,'C Report Grouper'!$D26,'C Report'!L$299:L$398),SUMIF('C Report'!$A$99:$A$198,'C Report Grouper'!$D26,'C Report'!L$99:L$198))</f>
        <v>0</v>
      </c>
      <c r="O26" s="304">
        <f>IF($D$4="MAP+ADM Waivers",SUMIF('C Report'!$A$99:$A$198,'C Report Grouper'!$D26,'C Report'!M$99:M$198)+SUMIF('C Report'!$A$299:$A$398,'C Report Grouper'!$D26,'C Report'!M$299:M$398),SUMIF('C Report'!$A$99:$A$198,'C Report Grouper'!$D26,'C Report'!M$99:M$198))</f>
        <v>0</v>
      </c>
      <c r="P26" s="304">
        <f>IF($D$4="MAP+ADM Waivers",SUMIF('C Report'!$A$99:$A$198,'C Report Grouper'!$D26,'C Report'!N$99:N$198)+SUMIF('C Report'!$A$299:$A$398,'C Report Grouper'!$D26,'C Report'!N$299:N$398),SUMIF('C Report'!$A$99:$A$198,'C Report Grouper'!$D26,'C Report'!N$99:N$198))</f>
        <v>0</v>
      </c>
      <c r="Q26" s="304">
        <f>IF($D$4="MAP+ADM Waivers",SUMIF('C Report'!$A$99:$A$198,'C Report Grouper'!$D26,'C Report'!O$99:O$198)+SUMIF('C Report'!$A$299:$A$398,'C Report Grouper'!$D26,'C Report'!O$299:O$398),SUMIF('C Report'!$A$99:$A$198,'C Report Grouper'!$D26,'C Report'!O$99:O$198))</f>
        <v>0</v>
      </c>
      <c r="R26" s="304">
        <f>IF($D$4="MAP+ADM Waivers",SUMIF('C Report'!$A$99:$A$198,'C Report Grouper'!$D26,'C Report'!P$99:P$198)+SUMIF('C Report'!$A$299:$A$398,'C Report Grouper'!$D26,'C Report'!P$299:P$398),SUMIF('C Report'!$A$99:$A$198,'C Report Grouper'!$D26,'C Report'!P$99:P$198))</f>
        <v>0</v>
      </c>
      <c r="S26" s="304">
        <f>IF($D$4="MAP+ADM Waivers",SUMIF('C Report'!$A$99:$A$198,'C Report Grouper'!$D26,'C Report'!Q$99:Q$198)+SUMIF('C Report'!$A$299:$A$398,'C Report Grouper'!$D26,'C Report'!Q$299:Q$398),SUMIF('C Report'!$A$99:$A$198,'C Report Grouper'!$D26,'C Report'!Q$99:Q$198))</f>
        <v>0</v>
      </c>
      <c r="T26" s="304">
        <f>IF($D$4="MAP+ADM Waivers",SUMIF('C Report'!$A$99:$A$198,'C Report Grouper'!$D26,'C Report'!R$99:R$198)+SUMIF('C Report'!$A$299:$A$398,'C Report Grouper'!$D26,'C Report'!R$299:R$398),SUMIF('C Report'!$A$99:$A$198,'C Report Grouper'!$D26,'C Report'!R$99:R$198))</f>
        <v>0</v>
      </c>
      <c r="U26" s="304">
        <f>IF($D$4="MAP+ADM Waivers",SUMIF('C Report'!$A$99:$A$198,'C Report Grouper'!$D26,'C Report'!S$99:S$198)+SUMIF('C Report'!$A$299:$A$398,'C Report Grouper'!$D26,'C Report'!S$299:S$398),SUMIF('C Report'!$A$99:$A$198,'C Report Grouper'!$D26,'C Report'!S$99:S$198))</f>
        <v>0</v>
      </c>
      <c r="V26" s="304">
        <f>IF($D$4="MAP+ADM Waivers",SUMIF('C Report'!$A$99:$A$198,'C Report Grouper'!$D26,'C Report'!T$99:T$198)+SUMIF('C Report'!$A$299:$A$398,'C Report Grouper'!$D26,'C Report'!T$299:T$398),SUMIF('C Report'!$A$99:$A$198,'C Report Grouper'!$D26,'C Report'!T$99:T$198))</f>
        <v>0</v>
      </c>
      <c r="W26" s="304">
        <f>IF($D$4="MAP+ADM Waivers",SUMIF('C Report'!$A$99:$A$198,'C Report Grouper'!$D26,'C Report'!U$99:U$198)+SUMIF('C Report'!$A$299:$A$398,'C Report Grouper'!$D26,'C Report'!U$299:U$398),SUMIF('C Report'!$A$99:$A$198,'C Report Grouper'!$D26,'C Report'!U$99:U$198))</f>
        <v>0</v>
      </c>
      <c r="X26" s="304">
        <f>IF($D$4="MAP+ADM Waivers",SUMIF('C Report'!$A$99:$A$198,'C Report Grouper'!$D26,'C Report'!V$99:V$198)+SUMIF('C Report'!$A$299:$A$398,'C Report Grouper'!$D26,'C Report'!V$299:V$398),SUMIF('C Report'!$A$99:$A$198,'C Report Grouper'!$D26,'C Report'!V$99:V$198))</f>
        <v>0</v>
      </c>
      <c r="Y26" s="304">
        <f>IF($D$4="MAP+ADM Waivers",SUMIF('C Report'!$A$99:$A$198,'C Report Grouper'!$D26,'C Report'!W$99:W$198)+SUMIF('C Report'!$A$299:$A$398,'C Report Grouper'!$D26,'C Report'!W$299:W$398),SUMIF('C Report'!$A$99:$A$198,'C Report Grouper'!$D26,'C Report'!W$99:W$198))</f>
        <v>0</v>
      </c>
      <c r="Z26" s="304">
        <f>IF($D$4="MAP+ADM Waivers",SUMIF('C Report'!$A$99:$A$198,'C Report Grouper'!$D26,'C Report'!X$99:X$198)+SUMIF('C Report'!$A$299:$A$398,'C Report Grouper'!$D26,'C Report'!X$299:X$398),SUMIF('C Report'!$A$99:$A$198,'C Report Grouper'!$D26,'C Report'!X$99:X$198))</f>
        <v>0</v>
      </c>
      <c r="AA26" s="304">
        <f>IF($D$4="MAP+ADM Waivers",SUMIF('C Report'!$A$99:$A$198,'C Report Grouper'!$D26,'C Report'!Y$99:Y$198)+SUMIF('C Report'!$A$299:$A$398,'C Report Grouper'!$D26,'C Report'!Y$299:Y$398),SUMIF('C Report'!$A$99:$A$198,'C Report Grouper'!$D26,'C Report'!Y$99:Y$198))</f>
        <v>0</v>
      </c>
      <c r="AB26" s="304">
        <f>IF($D$4="MAP+ADM Waivers",SUMIF('C Report'!$A$99:$A$198,'C Report Grouper'!$D26,'C Report'!Z$99:Z$198)+SUMIF('C Report'!$A$299:$A$398,'C Report Grouper'!$D26,'C Report'!Z$299:Z$398),SUMIF('C Report'!$A$99:$A$198,'C Report Grouper'!$D26,'C Report'!Z$99:Z$198))</f>
        <v>0</v>
      </c>
      <c r="AC26" s="305">
        <f>IF($D$4="MAP+ADM Waivers",SUMIF('C Report'!$A$99:$A$198,'C Report Grouper'!$D26,'C Report'!AA$99:AA$198)+SUMIF('C Report'!$A$299:$A$398,'C Report Grouper'!$D26,'C Report'!AA$299:AA$398),SUMIF('C Report'!$A$99:$A$198,'C Report Grouper'!$D26,'C Report'!AA$99:AA$198))</f>
        <v>0</v>
      </c>
    </row>
    <row r="27" spans="2:29" ht="12.95" customHeight="1" x14ac:dyDescent="0.2">
      <c r="B27" s="456" t="str">
        <f>IFERROR(VLOOKUP(C27,'MEG Def'!$A$35:$B$40,2),"")</f>
        <v/>
      </c>
      <c r="C27" s="115"/>
      <c r="D27" s="693"/>
      <c r="E27" s="304">
        <f>IF($D$4="MAP+ADM Waivers",SUMIF('C Report'!$A$99:$A$198,'C Report Grouper'!$D27,'C Report'!C$99:C$198)+SUMIF('C Report'!$A$299:$A$398,'C Report Grouper'!$D27,'C Report'!C$299:C$398),SUMIF('C Report'!$A$99:$A$198,'C Report Grouper'!$D27,'C Report'!C$99:C$198))</f>
        <v>0</v>
      </c>
      <c r="F27" s="304">
        <f>IF($D$4="MAP+ADM Waivers",SUMIF('C Report'!$A$99:$A$198,'C Report Grouper'!$D27,'C Report'!D$99:D$198)+SUMIF('C Report'!$A$299:$A$398,'C Report Grouper'!$D27,'C Report'!D$299:D$398),SUMIF('C Report'!$A$99:$A$198,'C Report Grouper'!$D27,'C Report'!D$99:D$198))</f>
        <v>0</v>
      </c>
      <c r="G27" s="304">
        <f>IF($D$4="MAP+ADM Waivers",SUMIF('C Report'!$A$99:$A$198,'C Report Grouper'!$D27,'C Report'!E$99:E$198)+SUMIF('C Report'!$A$299:$A$398,'C Report Grouper'!$D27,'C Report'!E$299:E$398),SUMIF('C Report'!$A$99:$A$198,'C Report Grouper'!$D27,'C Report'!E$99:E$198))</f>
        <v>0</v>
      </c>
      <c r="H27" s="304">
        <f>IF($D$4="MAP+ADM Waivers",SUMIF('C Report'!$A$99:$A$198,'C Report Grouper'!$D27,'C Report'!F$99:F$198)+SUMIF('C Report'!$A$299:$A$398,'C Report Grouper'!$D27,'C Report'!F$299:F$398),SUMIF('C Report'!$A$99:$A$198,'C Report Grouper'!$D27,'C Report'!F$99:F$198))</f>
        <v>0</v>
      </c>
      <c r="I27" s="304">
        <f>IF($D$4="MAP+ADM Waivers",SUMIF('C Report'!$A$99:$A$198,'C Report Grouper'!$D27,'C Report'!G$99:G$198)+SUMIF('C Report'!$A$299:$A$398,'C Report Grouper'!$D27,'C Report'!G$299:G$398),SUMIF('C Report'!$A$99:$A$198,'C Report Grouper'!$D27,'C Report'!G$99:G$198))</f>
        <v>0</v>
      </c>
      <c r="J27" s="304">
        <f>IF($D$4="MAP+ADM Waivers",SUMIF('C Report'!$A$99:$A$198,'C Report Grouper'!$D27,'C Report'!H$99:H$198)+SUMIF('C Report'!$A$299:$A$398,'C Report Grouper'!$D27,'C Report'!H$299:H$398),SUMIF('C Report'!$A$99:$A$198,'C Report Grouper'!$D27,'C Report'!H$99:H$198))</f>
        <v>0</v>
      </c>
      <c r="K27" s="304">
        <f>IF($D$4="MAP+ADM Waivers",SUMIF('C Report'!$A$99:$A$198,'C Report Grouper'!$D27,'C Report'!I$99:I$198)+SUMIF('C Report'!$A$299:$A$398,'C Report Grouper'!$D27,'C Report'!I$299:I$398),SUMIF('C Report'!$A$99:$A$198,'C Report Grouper'!$D27,'C Report'!I$99:I$198))</f>
        <v>0</v>
      </c>
      <c r="L27" s="304">
        <f>IF($D$4="MAP+ADM Waivers",SUMIF('C Report'!$A$99:$A$198,'C Report Grouper'!$D27,'C Report'!J$99:J$198)+SUMIF('C Report'!$A$299:$A$398,'C Report Grouper'!$D27,'C Report'!J$299:J$398),SUMIF('C Report'!$A$99:$A$198,'C Report Grouper'!$D27,'C Report'!J$99:J$198))</f>
        <v>0</v>
      </c>
      <c r="M27" s="304">
        <f>IF($D$4="MAP+ADM Waivers",SUMIF('C Report'!$A$99:$A$198,'C Report Grouper'!$D27,'C Report'!K$99:K$198)+SUMIF('C Report'!$A$299:$A$398,'C Report Grouper'!$D27,'C Report'!K$299:K$398),SUMIF('C Report'!$A$99:$A$198,'C Report Grouper'!$D27,'C Report'!K$99:K$198))</f>
        <v>0</v>
      </c>
      <c r="N27" s="304">
        <f>IF($D$4="MAP+ADM Waivers",SUMIF('C Report'!$A$99:$A$198,'C Report Grouper'!$D27,'C Report'!L$99:L$198)+SUMIF('C Report'!$A$299:$A$398,'C Report Grouper'!$D27,'C Report'!L$299:L$398),SUMIF('C Report'!$A$99:$A$198,'C Report Grouper'!$D27,'C Report'!L$99:L$198))</f>
        <v>0</v>
      </c>
      <c r="O27" s="304">
        <f>IF($D$4="MAP+ADM Waivers",SUMIF('C Report'!$A$99:$A$198,'C Report Grouper'!$D27,'C Report'!M$99:M$198)+SUMIF('C Report'!$A$299:$A$398,'C Report Grouper'!$D27,'C Report'!M$299:M$398),SUMIF('C Report'!$A$99:$A$198,'C Report Grouper'!$D27,'C Report'!M$99:M$198))</f>
        <v>0</v>
      </c>
      <c r="P27" s="304">
        <f>IF($D$4="MAP+ADM Waivers",SUMIF('C Report'!$A$99:$A$198,'C Report Grouper'!$D27,'C Report'!N$99:N$198)+SUMIF('C Report'!$A$299:$A$398,'C Report Grouper'!$D27,'C Report'!N$299:N$398),SUMIF('C Report'!$A$99:$A$198,'C Report Grouper'!$D27,'C Report'!N$99:N$198))</f>
        <v>0</v>
      </c>
      <c r="Q27" s="304">
        <f>IF($D$4="MAP+ADM Waivers",SUMIF('C Report'!$A$99:$A$198,'C Report Grouper'!$D27,'C Report'!O$99:O$198)+SUMIF('C Report'!$A$299:$A$398,'C Report Grouper'!$D27,'C Report'!O$299:O$398),SUMIF('C Report'!$A$99:$A$198,'C Report Grouper'!$D27,'C Report'!O$99:O$198))</f>
        <v>0</v>
      </c>
      <c r="R27" s="304">
        <f>IF($D$4="MAP+ADM Waivers",SUMIF('C Report'!$A$99:$A$198,'C Report Grouper'!$D27,'C Report'!P$99:P$198)+SUMIF('C Report'!$A$299:$A$398,'C Report Grouper'!$D27,'C Report'!P$299:P$398),SUMIF('C Report'!$A$99:$A$198,'C Report Grouper'!$D27,'C Report'!P$99:P$198))</f>
        <v>0</v>
      </c>
      <c r="S27" s="304">
        <f>IF($D$4="MAP+ADM Waivers",SUMIF('C Report'!$A$99:$A$198,'C Report Grouper'!$D27,'C Report'!Q$99:Q$198)+SUMIF('C Report'!$A$299:$A$398,'C Report Grouper'!$D27,'C Report'!Q$299:Q$398),SUMIF('C Report'!$A$99:$A$198,'C Report Grouper'!$D27,'C Report'!Q$99:Q$198))</f>
        <v>0</v>
      </c>
      <c r="T27" s="304">
        <f>IF($D$4="MAP+ADM Waivers",SUMIF('C Report'!$A$99:$A$198,'C Report Grouper'!$D27,'C Report'!R$99:R$198)+SUMIF('C Report'!$A$299:$A$398,'C Report Grouper'!$D27,'C Report'!R$299:R$398),SUMIF('C Report'!$A$99:$A$198,'C Report Grouper'!$D27,'C Report'!R$99:R$198))</f>
        <v>0</v>
      </c>
      <c r="U27" s="304">
        <f>IF($D$4="MAP+ADM Waivers",SUMIF('C Report'!$A$99:$A$198,'C Report Grouper'!$D27,'C Report'!S$99:S$198)+SUMIF('C Report'!$A$299:$A$398,'C Report Grouper'!$D27,'C Report'!S$299:S$398),SUMIF('C Report'!$A$99:$A$198,'C Report Grouper'!$D27,'C Report'!S$99:S$198))</f>
        <v>0</v>
      </c>
      <c r="V27" s="304">
        <f>IF($D$4="MAP+ADM Waivers",SUMIF('C Report'!$A$99:$A$198,'C Report Grouper'!$D27,'C Report'!T$99:T$198)+SUMIF('C Report'!$A$299:$A$398,'C Report Grouper'!$D27,'C Report'!T$299:T$398),SUMIF('C Report'!$A$99:$A$198,'C Report Grouper'!$D27,'C Report'!T$99:T$198))</f>
        <v>0</v>
      </c>
      <c r="W27" s="304">
        <f>IF($D$4="MAP+ADM Waivers",SUMIF('C Report'!$A$99:$A$198,'C Report Grouper'!$D27,'C Report'!U$99:U$198)+SUMIF('C Report'!$A$299:$A$398,'C Report Grouper'!$D27,'C Report'!U$299:U$398),SUMIF('C Report'!$A$99:$A$198,'C Report Grouper'!$D27,'C Report'!U$99:U$198))</f>
        <v>0</v>
      </c>
      <c r="X27" s="304">
        <f>IF($D$4="MAP+ADM Waivers",SUMIF('C Report'!$A$99:$A$198,'C Report Grouper'!$D27,'C Report'!V$99:V$198)+SUMIF('C Report'!$A$299:$A$398,'C Report Grouper'!$D27,'C Report'!V$299:V$398),SUMIF('C Report'!$A$99:$A$198,'C Report Grouper'!$D27,'C Report'!V$99:V$198))</f>
        <v>0</v>
      </c>
      <c r="Y27" s="304">
        <f>IF($D$4="MAP+ADM Waivers",SUMIF('C Report'!$A$99:$A$198,'C Report Grouper'!$D27,'C Report'!W$99:W$198)+SUMIF('C Report'!$A$299:$A$398,'C Report Grouper'!$D27,'C Report'!W$299:W$398),SUMIF('C Report'!$A$99:$A$198,'C Report Grouper'!$D27,'C Report'!W$99:W$198))</f>
        <v>0</v>
      </c>
      <c r="Z27" s="304">
        <f>IF($D$4="MAP+ADM Waivers",SUMIF('C Report'!$A$99:$A$198,'C Report Grouper'!$D27,'C Report'!X$99:X$198)+SUMIF('C Report'!$A$299:$A$398,'C Report Grouper'!$D27,'C Report'!X$299:X$398),SUMIF('C Report'!$A$99:$A$198,'C Report Grouper'!$D27,'C Report'!X$99:X$198))</f>
        <v>0</v>
      </c>
      <c r="AA27" s="304">
        <f>IF($D$4="MAP+ADM Waivers",SUMIF('C Report'!$A$99:$A$198,'C Report Grouper'!$D27,'C Report'!Y$99:Y$198)+SUMIF('C Report'!$A$299:$A$398,'C Report Grouper'!$D27,'C Report'!Y$299:Y$398),SUMIF('C Report'!$A$99:$A$198,'C Report Grouper'!$D27,'C Report'!Y$99:Y$198))</f>
        <v>0</v>
      </c>
      <c r="AB27" s="304">
        <f>IF($D$4="MAP+ADM Waivers",SUMIF('C Report'!$A$99:$A$198,'C Report Grouper'!$D27,'C Report'!Z$99:Z$198)+SUMIF('C Report'!$A$299:$A$398,'C Report Grouper'!$D27,'C Report'!Z$299:Z$398),SUMIF('C Report'!$A$99:$A$198,'C Report Grouper'!$D27,'C Report'!Z$99:Z$198))</f>
        <v>0</v>
      </c>
      <c r="AC27" s="305">
        <f>IF($D$4="MAP+ADM Waivers",SUMIF('C Report'!$A$99:$A$198,'C Report Grouper'!$D27,'C Report'!AA$99:AA$198)+SUMIF('C Report'!$A$299:$A$398,'C Report Grouper'!$D27,'C Report'!AA$299:AA$398),SUMIF('C Report'!$A$99:$A$198,'C Report Grouper'!$D27,'C Report'!AA$99:AA$198))</f>
        <v>0</v>
      </c>
    </row>
    <row r="28" spans="2:29" ht="12.95" customHeight="1" x14ac:dyDescent="0.2">
      <c r="B28" s="456"/>
      <c r="C28" s="115"/>
      <c r="D28" s="693"/>
      <c r="E28" s="304">
        <f>IF($D$4="MAP+ADM Waivers",SUMIF('C Report'!$A$99:$A$198,'C Report Grouper'!$D28,'C Report'!C$99:C$198)+SUMIF('C Report'!$A$299:$A$398,'C Report Grouper'!$D28,'C Report'!C$299:C$398),SUMIF('C Report'!$A$99:$A$198,'C Report Grouper'!$D28,'C Report'!C$99:C$198))</f>
        <v>0</v>
      </c>
      <c r="F28" s="304">
        <f>IF($D$4="MAP+ADM Waivers",SUMIF('C Report'!$A$99:$A$198,'C Report Grouper'!$D28,'C Report'!D$99:D$198)+SUMIF('C Report'!$A$299:$A$398,'C Report Grouper'!$D28,'C Report'!D$299:D$398),SUMIF('C Report'!$A$99:$A$198,'C Report Grouper'!$D28,'C Report'!D$99:D$198))</f>
        <v>0</v>
      </c>
      <c r="G28" s="304">
        <f>IF($D$4="MAP+ADM Waivers",SUMIF('C Report'!$A$99:$A$198,'C Report Grouper'!$D28,'C Report'!E$99:E$198)+SUMIF('C Report'!$A$299:$A$398,'C Report Grouper'!$D28,'C Report'!E$299:E$398),SUMIF('C Report'!$A$99:$A$198,'C Report Grouper'!$D28,'C Report'!E$99:E$198))</f>
        <v>0</v>
      </c>
      <c r="H28" s="304">
        <f>IF($D$4="MAP+ADM Waivers",SUMIF('C Report'!$A$99:$A$198,'C Report Grouper'!$D28,'C Report'!F$99:F$198)+SUMIF('C Report'!$A$299:$A$398,'C Report Grouper'!$D28,'C Report'!F$299:F$398),SUMIF('C Report'!$A$99:$A$198,'C Report Grouper'!$D28,'C Report'!F$99:F$198))</f>
        <v>0</v>
      </c>
      <c r="I28" s="304">
        <f>IF($D$4="MAP+ADM Waivers",SUMIF('C Report'!$A$99:$A$198,'C Report Grouper'!$D28,'C Report'!G$99:G$198)+SUMIF('C Report'!$A$299:$A$398,'C Report Grouper'!$D28,'C Report'!G$299:G$398),SUMIF('C Report'!$A$99:$A$198,'C Report Grouper'!$D28,'C Report'!G$99:G$198))</f>
        <v>0</v>
      </c>
      <c r="J28" s="304">
        <f>IF($D$4="MAP+ADM Waivers",SUMIF('C Report'!$A$99:$A$198,'C Report Grouper'!$D28,'C Report'!H$99:H$198)+SUMIF('C Report'!$A$299:$A$398,'C Report Grouper'!$D28,'C Report'!H$299:H$398),SUMIF('C Report'!$A$99:$A$198,'C Report Grouper'!$D28,'C Report'!H$99:H$198))</f>
        <v>0</v>
      </c>
      <c r="K28" s="304">
        <f>IF($D$4="MAP+ADM Waivers",SUMIF('C Report'!$A$99:$A$198,'C Report Grouper'!$D28,'C Report'!I$99:I$198)+SUMIF('C Report'!$A$299:$A$398,'C Report Grouper'!$D28,'C Report'!I$299:I$398),SUMIF('C Report'!$A$99:$A$198,'C Report Grouper'!$D28,'C Report'!I$99:I$198))</f>
        <v>0</v>
      </c>
      <c r="L28" s="304">
        <f>IF($D$4="MAP+ADM Waivers",SUMIF('C Report'!$A$99:$A$198,'C Report Grouper'!$D28,'C Report'!J$99:J$198)+SUMIF('C Report'!$A$299:$A$398,'C Report Grouper'!$D28,'C Report'!J$299:J$398),SUMIF('C Report'!$A$99:$A$198,'C Report Grouper'!$D28,'C Report'!J$99:J$198))</f>
        <v>0</v>
      </c>
      <c r="M28" s="304">
        <f>IF($D$4="MAP+ADM Waivers",SUMIF('C Report'!$A$99:$A$198,'C Report Grouper'!$D28,'C Report'!K$99:K$198)+SUMIF('C Report'!$A$299:$A$398,'C Report Grouper'!$D28,'C Report'!K$299:K$398),SUMIF('C Report'!$A$99:$A$198,'C Report Grouper'!$D28,'C Report'!K$99:K$198))</f>
        <v>0</v>
      </c>
      <c r="N28" s="304">
        <f>IF($D$4="MAP+ADM Waivers",SUMIF('C Report'!$A$99:$A$198,'C Report Grouper'!$D28,'C Report'!L$99:L$198)+SUMIF('C Report'!$A$299:$A$398,'C Report Grouper'!$D28,'C Report'!L$299:L$398),SUMIF('C Report'!$A$99:$A$198,'C Report Grouper'!$D28,'C Report'!L$99:L$198))</f>
        <v>0</v>
      </c>
      <c r="O28" s="304">
        <f>IF($D$4="MAP+ADM Waivers",SUMIF('C Report'!$A$99:$A$198,'C Report Grouper'!$D28,'C Report'!M$99:M$198)+SUMIF('C Report'!$A$299:$A$398,'C Report Grouper'!$D28,'C Report'!M$299:M$398),SUMIF('C Report'!$A$99:$A$198,'C Report Grouper'!$D28,'C Report'!M$99:M$198))</f>
        <v>0</v>
      </c>
      <c r="P28" s="304">
        <f>IF($D$4="MAP+ADM Waivers",SUMIF('C Report'!$A$99:$A$198,'C Report Grouper'!$D28,'C Report'!N$99:N$198)+SUMIF('C Report'!$A$299:$A$398,'C Report Grouper'!$D28,'C Report'!N$299:N$398),SUMIF('C Report'!$A$99:$A$198,'C Report Grouper'!$D28,'C Report'!N$99:N$198))</f>
        <v>0</v>
      </c>
      <c r="Q28" s="304">
        <f>IF($D$4="MAP+ADM Waivers",SUMIF('C Report'!$A$99:$A$198,'C Report Grouper'!$D28,'C Report'!O$99:O$198)+SUMIF('C Report'!$A$299:$A$398,'C Report Grouper'!$D28,'C Report'!O$299:O$398),SUMIF('C Report'!$A$99:$A$198,'C Report Grouper'!$D28,'C Report'!O$99:O$198))</f>
        <v>0</v>
      </c>
      <c r="R28" s="304">
        <f>IF($D$4="MAP+ADM Waivers",SUMIF('C Report'!$A$99:$A$198,'C Report Grouper'!$D28,'C Report'!P$99:P$198)+SUMIF('C Report'!$A$299:$A$398,'C Report Grouper'!$D28,'C Report'!P$299:P$398),SUMIF('C Report'!$A$99:$A$198,'C Report Grouper'!$D28,'C Report'!P$99:P$198))</f>
        <v>0</v>
      </c>
      <c r="S28" s="304">
        <f>IF($D$4="MAP+ADM Waivers",SUMIF('C Report'!$A$99:$A$198,'C Report Grouper'!$D28,'C Report'!Q$99:Q$198)+SUMIF('C Report'!$A$299:$A$398,'C Report Grouper'!$D28,'C Report'!Q$299:Q$398),SUMIF('C Report'!$A$99:$A$198,'C Report Grouper'!$D28,'C Report'!Q$99:Q$198))</f>
        <v>0</v>
      </c>
      <c r="T28" s="304">
        <f>IF($D$4="MAP+ADM Waivers",SUMIF('C Report'!$A$99:$A$198,'C Report Grouper'!$D28,'C Report'!R$99:R$198)+SUMIF('C Report'!$A$299:$A$398,'C Report Grouper'!$D28,'C Report'!R$299:R$398),SUMIF('C Report'!$A$99:$A$198,'C Report Grouper'!$D28,'C Report'!R$99:R$198))</f>
        <v>0</v>
      </c>
      <c r="U28" s="304">
        <f>IF($D$4="MAP+ADM Waivers",SUMIF('C Report'!$A$99:$A$198,'C Report Grouper'!$D28,'C Report'!S$99:S$198)+SUMIF('C Report'!$A$299:$A$398,'C Report Grouper'!$D28,'C Report'!S$299:S$398),SUMIF('C Report'!$A$99:$A$198,'C Report Grouper'!$D28,'C Report'!S$99:S$198))</f>
        <v>0</v>
      </c>
      <c r="V28" s="304">
        <f>IF($D$4="MAP+ADM Waivers",SUMIF('C Report'!$A$99:$A$198,'C Report Grouper'!$D28,'C Report'!T$99:T$198)+SUMIF('C Report'!$A$299:$A$398,'C Report Grouper'!$D28,'C Report'!T$299:T$398),SUMIF('C Report'!$A$99:$A$198,'C Report Grouper'!$D28,'C Report'!T$99:T$198))</f>
        <v>0</v>
      </c>
      <c r="W28" s="304">
        <f>IF($D$4="MAP+ADM Waivers",SUMIF('C Report'!$A$99:$A$198,'C Report Grouper'!$D28,'C Report'!U$99:U$198)+SUMIF('C Report'!$A$299:$A$398,'C Report Grouper'!$D28,'C Report'!U$299:U$398),SUMIF('C Report'!$A$99:$A$198,'C Report Grouper'!$D28,'C Report'!U$99:U$198))</f>
        <v>0</v>
      </c>
      <c r="X28" s="304">
        <f>IF($D$4="MAP+ADM Waivers",SUMIF('C Report'!$A$99:$A$198,'C Report Grouper'!$D28,'C Report'!V$99:V$198)+SUMIF('C Report'!$A$299:$A$398,'C Report Grouper'!$D28,'C Report'!V$299:V$398),SUMIF('C Report'!$A$99:$A$198,'C Report Grouper'!$D28,'C Report'!V$99:V$198))</f>
        <v>0</v>
      </c>
      <c r="Y28" s="304">
        <f>IF($D$4="MAP+ADM Waivers",SUMIF('C Report'!$A$99:$A$198,'C Report Grouper'!$D28,'C Report'!W$99:W$198)+SUMIF('C Report'!$A$299:$A$398,'C Report Grouper'!$D28,'C Report'!W$299:W$398),SUMIF('C Report'!$A$99:$A$198,'C Report Grouper'!$D28,'C Report'!W$99:W$198))</f>
        <v>0</v>
      </c>
      <c r="Z28" s="304">
        <f>IF($D$4="MAP+ADM Waivers",SUMIF('C Report'!$A$99:$A$198,'C Report Grouper'!$D28,'C Report'!X$99:X$198)+SUMIF('C Report'!$A$299:$A$398,'C Report Grouper'!$D28,'C Report'!X$299:X$398),SUMIF('C Report'!$A$99:$A$198,'C Report Grouper'!$D28,'C Report'!X$99:X$198))</f>
        <v>0</v>
      </c>
      <c r="AA28" s="304">
        <f>IF($D$4="MAP+ADM Waivers",SUMIF('C Report'!$A$99:$A$198,'C Report Grouper'!$D28,'C Report'!Y$99:Y$198)+SUMIF('C Report'!$A$299:$A$398,'C Report Grouper'!$D28,'C Report'!Y$299:Y$398),SUMIF('C Report'!$A$99:$A$198,'C Report Grouper'!$D28,'C Report'!Y$99:Y$198))</f>
        <v>0</v>
      </c>
      <c r="AB28" s="304">
        <f>IF($D$4="MAP+ADM Waivers",SUMIF('C Report'!$A$99:$A$198,'C Report Grouper'!$D28,'C Report'!Z$99:Z$198)+SUMIF('C Report'!$A$299:$A$398,'C Report Grouper'!$D28,'C Report'!Z$299:Z$398),SUMIF('C Report'!$A$99:$A$198,'C Report Grouper'!$D28,'C Report'!Z$99:Z$198))</f>
        <v>0</v>
      </c>
      <c r="AC28" s="305">
        <f>IF($D$4="MAP+ADM Waivers",SUMIF('C Report'!$A$99:$A$198,'C Report Grouper'!$D28,'C Report'!AA$99:AA$198)+SUMIF('C Report'!$A$299:$A$398,'C Report Grouper'!$D28,'C Report'!AA$299:AA$398),SUMIF('C Report'!$A$99:$A$198,'C Report Grouper'!$D28,'C Report'!AA$99:AA$198))</f>
        <v>0</v>
      </c>
    </row>
    <row r="29" spans="2:29" x14ac:dyDescent="0.2">
      <c r="B29" s="214" t="s">
        <v>42</v>
      </c>
      <c r="C29" s="115"/>
      <c r="D29" s="693"/>
      <c r="E29" s="304">
        <f>IF($D$4="MAP+ADM Waivers",SUMIF('C Report'!$A$99:$A$198,'C Report Grouper'!$D29,'C Report'!C$99:C$198)+SUMIF('C Report'!$A$299:$A$398,'C Report Grouper'!$D29,'C Report'!C$299:C$398),SUMIF('C Report'!$A$99:$A$198,'C Report Grouper'!$D29,'C Report'!C$99:C$198))</f>
        <v>0</v>
      </c>
      <c r="F29" s="304">
        <f>IF($D$4="MAP+ADM Waivers",SUMIF('C Report'!$A$99:$A$198,'C Report Grouper'!$D29,'C Report'!D$99:D$198)+SUMIF('C Report'!$A$299:$A$398,'C Report Grouper'!$D29,'C Report'!D$299:D$398),SUMIF('C Report'!$A$99:$A$198,'C Report Grouper'!$D29,'C Report'!D$99:D$198))</f>
        <v>0</v>
      </c>
      <c r="G29" s="304">
        <f>IF($D$4="MAP+ADM Waivers",SUMIF('C Report'!$A$99:$A$198,'C Report Grouper'!$D29,'C Report'!E$99:E$198)+SUMIF('C Report'!$A$299:$A$398,'C Report Grouper'!$D29,'C Report'!E$299:E$398),SUMIF('C Report'!$A$99:$A$198,'C Report Grouper'!$D29,'C Report'!E$99:E$198))</f>
        <v>0</v>
      </c>
      <c r="H29" s="304">
        <f>IF($D$4="MAP+ADM Waivers",SUMIF('C Report'!$A$99:$A$198,'C Report Grouper'!$D29,'C Report'!F$99:F$198)+SUMIF('C Report'!$A$299:$A$398,'C Report Grouper'!$D29,'C Report'!F$299:F$398),SUMIF('C Report'!$A$99:$A$198,'C Report Grouper'!$D29,'C Report'!F$99:F$198))</f>
        <v>0</v>
      </c>
      <c r="I29" s="304">
        <f>IF($D$4="MAP+ADM Waivers",SUMIF('C Report'!$A$99:$A$198,'C Report Grouper'!$D29,'C Report'!G$99:G$198)+SUMIF('C Report'!$A$299:$A$398,'C Report Grouper'!$D29,'C Report'!G$299:G$398),SUMIF('C Report'!$A$99:$A$198,'C Report Grouper'!$D29,'C Report'!G$99:G$198))</f>
        <v>0</v>
      </c>
      <c r="J29" s="304">
        <f>IF($D$4="MAP+ADM Waivers",SUMIF('C Report'!$A$99:$A$198,'C Report Grouper'!$D29,'C Report'!H$99:H$198)+SUMIF('C Report'!$A$299:$A$398,'C Report Grouper'!$D29,'C Report'!H$299:H$398),SUMIF('C Report'!$A$99:$A$198,'C Report Grouper'!$D29,'C Report'!H$99:H$198))</f>
        <v>0</v>
      </c>
      <c r="K29" s="304">
        <f>IF($D$4="MAP+ADM Waivers",SUMIF('C Report'!$A$99:$A$198,'C Report Grouper'!$D29,'C Report'!I$99:I$198)+SUMIF('C Report'!$A$299:$A$398,'C Report Grouper'!$D29,'C Report'!I$299:I$398),SUMIF('C Report'!$A$99:$A$198,'C Report Grouper'!$D29,'C Report'!I$99:I$198))</f>
        <v>0</v>
      </c>
      <c r="L29" s="304">
        <f>IF($D$4="MAP+ADM Waivers",SUMIF('C Report'!$A$99:$A$198,'C Report Grouper'!$D29,'C Report'!J$99:J$198)+SUMIF('C Report'!$A$299:$A$398,'C Report Grouper'!$D29,'C Report'!J$299:J$398),SUMIF('C Report'!$A$99:$A$198,'C Report Grouper'!$D29,'C Report'!J$99:J$198))</f>
        <v>0</v>
      </c>
      <c r="M29" s="304">
        <f>IF($D$4="MAP+ADM Waivers",SUMIF('C Report'!$A$99:$A$198,'C Report Grouper'!$D29,'C Report'!K$99:K$198)+SUMIF('C Report'!$A$299:$A$398,'C Report Grouper'!$D29,'C Report'!K$299:K$398),SUMIF('C Report'!$A$99:$A$198,'C Report Grouper'!$D29,'C Report'!K$99:K$198))</f>
        <v>0</v>
      </c>
      <c r="N29" s="304">
        <f>IF($D$4="MAP+ADM Waivers",SUMIF('C Report'!$A$99:$A$198,'C Report Grouper'!$D29,'C Report'!L$99:L$198)+SUMIF('C Report'!$A$299:$A$398,'C Report Grouper'!$D29,'C Report'!L$299:L$398),SUMIF('C Report'!$A$99:$A$198,'C Report Grouper'!$D29,'C Report'!L$99:L$198))</f>
        <v>0</v>
      </c>
      <c r="O29" s="304">
        <f>IF($D$4="MAP+ADM Waivers",SUMIF('C Report'!$A$99:$A$198,'C Report Grouper'!$D29,'C Report'!M$99:M$198)+SUMIF('C Report'!$A$299:$A$398,'C Report Grouper'!$D29,'C Report'!M$299:M$398),SUMIF('C Report'!$A$99:$A$198,'C Report Grouper'!$D29,'C Report'!M$99:M$198))</f>
        <v>0</v>
      </c>
      <c r="P29" s="304">
        <f>IF($D$4="MAP+ADM Waivers",SUMIF('C Report'!$A$99:$A$198,'C Report Grouper'!$D29,'C Report'!N$99:N$198)+SUMIF('C Report'!$A$299:$A$398,'C Report Grouper'!$D29,'C Report'!N$299:N$398),SUMIF('C Report'!$A$99:$A$198,'C Report Grouper'!$D29,'C Report'!N$99:N$198))</f>
        <v>0</v>
      </c>
      <c r="Q29" s="304">
        <f>IF($D$4="MAP+ADM Waivers",SUMIF('C Report'!$A$99:$A$198,'C Report Grouper'!$D29,'C Report'!O$99:O$198)+SUMIF('C Report'!$A$299:$A$398,'C Report Grouper'!$D29,'C Report'!O$299:O$398),SUMIF('C Report'!$A$99:$A$198,'C Report Grouper'!$D29,'C Report'!O$99:O$198))</f>
        <v>0</v>
      </c>
      <c r="R29" s="304">
        <f>IF($D$4="MAP+ADM Waivers",SUMIF('C Report'!$A$99:$A$198,'C Report Grouper'!$D29,'C Report'!P$99:P$198)+SUMIF('C Report'!$A$299:$A$398,'C Report Grouper'!$D29,'C Report'!P$299:P$398),SUMIF('C Report'!$A$99:$A$198,'C Report Grouper'!$D29,'C Report'!P$99:P$198))</f>
        <v>0</v>
      </c>
      <c r="S29" s="304">
        <f>IF($D$4="MAP+ADM Waivers",SUMIF('C Report'!$A$99:$A$198,'C Report Grouper'!$D29,'C Report'!Q$99:Q$198)+SUMIF('C Report'!$A$299:$A$398,'C Report Grouper'!$D29,'C Report'!Q$299:Q$398),SUMIF('C Report'!$A$99:$A$198,'C Report Grouper'!$D29,'C Report'!Q$99:Q$198))</f>
        <v>0</v>
      </c>
      <c r="T29" s="304">
        <f>IF($D$4="MAP+ADM Waivers",SUMIF('C Report'!$A$99:$A$198,'C Report Grouper'!$D29,'C Report'!R$99:R$198)+SUMIF('C Report'!$A$299:$A$398,'C Report Grouper'!$D29,'C Report'!R$299:R$398),SUMIF('C Report'!$A$99:$A$198,'C Report Grouper'!$D29,'C Report'!R$99:R$198))</f>
        <v>0</v>
      </c>
      <c r="U29" s="304">
        <f>IF($D$4="MAP+ADM Waivers",SUMIF('C Report'!$A$99:$A$198,'C Report Grouper'!$D29,'C Report'!S$99:S$198)+SUMIF('C Report'!$A$299:$A$398,'C Report Grouper'!$D29,'C Report'!S$299:S$398),SUMIF('C Report'!$A$99:$A$198,'C Report Grouper'!$D29,'C Report'!S$99:S$198))</f>
        <v>0</v>
      </c>
      <c r="V29" s="304">
        <f>IF($D$4="MAP+ADM Waivers",SUMIF('C Report'!$A$99:$A$198,'C Report Grouper'!$D29,'C Report'!T$99:T$198)+SUMIF('C Report'!$A$299:$A$398,'C Report Grouper'!$D29,'C Report'!T$299:T$398),SUMIF('C Report'!$A$99:$A$198,'C Report Grouper'!$D29,'C Report'!T$99:T$198))</f>
        <v>0</v>
      </c>
      <c r="W29" s="304">
        <f>IF($D$4="MAP+ADM Waivers",SUMIF('C Report'!$A$99:$A$198,'C Report Grouper'!$D29,'C Report'!U$99:U$198)+SUMIF('C Report'!$A$299:$A$398,'C Report Grouper'!$D29,'C Report'!U$299:U$398),SUMIF('C Report'!$A$99:$A$198,'C Report Grouper'!$D29,'C Report'!U$99:U$198))</f>
        <v>0</v>
      </c>
      <c r="X29" s="304">
        <f>IF($D$4="MAP+ADM Waivers",SUMIF('C Report'!$A$99:$A$198,'C Report Grouper'!$D29,'C Report'!V$99:V$198)+SUMIF('C Report'!$A$299:$A$398,'C Report Grouper'!$D29,'C Report'!V$299:V$398),SUMIF('C Report'!$A$99:$A$198,'C Report Grouper'!$D29,'C Report'!V$99:V$198))</f>
        <v>0</v>
      </c>
      <c r="Y29" s="304">
        <f>IF($D$4="MAP+ADM Waivers",SUMIF('C Report'!$A$99:$A$198,'C Report Grouper'!$D29,'C Report'!W$99:W$198)+SUMIF('C Report'!$A$299:$A$398,'C Report Grouper'!$D29,'C Report'!W$299:W$398),SUMIF('C Report'!$A$99:$A$198,'C Report Grouper'!$D29,'C Report'!W$99:W$198))</f>
        <v>0</v>
      </c>
      <c r="Z29" s="304">
        <f>IF($D$4="MAP+ADM Waivers",SUMIF('C Report'!$A$99:$A$198,'C Report Grouper'!$D29,'C Report'!X$99:X$198)+SUMIF('C Report'!$A$299:$A$398,'C Report Grouper'!$D29,'C Report'!X$299:X$398),SUMIF('C Report'!$A$99:$A$198,'C Report Grouper'!$D29,'C Report'!X$99:X$198))</f>
        <v>0</v>
      </c>
      <c r="AA29" s="304">
        <f>IF($D$4="MAP+ADM Waivers",SUMIF('C Report'!$A$99:$A$198,'C Report Grouper'!$D29,'C Report'!Y$99:Y$198)+SUMIF('C Report'!$A$299:$A$398,'C Report Grouper'!$D29,'C Report'!Y$299:Y$398),SUMIF('C Report'!$A$99:$A$198,'C Report Grouper'!$D29,'C Report'!Y$99:Y$198))</f>
        <v>0</v>
      </c>
      <c r="AB29" s="304">
        <f>IF($D$4="MAP+ADM Waivers",SUMIF('C Report'!$A$99:$A$198,'C Report Grouper'!$D29,'C Report'!Z$99:Z$198)+SUMIF('C Report'!$A$299:$A$398,'C Report Grouper'!$D29,'C Report'!Z$299:Z$398),SUMIF('C Report'!$A$99:$A$198,'C Report Grouper'!$D29,'C Report'!Z$99:Z$198))</f>
        <v>0</v>
      </c>
      <c r="AC29" s="305">
        <f>IF($D$4="MAP+ADM Waivers",SUMIF('C Report'!$A$99:$A$198,'C Report Grouper'!$D29,'C Report'!AA$99:AA$198)+SUMIF('C Report'!$A$299:$A$398,'C Report Grouper'!$D29,'C Report'!AA$299:AA$398),SUMIF('C Report'!$A$99:$A$198,'C Report Grouper'!$D29,'C Report'!AA$99:AA$198))</f>
        <v>0</v>
      </c>
    </row>
    <row r="30" spans="2:29" x14ac:dyDescent="0.2">
      <c r="B30" s="456" t="str">
        <f>IFERROR(VLOOKUP(C30,'MEG Def'!$A$42:$B$45,2),"")</f>
        <v/>
      </c>
      <c r="C30" s="115"/>
      <c r="D30" s="693"/>
      <c r="E30" s="304">
        <f>IF($D$4="MAP+ADM Waivers",SUMIF('C Report'!$A$99:$A$198,'C Report Grouper'!$D30,'C Report'!C$99:C$198)+SUMIF('C Report'!$A$299:$A$398,'C Report Grouper'!$D30,'C Report'!C$299:C$398),SUMIF('C Report'!$A$99:$A$198,'C Report Grouper'!$D30,'C Report'!C$99:C$198))</f>
        <v>0</v>
      </c>
      <c r="F30" s="304">
        <f>IF($D$4="MAP+ADM Waivers",SUMIF('C Report'!$A$99:$A$198,'C Report Grouper'!$D30,'C Report'!D$99:D$198)+SUMIF('C Report'!$A$299:$A$398,'C Report Grouper'!$D30,'C Report'!D$299:D$398),SUMIF('C Report'!$A$99:$A$198,'C Report Grouper'!$D30,'C Report'!D$99:D$198))</f>
        <v>0</v>
      </c>
      <c r="G30" s="304">
        <f>IF($D$4="MAP+ADM Waivers",SUMIF('C Report'!$A$99:$A$198,'C Report Grouper'!$D30,'C Report'!E$99:E$198)+SUMIF('C Report'!$A$299:$A$398,'C Report Grouper'!$D30,'C Report'!E$299:E$398),SUMIF('C Report'!$A$99:$A$198,'C Report Grouper'!$D30,'C Report'!E$99:E$198))</f>
        <v>0</v>
      </c>
      <c r="H30" s="304">
        <f>IF($D$4="MAP+ADM Waivers",SUMIF('C Report'!$A$99:$A$198,'C Report Grouper'!$D30,'C Report'!F$99:F$198)+SUMIF('C Report'!$A$299:$A$398,'C Report Grouper'!$D30,'C Report'!F$299:F$398),SUMIF('C Report'!$A$99:$A$198,'C Report Grouper'!$D30,'C Report'!F$99:F$198))</f>
        <v>0</v>
      </c>
      <c r="I30" s="304">
        <f>IF($D$4="MAP+ADM Waivers",SUMIF('C Report'!$A$99:$A$198,'C Report Grouper'!$D30,'C Report'!G$99:G$198)+SUMIF('C Report'!$A$299:$A$398,'C Report Grouper'!$D30,'C Report'!G$299:G$398),SUMIF('C Report'!$A$99:$A$198,'C Report Grouper'!$D30,'C Report'!G$99:G$198))</f>
        <v>0</v>
      </c>
      <c r="J30" s="304">
        <f>IF($D$4="MAP+ADM Waivers",SUMIF('C Report'!$A$99:$A$198,'C Report Grouper'!$D30,'C Report'!H$99:H$198)+SUMIF('C Report'!$A$299:$A$398,'C Report Grouper'!$D30,'C Report'!H$299:H$398),SUMIF('C Report'!$A$99:$A$198,'C Report Grouper'!$D30,'C Report'!H$99:H$198))</f>
        <v>0</v>
      </c>
      <c r="K30" s="304">
        <f>IF($D$4="MAP+ADM Waivers",SUMIF('C Report'!$A$99:$A$198,'C Report Grouper'!$D30,'C Report'!I$99:I$198)+SUMIF('C Report'!$A$299:$A$398,'C Report Grouper'!$D30,'C Report'!I$299:I$398),SUMIF('C Report'!$A$99:$A$198,'C Report Grouper'!$D30,'C Report'!I$99:I$198))</f>
        <v>0</v>
      </c>
      <c r="L30" s="304">
        <f>IF($D$4="MAP+ADM Waivers",SUMIF('C Report'!$A$99:$A$198,'C Report Grouper'!$D30,'C Report'!J$99:J$198)+SUMIF('C Report'!$A$299:$A$398,'C Report Grouper'!$D30,'C Report'!J$299:J$398),SUMIF('C Report'!$A$99:$A$198,'C Report Grouper'!$D30,'C Report'!J$99:J$198))</f>
        <v>0</v>
      </c>
      <c r="M30" s="304">
        <f>IF($D$4="MAP+ADM Waivers",SUMIF('C Report'!$A$99:$A$198,'C Report Grouper'!$D30,'C Report'!K$99:K$198)+SUMIF('C Report'!$A$299:$A$398,'C Report Grouper'!$D30,'C Report'!K$299:K$398),SUMIF('C Report'!$A$99:$A$198,'C Report Grouper'!$D30,'C Report'!K$99:K$198))</f>
        <v>0</v>
      </c>
      <c r="N30" s="304">
        <f>IF($D$4="MAP+ADM Waivers",SUMIF('C Report'!$A$99:$A$198,'C Report Grouper'!$D30,'C Report'!L$99:L$198)+SUMIF('C Report'!$A$299:$A$398,'C Report Grouper'!$D30,'C Report'!L$299:L$398),SUMIF('C Report'!$A$99:$A$198,'C Report Grouper'!$D30,'C Report'!L$99:L$198))</f>
        <v>0</v>
      </c>
      <c r="O30" s="304">
        <f>IF($D$4="MAP+ADM Waivers",SUMIF('C Report'!$A$99:$A$198,'C Report Grouper'!$D30,'C Report'!M$99:M$198)+SUMIF('C Report'!$A$299:$A$398,'C Report Grouper'!$D30,'C Report'!M$299:M$398),SUMIF('C Report'!$A$99:$A$198,'C Report Grouper'!$D30,'C Report'!M$99:M$198))</f>
        <v>0</v>
      </c>
      <c r="P30" s="304">
        <f>IF($D$4="MAP+ADM Waivers",SUMIF('C Report'!$A$99:$A$198,'C Report Grouper'!$D30,'C Report'!N$99:N$198)+SUMIF('C Report'!$A$299:$A$398,'C Report Grouper'!$D30,'C Report'!N$299:N$398),SUMIF('C Report'!$A$99:$A$198,'C Report Grouper'!$D30,'C Report'!N$99:N$198))</f>
        <v>0</v>
      </c>
      <c r="Q30" s="304">
        <f>IF($D$4="MAP+ADM Waivers",SUMIF('C Report'!$A$99:$A$198,'C Report Grouper'!$D30,'C Report'!O$99:O$198)+SUMIF('C Report'!$A$299:$A$398,'C Report Grouper'!$D30,'C Report'!O$299:O$398),SUMIF('C Report'!$A$99:$A$198,'C Report Grouper'!$D30,'C Report'!O$99:O$198))</f>
        <v>0</v>
      </c>
      <c r="R30" s="304">
        <f>IF($D$4="MAP+ADM Waivers",SUMIF('C Report'!$A$99:$A$198,'C Report Grouper'!$D30,'C Report'!P$99:P$198)+SUMIF('C Report'!$A$299:$A$398,'C Report Grouper'!$D30,'C Report'!P$299:P$398),SUMIF('C Report'!$A$99:$A$198,'C Report Grouper'!$D30,'C Report'!P$99:P$198))</f>
        <v>0</v>
      </c>
      <c r="S30" s="304">
        <f>IF($D$4="MAP+ADM Waivers",SUMIF('C Report'!$A$99:$A$198,'C Report Grouper'!$D30,'C Report'!Q$99:Q$198)+SUMIF('C Report'!$A$299:$A$398,'C Report Grouper'!$D30,'C Report'!Q$299:Q$398),SUMIF('C Report'!$A$99:$A$198,'C Report Grouper'!$D30,'C Report'!Q$99:Q$198))</f>
        <v>0</v>
      </c>
      <c r="T30" s="304">
        <f>IF($D$4="MAP+ADM Waivers",SUMIF('C Report'!$A$99:$A$198,'C Report Grouper'!$D30,'C Report'!R$99:R$198)+SUMIF('C Report'!$A$299:$A$398,'C Report Grouper'!$D30,'C Report'!R$299:R$398),SUMIF('C Report'!$A$99:$A$198,'C Report Grouper'!$D30,'C Report'!R$99:R$198))</f>
        <v>0</v>
      </c>
      <c r="U30" s="304">
        <f>IF($D$4="MAP+ADM Waivers",SUMIF('C Report'!$A$99:$A$198,'C Report Grouper'!$D30,'C Report'!S$99:S$198)+SUMIF('C Report'!$A$299:$A$398,'C Report Grouper'!$D30,'C Report'!S$299:S$398),SUMIF('C Report'!$A$99:$A$198,'C Report Grouper'!$D30,'C Report'!S$99:S$198))</f>
        <v>0</v>
      </c>
      <c r="V30" s="304">
        <f>IF($D$4="MAP+ADM Waivers",SUMIF('C Report'!$A$99:$A$198,'C Report Grouper'!$D30,'C Report'!T$99:T$198)+SUMIF('C Report'!$A$299:$A$398,'C Report Grouper'!$D30,'C Report'!T$299:T$398),SUMIF('C Report'!$A$99:$A$198,'C Report Grouper'!$D30,'C Report'!T$99:T$198))</f>
        <v>0</v>
      </c>
      <c r="W30" s="304">
        <f>IF($D$4="MAP+ADM Waivers",SUMIF('C Report'!$A$99:$A$198,'C Report Grouper'!$D30,'C Report'!U$99:U$198)+SUMIF('C Report'!$A$299:$A$398,'C Report Grouper'!$D30,'C Report'!U$299:U$398),SUMIF('C Report'!$A$99:$A$198,'C Report Grouper'!$D30,'C Report'!U$99:U$198))</f>
        <v>0</v>
      </c>
      <c r="X30" s="304">
        <f>IF($D$4="MAP+ADM Waivers",SUMIF('C Report'!$A$99:$A$198,'C Report Grouper'!$D30,'C Report'!V$99:V$198)+SUMIF('C Report'!$A$299:$A$398,'C Report Grouper'!$D30,'C Report'!V$299:V$398),SUMIF('C Report'!$A$99:$A$198,'C Report Grouper'!$D30,'C Report'!V$99:V$198))</f>
        <v>0</v>
      </c>
      <c r="Y30" s="304">
        <f>IF($D$4="MAP+ADM Waivers",SUMIF('C Report'!$A$99:$A$198,'C Report Grouper'!$D30,'C Report'!W$99:W$198)+SUMIF('C Report'!$A$299:$A$398,'C Report Grouper'!$D30,'C Report'!W$299:W$398),SUMIF('C Report'!$A$99:$A$198,'C Report Grouper'!$D30,'C Report'!W$99:W$198))</f>
        <v>0</v>
      </c>
      <c r="Z30" s="304">
        <f>IF($D$4="MAP+ADM Waivers",SUMIF('C Report'!$A$99:$A$198,'C Report Grouper'!$D30,'C Report'!X$99:X$198)+SUMIF('C Report'!$A$299:$A$398,'C Report Grouper'!$D30,'C Report'!X$299:X$398),SUMIF('C Report'!$A$99:$A$198,'C Report Grouper'!$D30,'C Report'!X$99:X$198))</f>
        <v>0</v>
      </c>
      <c r="AA30" s="304">
        <f>IF($D$4="MAP+ADM Waivers",SUMIF('C Report'!$A$99:$A$198,'C Report Grouper'!$D30,'C Report'!Y$99:Y$198)+SUMIF('C Report'!$A$299:$A$398,'C Report Grouper'!$D30,'C Report'!Y$299:Y$398),SUMIF('C Report'!$A$99:$A$198,'C Report Grouper'!$D30,'C Report'!Y$99:Y$198))</f>
        <v>0</v>
      </c>
      <c r="AB30" s="304">
        <f>IF($D$4="MAP+ADM Waivers",SUMIF('C Report'!$A$99:$A$198,'C Report Grouper'!$D30,'C Report'!Z$99:Z$198)+SUMIF('C Report'!$A$299:$A$398,'C Report Grouper'!$D30,'C Report'!Z$299:Z$398),SUMIF('C Report'!$A$99:$A$198,'C Report Grouper'!$D30,'C Report'!Z$99:Z$198))</f>
        <v>0</v>
      </c>
      <c r="AC30" s="305">
        <f>IF($D$4="MAP+ADM Waivers",SUMIF('C Report'!$A$99:$A$198,'C Report Grouper'!$D30,'C Report'!AA$99:AA$198)+SUMIF('C Report'!$A$299:$A$398,'C Report Grouper'!$D30,'C Report'!AA$299:AA$398),SUMIF('C Report'!$A$99:$A$198,'C Report Grouper'!$D30,'C Report'!AA$99:AA$198))</f>
        <v>0</v>
      </c>
    </row>
    <row r="31" spans="2:29" x14ac:dyDescent="0.2">
      <c r="B31" s="456" t="str">
        <f>IFERROR(VLOOKUP(C31,'MEG Def'!$A$42:$B$45,2),"")</f>
        <v/>
      </c>
      <c r="C31" s="115"/>
      <c r="D31" s="693"/>
      <c r="E31" s="304">
        <f>IF($D$4="MAP+ADM Waivers",SUMIF('C Report'!$A$99:$A$198,'C Report Grouper'!$D31,'C Report'!C$99:C$198)+SUMIF('C Report'!$A$299:$A$398,'C Report Grouper'!$D31,'C Report'!C$299:C$398),SUMIF('C Report'!$A$99:$A$198,'C Report Grouper'!$D31,'C Report'!C$99:C$198))</f>
        <v>0</v>
      </c>
      <c r="F31" s="304">
        <f>IF($D$4="MAP+ADM Waivers",SUMIF('C Report'!$A$99:$A$198,'C Report Grouper'!$D31,'C Report'!D$99:D$198)+SUMIF('C Report'!$A$299:$A$398,'C Report Grouper'!$D31,'C Report'!D$299:D$398),SUMIF('C Report'!$A$99:$A$198,'C Report Grouper'!$D31,'C Report'!D$99:D$198))</f>
        <v>0</v>
      </c>
      <c r="G31" s="304">
        <f>IF($D$4="MAP+ADM Waivers",SUMIF('C Report'!$A$99:$A$198,'C Report Grouper'!$D31,'C Report'!E$99:E$198)+SUMIF('C Report'!$A$299:$A$398,'C Report Grouper'!$D31,'C Report'!E$299:E$398),SUMIF('C Report'!$A$99:$A$198,'C Report Grouper'!$D31,'C Report'!E$99:E$198))</f>
        <v>0</v>
      </c>
      <c r="H31" s="304">
        <f>IF($D$4="MAP+ADM Waivers",SUMIF('C Report'!$A$99:$A$198,'C Report Grouper'!$D31,'C Report'!F$99:F$198)+SUMIF('C Report'!$A$299:$A$398,'C Report Grouper'!$D31,'C Report'!F$299:F$398),SUMIF('C Report'!$A$99:$A$198,'C Report Grouper'!$D31,'C Report'!F$99:F$198))</f>
        <v>0</v>
      </c>
      <c r="I31" s="304">
        <f>IF($D$4="MAP+ADM Waivers",SUMIF('C Report'!$A$99:$A$198,'C Report Grouper'!$D31,'C Report'!G$99:G$198)+SUMIF('C Report'!$A$299:$A$398,'C Report Grouper'!$D31,'C Report'!G$299:G$398),SUMIF('C Report'!$A$99:$A$198,'C Report Grouper'!$D31,'C Report'!G$99:G$198))</f>
        <v>0</v>
      </c>
      <c r="J31" s="304">
        <f>IF($D$4="MAP+ADM Waivers",SUMIF('C Report'!$A$99:$A$198,'C Report Grouper'!$D31,'C Report'!H$99:H$198)+SUMIF('C Report'!$A$299:$A$398,'C Report Grouper'!$D31,'C Report'!H$299:H$398),SUMIF('C Report'!$A$99:$A$198,'C Report Grouper'!$D31,'C Report'!H$99:H$198))</f>
        <v>0</v>
      </c>
      <c r="K31" s="304">
        <f>IF($D$4="MAP+ADM Waivers",SUMIF('C Report'!$A$99:$A$198,'C Report Grouper'!$D31,'C Report'!I$99:I$198)+SUMIF('C Report'!$A$299:$A$398,'C Report Grouper'!$D31,'C Report'!I$299:I$398),SUMIF('C Report'!$A$99:$A$198,'C Report Grouper'!$D31,'C Report'!I$99:I$198))</f>
        <v>0</v>
      </c>
      <c r="L31" s="304">
        <f>IF($D$4="MAP+ADM Waivers",SUMIF('C Report'!$A$99:$A$198,'C Report Grouper'!$D31,'C Report'!J$99:J$198)+SUMIF('C Report'!$A$299:$A$398,'C Report Grouper'!$D31,'C Report'!J$299:J$398),SUMIF('C Report'!$A$99:$A$198,'C Report Grouper'!$D31,'C Report'!J$99:J$198))</f>
        <v>0</v>
      </c>
      <c r="M31" s="304">
        <f>IF($D$4="MAP+ADM Waivers",SUMIF('C Report'!$A$99:$A$198,'C Report Grouper'!$D31,'C Report'!K$99:K$198)+SUMIF('C Report'!$A$299:$A$398,'C Report Grouper'!$D31,'C Report'!K$299:K$398),SUMIF('C Report'!$A$99:$A$198,'C Report Grouper'!$D31,'C Report'!K$99:K$198))</f>
        <v>0</v>
      </c>
      <c r="N31" s="304">
        <f>IF($D$4="MAP+ADM Waivers",SUMIF('C Report'!$A$99:$A$198,'C Report Grouper'!$D31,'C Report'!L$99:L$198)+SUMIF('C Report'!$A$299:$A$398,'C Report Grouper'!$D31,'C Report'!L$299:L$398),SUMIF('C Report'!$A$99:$A$198,'C Report Grouper'!$D31,'C Report'!L$99:L$198))</f>
        <v>0</v>
      </c>
      <c r="O31" s="304">
        <f>IF($D$4="MAP+ADM Waivers",SUMIF('C Report'!$A$99:$A$198,'C Report Grouper'!$D31,'C Report'!M$99:M$198)+SUMIF('C Report'!$A$299:$A$398,'C Report Grouper'!$D31,'C Report'!M$299:M$398),SUMIF('C Report'!$A$99:$A$198,'C Report Grouper'!$D31,'C Report'!M$99:M$198))</f>
        <v>0</v>
      </c>
      <c r="P31" s="304">
        <f>IF($D$4="MAP+ADM Waivers",SUMIF('C Report'!$A$99:$A$198,'C Report Grouper'!$D31,'C Report'!N$99:N$198)+SUMIF('C Report'!$A$299:$A$398,'C Report Grouper'!$D31,'C Report'!N$299:N$398),SUMIF('C Report'!$A$99:$A$198,'C Report Grouper'!$D31,'C Report'!N$99:N$198))</f>
        <v>0</v>
      </c>
      <c r="Q31" s="304">
        <f>IF($D$4="MAP+ADM Waivers",SUMIF('C Report'!$A$99:$A$198,'C Report Grouper'!$D31,'C Report'!O$99:O$198)+SUMIF('C Report'!$A$299:$A$398,'C Report Grouper'!$D31,'C Report'!O$299:O$398),SUMIF('C Report'!$A$99:$A$198,'C Report Grouper'!$D31,'C Report'!O$99:O$198))</f>
        <v>0</v>
      </c>
      <c r="R31" s="304">
        <f>IF($D$4="MAP+ADM Waivers",SUMIF('C Report'!$A$99:$A$198,'C Report Grouper'!$D31,'C Report'!P$99:P$198)+SUMIF('C Report'!$A$299:$A$398,'C Report Grouper'!$D31,'C Report'!P$299:P$398),SUMIF('C Report'!$A$99:$A$198,'C Report Grouper'!$D31,'C Report'!P$99:P$198))</f>
        <v>0</v>
      </c>
      <c r="S31" s="304">
        <f>IF($D$4="MAP+ADM Waivers",SUMIF('C Report'!$A$99:$A$198,'C Report Grouper'!$D31,'C Report'!Q$99:Q$198)+SUMIF('C Report'!$A$299:$A$398,'C Report Grouper'!$D31,'C Report'!Q$299:Q$398),SUMIF('C Report'!$A$99:$A$198,'C Report Grouper'!$D31,'C Report'!Q$99:Q$198))</f>
        <v>0</v>
      </c>
      <c r="T31" s="304">
        <f>IF($D$4="MAP+ADM Waivers",SUMIF('C Report'!$A$99:$A$198,'C Report Grouper'!$D31,'C Report'!R$99:R$198)+SUMIF('C Report'!$A$299:$A$398,'C Report Grouper'!$D31,'C Report'!R$299:R$398),SUMIF('C Report'!$A$99:$A$198,'C Report Grouper'!$D31,'C Report'!R$99:R$198))</f>
        <v>0</v>
      </c>
      <c r="U31" s="304">
        <f>IF($D$4="MAP+ADM Waivers",SUMIF('C Report'!$A$99:$A$198,'C Report Grouper'!$D31,'C Report'!S$99:S$198)+SUMIF('C Report'!$A$299:$A$398,'C Report Grouper'!$D31,'C Report'!S$299:S$398),SUMIF('C Report'!$A$99:$A$198,'C Report Grouper'!$D31,'C Report'!S$99:S$198))</f>
        <v>0</v>
      </c>
      <c r="V31" s="304">
        <f>IF($D$4="MAP+ADM Waivers",SUMIF('C Report'!$A$99:$A$198,'C Report Grouper'!$D31,'C Report'!T$99:T$198)+SUMIF('C Report'!$A$299:$A$398,'C Report Grouper'!$D31,'C Report'!T$299:T$398),SUMIF('C Report'!$A$99:$A$198,'C Report Grouper'!$D31,'C Report'!T$99:T$198))</f>
        <v>0</v>
      </c>
      <c r="W31" s="304">
        <f>IF($D$4="MAP+ADM Waivers",SUMIF('C Report'!$A$99:$A$198,'C Report Grouper'!$D31,'C Report'!U$99:U$198)+SUMIF('C Report'!$A$299:$A$398,'C Report Grouper'!$D31,'C Report'!U$299:U$398),SUMIF('C Report'!$A$99:$A$198,'C Report Grouper'!$D31,'C Report'!U$99:U$198))</f>
        <v>0</v>
      </c>
      <c r="X31" s="304">
        <f>IF($D$4="MAP+ADM Waivers",SUMIF('C Report'!$A$99:$A$198,'C Report Grouper'!$D31,'C Report'!V$99:V$198)+SUMIF('C Report'!$A$299:$A$398,'C Report Grouper'!$D31,'C Report'!V$299:V$398),SUMIF('C Report'!$A$99:$A$198,'C Report Grouper'!$D31,'C Report'!V$99:V$198))</f>
        <v>0</v>
      </c>
      <c r="Y31" s="304">
        <f>IF($D$4="MAP+ADM Waivers",SUMIF('C Report'!$A$99:$A$198,'C Report Grouper'!$D31,'C Report'!W$99:W$198)+SUMIF('C Report'!$A$299:$A$398,'C Report Grouper'!$D31,'C Report'!W$299:W$398),SUMIF('C Report'!$A$99:$A$198,'C Report Grouper'!$D31,'C Report'!W$99:W$198))</f>
        <v>0</v>
      </c>
      <c r="Z31" s="304">
        <f>IF($D$4="MAP+ADM Waivers",SUMIF('C Report'!$A$99:$A$198,'C Report Grouper'!$D31,'C Report'!X$99:X$198)+SUMIF('C Report'!$A$299:$A$398,'C Report Grouper'!$D31,'C Report'!X$299:X$398),SUMIF('C Report'!$A$99:$A$198,'C Report Grouper'!$D31,'C Report'!X$99:X$198))</f>
        <v>0</v>
      </c>
      <c r="AA31" s="304">
        <f>IF($D$4="MAP+ADM Waivers",SUMIF('C Report'!$A$99:$A$198,'C Report Grouper'!$D31,'C Report'!Y$99:Y$198)+SUMIF('C Report'!$A$299:$A$398,'C Report Grouper'!$D31,'C Report'!Y$299:Y$398),SUMIF('C Report'!$A$99:$A$198,'C Report Grouper'!$D31,'C Report'!Y$99:Y$198))</f>
        <v>0</v>
      </c>
      <c r="AB31" s="304">
        <f>IF($D$4="MAP+ADM Waivers",SUMIF('C Report'!$A$99:$A$198,'C Report Grouper'!$D31,'C Report'!Z$99:Z$198)+SUMIF('C Report'!$A$299:$A$398,'C Report Grouper'!$D31,'C Report'!Z$299:Z$398),SUMIF('C Report'!$A$99:$A$198,'C Report Grouper'!$D31,'C Report'!Z$99:Z$198))</f>
        <v>0</v>
      </c>
      <c r="AC31" s="305">
        <f>IF($D$4="MAP+ADM Waivers",SUMIF('C Report'!$A$99:$A$198,'C Report Grouper'!$D31,'C Report'!AA$99:AA$198)+SUMIF('C Report'!$A$299:$A$398,'C Report Grouper'!$D31,'C Report'!AA$299:AA$398),SUMIF('C Report'!$A$99:$A$198,'C Report Grouper'!$D31,'C Report'!AA$99:AA$198))</f>
        <v>0</v>
      </c>
    </row>
    <row r="32" spans="2:29" x14ac:dyDescent="0.2">
      <c r="B32" s="456" t="str">
        <f>IFERROR(VLOOKUP(C32,'MEG Def'!$A$42:$B$45,2),"")</f>
        <v/>
      </c>
      <c r="C32" s="115"/>
      <c r="D32" s="693"/>
      <c r="E32" s="304">
        <f>IF($D$4="MAP+ADM Waivers",SUMIF('C Report'!$A$99:$A$198,'C Report Grouper'!$D32,'C Report'!C$99:C$198)+SUMIF('C Report'!$A$299:$A$398,'C Report Grouper'!$D32,'C Report'!C$299:C$398),SUMIF('C Report'!$A$99:$A$198,'C Report Grouper'!$D32,'C Report'!C$99:C$198))</f>
        <v>0</v>
      </c>
      <c r="F32" s="304">
        <f>IF($D$4="MAP+ADM Waivers",SUMIF('C Report'!$A$99:$A$198,'C Report Grouper'!$D32,'C Report'!D$99:D$198)+SUMIF('C Report'!$A$299:$A$398,'C Report Grouper'!$D32,'C Report'!D$299:D$398),SUMIF('C Report'!$A$99:$A$198,'C Report Grouper'!$D32,'C Report'!D$99:D$198))</f>
        <v>0</v>
      </c>
      <c r="G32" s="304">
        <f>IF($D$4="MAP+ADM Waivers",SUMIF('C Report'!$A$99:$A$198,'C Report Grouper'!$D32,'C Report'!E$99:E$198)+SUMIF('C Report'!$A$299:$A$398,'C Report Grouper'!$D32,'C Report'!E$299:E$398),SUMIF('C Report'!$A$99:$A$198,'C Report Grouper'!$D32,'C Report'!E$99:E$198))</f>
        <v>0</v>
      </c>
      <c r="H32" s="304">
        <f>IF($D$4="MAP+ADM Waivers",SUMIF('C Report'!$A$99:$A$198,'C Report Grouper'!$D32,'C Report'!F$99:F$198)+SUMIF('C Report'!$A$299:$A$398,'C Report Grouper'!$D32,'C Report'!F$299:F$398),SUMIF('C Report'!$A$99:$A$198,'C Report Grouper'!$D32,'C Report'!F$99:F$198))</f>
        <v>0</v>
      </c>
      <c r="I32" s="304">
        <f>IF($D$4="MAP+ADM Waivers",SUMIF('C Report'!$A$99:$A$198,'C Report Grouper'!$D32,'C Report'!G$99:G$198)+SUMIF('C Report'!$A$299:$A$398,'C Report Grouper'!$D32,'C Report'!G$299:G$398),SUMIF('C Report'!$A$99:$A$198,'C Report Grouper'!$D32,'C Report'!G$99:G$198))</f>
        <v>0</v>
      </c>
      <c r="J32" s="304">
        <f>IF($D$4="MAP+ADM Waivers",SUMIF('C Report'!$A$99:$A$198,'C Report Grouper'!$D32,'C Report'!H$99:H$198)+SUMIF('C Report'!$A$299:$A$398,'C Report Grouper'!$D32,'C Report'!H$299:H$398),SUMIF('C Report'!$A$99:$A$198,'C Report Grouper'!$D32,'C Report'!H$99:H$198))</f>
        <v>0</v>
      </c>
      <c r="K32" s="304">
        <f>IF($D$4="MAP+ADM Waivers",SUMIF('C Report'!$A$99:$A$198,'C Report Grouper'!$D32,'C Report'!I$99:I$198)+SUMIF('C Report'!$A$299:$A$398,'C Report Grouper'!$D32,'C Report'!I$299:I$398),SUMIF('C Report'!$A$99:$A$198,'C Report Grouper'!$D32,'C Report'!I$99:I$198))</f>
        <v>0</v>
      </c>
      <c r="L32" s="304">
        <f>IF($D$4="MAP+ADM Waivers",SUMIF('C Report'!$A$99:$A$198,'C Report Grouper'!$D32,'C Report'!J$99:J$198)+SUMIF('C Report'!$A$299:$A$398,'C Report Grouper'!$D32,'C Report'!J$299:J$398),SUMIF('C Report'!$A$99:$A$198,'C Report Grouper'!$D32,'C Report'!J$99:J$198))</f>
        <v>0</v>
      </c>
      <c r="M32" s="304">
        <f>IF($D$4="MAP+ADM Waivers",SUMIF('C Report'!$A$99:$A$198,'C Report Grouper'!$D32,'C Report'!K$99:K$198)+SUMIF('C Report'!$A$299:$A$398,'C Report Grouper'!$D32,'C Report'!K$299:K$398),SUMIF('C Report'!$A$99:$A$198,'C Report Grouper'!$D32,'C Report'!K$99:K$198))</f>
        <v>0</v>
      </c>
      <c r="N32" s="304">
        <f>IF($D$4="MAP+ADM Waivers",SUMIF('C Report'!$A$99:$A$198,'C Report Grouper'!$D32,'C Report'!L$99:L$198)+SUMIF('C Report'!$A$299:$A$398,'C Report Grouper'!$D32,'C Report'!L$299:L$398),SUMIF('C Report'!$A$99:$A$198,'C Report Grouper'!$D32,'C Report'!L$99:L$198))</f>
        <v>0</v>
      </c>
      <c r="O32" s="304">
        <f>IF($D$4="MAP+ADM Waivers",SUMIF('C Report'!$A$99:$A$198,'C Report Grouper'!$D32,'C Report'!M$99:M$198)+SUMIF('C Report'!$A$299:$A$398,'C Report Grouper'!$D32,'C Report'!M$299:M$398),SUMIF('C Report'!$A$99:$A$198,'C Report Grouper'!$D32,'C Report'!M$99:M$198))</f>
        <v>0</v>
      </c>
      <c r="P32" s="304">
        <f>IF($D$4="MAP+ADM Waivers",SUMIF('C Report'!$A$99:$A$198,'C Report Grouper'!$D32,'C Report'!N$99:N$198)+SUMIF('C Report'!$A$299:$A$398,'C Report Grouper'!$D32,'C Report'!N$299:N$398),SUMIF('C Report'!$A$99:$A$198,'C Report Grouper'!$D32,'C Report'!N$99:N$198))</f>
        <v>0</v>
      </c>
      <c r="Q32" s="304">
        <f>IF($D$4="MAP+ADM Waivers",SUMIF('C Report'!$A$99:$A$198,'C Report Grouper'!$D32,'C Report'!O$99:O$198)+SUMIF('C Report'!$A$299:$A$398,'C Report Grouper'!$D32,'C Report'!O$299:O$398),SUMIF('C Report'!$A$99:$A$198,'C Report Grouper'!$D32,'C Report'!O$99:O$198))</f>
        <v>0</v>
      </c>
      <c r="R32" s="304">
        <f>IF($D$4="MAP+ADM Waivers",SUMIF('C Report'!$A$99:$A$198,'C Report Grouper'!$D32,'C Report'!P$99:P$198)+SUMIF('C Report'!$A$299:$A$398,'C Report Grouper'!$D32,'C Report'!P$299:P$398),SUMIF('C Report'!$A$99:$A$198,'C Report Grouper'!$D32,'C Report'!P$99:P$198))</f>
        <v>0</v>
      </c>
      <c r="S32" s="304">
        <f>IF($D$4="MAP+ADM Waivers",SUMIF('C Report'!$A$99:$A$198,'C Report Grouper'!$D32,'C Report'!Q$99:Q$198)+SUMIF('C Report'!$A$299:$A$398,'C Report Grouper'!$D32,'C Report'!Q$299:Q$398),SUMIF('C Report'!$A$99:$A$198,'C Report Grouper'!$D32,'C Report'!Q$99:Q$198))</f>
        <v>0</v>
      </c>
      <c r="T32" s="304">
        <f>IF($D$4="MAP+ADM Waivers",SUMIF('C Report'!$A$99:$A$198,'C Report Grouper'!$D32,'C Report'!R$99:R$198)+SUMIF('C Report'!$A$299:$A$398,'C Report Grouper'!$D32,'C Report'!R$299:R$398),SUMIF('C Report'!$A$99:$A$198,'C Report Grouper'!$D32,'C Report'!R$99:R$198))</f>
        <v>0</v>
      </c>
      <c r="U32" s="304">
        <f>IF($D$4="MAP+ADM Waivers",SUMIF('C Report'!$A$99:$A$198,'C Report Grouper'!$D32,'C Report'!S$99:S$198)+SUMIF('C Report'!$A$299:$A$398,'C Report Grouper'!$D32,'C Report'!S$299:S$398),SUMIF('C Report'!$A$99:$A$198,'C Report Grouper'!$D32,'C Report'!S$99:S$198))</f>
        <v>0</v>
      </c>
      <c r="V32" s="304">
        <f>IF($D$4="MAP+ADM Waivers",SUMIF('C Report'!$A$99:$A$198,'C Report Grouper'!$D32,'C Report'!T$99:T$198)+SUMIF('C Report'!$A$299:$A$398,'C Report Grouper'!$D32,'C Report'!T$299:T$398),SUMIF('C Report'!$A$99:$A$198,'C Report Grouper'!$D32,'C Report'!T$99:T$198))</f>
        <v>0</v>
      </c>
      <c r="W32" s="304">
        <f>IF($D$4="MAP+ADM Waivers",SUMIF('C Report'!$A$99:$A$198,'C Report Grouper'!$D32,'C Report'!U$99:U$198)+SUMIF('C Report'!$A$299:$A$398,'C Report Grouper'!$D32,'C Report'!U$299:U$398),SUMIF('C Report'!$A$99:$A$198,'C Report Grouper'!$D32,'C Report'!U$99:U$198))</f>
        <v>0</v>
      </c>
      <c r="X32" s="304">
        <f>IF($D$4="MAP+ADM Waivers",SUMIF('C Report'!$A$99:$A$198,'C Report Grouper'!$D32,'C Report'!V$99:V$198)+SUMIF('C Report'!$A$299:$A$398,'C Report Grouper'!$D32,'C Report'!V$299:V$398),SUMIF('C Report'!$A$99:$A$198,'C Report Grouper'!$D32,'C Report'!V$99:V$198))</f>
        <v>0</v>
      </c>
      <c r="Y32" s="304">
        <f>IF($D$4="MAP+ADM Waivers",SUMIF('C Report'!$A$99:$A$198,'C Report Grouper'!$D32,'C Report'!W$99:W$198)+SUMIF('C Report'!$A$299:$A$398,'C Report Grouper'!$D32,'C Report'!W$299:W$398),SUMIF('C Report'!$A$99:$A$198,'C Report Grouper'!$D32,'C Report'!W$99:W$198))</f>
        <v>0</v>
      </c>
      <c r="Z32" s="304">
        <f>IF($D$4="MAP+ADM Waivers",SUMIF('C Report'!$A$99:$A$198,'C Report Grouper'!$D32,'C Report'!X$99:X$198)+SUMIF('C Report'!$A$299:$A$398,'C Report Grouper'!$D32,'C Report'!X$299:X$398),SUMIF('C Report'!$A$99:$A$198,'C Report Grouper'!$D32,'C Report'!X$99:X$198))</f>
        <v>0</v>
      </c>
      <c r="AA32" s="304">
        <f>IF($D$4="MAP+ADM Waivers",SUMIF('C Report'!$A$99:$A$198,'C Report Grouper'!$D32,'C Report'!Y$99:Y$198)+SUMIF('C Report'!$A$299:$A$398,'C Report Grouper'!$D32,'C Report'!Y$299:Y$398),SUMIF('C Report'!$A$99:$A$198,'C Report Grouper'!$D32,'C Report'!Y$99:Y$198))</f>
        <v>0</v>
      </c>
      <c r="AB32" s="304">
        <f>IF($D$4="MAP+ADM Waivers",SUMIF('C Report'!$A$99:$A$198,'C Report Grouper'!$D32,'C Report'!Z$99:Z$198)+SUMIF('C Report'!$A$299:$A$398,'C Report Grouper'!$D32,'C Report'!Z$299:Z$398),SUMIF('C Report'!$A$99:$A$198,'C Report Grouper'!$D32,'C Report'!Z$99:Z$198))</f>
        <v>0</v>
      </c>
      <c r="AC32" s="305">
        <f>IF($D$4="MAP+ADM Waivers",SUMIF('C Report'!$A$99:$A$198,'C Report Grouper'!$D32,'C Report'!AA$99:AA$198)+SUMIF('C Report'!$A$299:$A$398,'C Report Grouper'!$D32,'C Report'!AA$299:AA$398),SUMIF('C Report'!$A$99:$A$198,'C Report Grouper'!$D32,'C Report'!AA$99:AA$198))</f>
        <v>0</v>
      </c>
    </row>
    <row r="33" spans="2:29" x14ac:dyDescent="0.2">
      <c r="B33" s="215"/>
      <c r="C33" s="115"/>
      <c r="D33" s="693"/>
      <c r="E33" s="304">
        <f>IF($D$4="MAP+ADM Waivers",SUMIF('C Report'!$A$99:$A$198,'C Report Grouper'!$D33,'C Report'!C$99:C$198)+SUMIF('C Report'!$A$299:$A$398,'C Report Grouper'!$D33,'C Report'!C$299:C$398),SUMIF('C Report'!$A$99:$A$198,'C Report Grouper'!$D33,'C Report'!C$99:C$198))</f>
        <v>0</v>
      </c>
      <c r="F33" s="304">
        <f>IF($D$4="MAP+ADM Waivers",SUMIF('C Report'!$A$99:$A$198,'C Report Grouper'!$D33,'C Report'!D$99:D$198)+SUMIF('C Report'!$A$299:$A$398,'C Report Grouper'!$D33,'C Report'!D$299:D$398),SUMIF('C Report'!$A$99:$A$198,'C Report Grouper'!$D33,'C Report'!D$99:D$198))</f>
        <v>0</v>
      </c>
      <c r="G33" s="304">
        <f>IF($D$4="MAP+ADM Waivers",SUMIF('C Report'!$A$99:$A$198,'C Report Grouper'!$D33,'C Report'!E$99:E$198)+SUMIF('C Report'!$A$299:$A$398,'C Report Grouper'!$D33,'C Report'!E$299:E$398),SUMIF('C Report'!$A$99:$A$198,'C Report Grouper'!$D33,'C Report'!E$99:E$198))</f>
        <v>0</v>
      </c>
      <c r="H33" s="304">
        <f>IF($D$4="MAP+ADM Waivers",SUMIF('C Report'!$A$99:$A$198,'C Report Grouper'!$D33,'C Report'!F$99:F$198)+SUMIF('C Report'!$A$299:$A$398,'C Report Grouper'!$D33,'C Report'!F$299:F$398),SUMIF('C Report'!$A$99:$A$198,'C Report Grouper'!$D33,'C Report'!F$99:F$198))</f>
        <v>0</v>
      </c>
      <c r="I33" s="304">
        <f>IF($D$4="MAP+ADM Waivers",SUMIF('C Report'!$A$99:$A$198,'C Report Grouper'!$D33,'C Report'!G$99:G$198)+SUMIF('C Report'!$A$299:$A$398,'C Report Grouper'!$D33,'C Report'!G$299:G$398),SUMIF('C Report'!$A$99:$A$198,'C Report Grouper'!$D33,'C Report'!G$99:G$198))</f>
        <v>0</v>
      </c>
      <c r="J33" s="304">
        <f>IF($D$4="MAP+ADM Waivers",SUMIF('C Report'!$A$99:$A$198,'C Report Grouper'!$D33,'C Report'!H$99:H$198)+SUMIF('C Report'!$A$299:$A$398,'C Report Grouper'!$D33,'C Report'!H$299:H$398),SUMIF('C Report'!$A$99:$A$198,'C Report Grouper'!$D33,'C Report'!H$99:H$198))</f>
        <v>0</v>
      </c>
      <c r="K33" s="304">
        <f>IF($D$4="MAP+ADM Waivers",SUMIF('C Report'!$A$99:$A$198,'C Report Grouper'!$D33,'C Report'!I$99:I$198)+SUMIF('C Report'!$A$299:$A$398,'C Report Grouper'!$D33,'C Report'!I$299:I$398),SUMIF('C Report'!$A$99:$A$198,'C Report Grouper'!$D33,'C Report'!I$99:I$198))</f>
        <v>0</v>
      </c>
      <c r="L33" s="304">
        <f>IF($D$4="MAP+ADM Waivers",SUMIF('C Report'!$A$99:$A$198,'C Report Grouper'!$D33,'C Report'!J$99:J$198)+SUMIF('C Report'!$A$299:$A$398,'C Report Grouper'!$D33,'C Report'!J$299:J$398),SUMIF('C Report'!$A$99:$A$198,'C Report Grouper'!$D33,'C Report'!J$99:J$198))</f>
        <v>0</v>
      </c>
      <c r="M33" s="304">
        <f>IF($D$4="MAP+ADM Waivers",SUMIF('C Report'!$A$99:$A$198,'C Report Grouper'!$D33,'C Report'!K$99:K$198)+SUMIF('C Report'!$A$299:$A$398,'C Report Grouper'!$D33,'C Report'!K$299:K$398),SUMIF('C Report'!$A$99:$A$198,'C Report Grouper'!$D33,'C Report'!K$99:K$198))</f>
        <v>0</v>
      </c>
      <c r="N33" s="304">
        <f>IF($D$4="MAP+ADM Waivers",SUMIF('C Report'!$A$99:$A$198,'C Report Grouper'!$D33,'C Report'!L$99:L$198)+SUMIF('C Report'!$A$299:$A$398,'C Report Grouper'!$D33,'C Report'!L$299:L$398),SUMIF('C Report'!$A$99:$A$198,'C Report Grouper'!$D33,'C Report'!L$99:L$198))</f>
        <v>0</v>
      </c>
      <c r="O33" s="304">
        <f>IF($D$4="MAP+ADM Waivers",SUMIF('C Report'!$A$99:$A$198,'C Report Grouper'!$D33,'C Report'!M$99:M$198)+SUMIF('C Report'!$A$299:$A$398,'C Report Grouper'!$D33,'C Report'!M$299:M$398),SUMIF('C Report'!$A$99:$A$198,'C Report Grouper'!$D33,'C Report'!M$99:M$198))</f>
        <v>0</v>
      </c>
      <c r="P33" s="304">
        <f>IF($D$4="MAP+ADM Waivers",SUMIF('C Report'!$A$99:$A$198,'C Report Grouper'!$D33,'C Report'!N$99:N$198)+SUMIF('C Report'!$A$299:$A$398,'C Report Grouper'!$D33,'C Report'!N$299:N$398),SUMIF('C Report'!$A$99:$A$198,'C Report Grouper'!$D33,'C Report'!N$99:N$198))</f>
        <v>0</v>
      </c>
      <c r="Q33" s="304">
        <f>IF($D$4="MAP+ADM Waivers",SUMIF('C Report'!$A$99:$A$198,'C Report Grouper'!$D33,'C Report'!O$99:O$198)+SUMIF('C Report'!$A$299:$A$398,'C Report Grouper'!$D33,'C Report'!O$299:O$398),SUMIF('C Report'!$A$99:$A$198,'C Report Grouper'!$D33,'C Report'!O$99:O$198))</f>
        <v>0</v>
      </c>
      <c r="R33" s="304">
        <f>IF($D$4="MAP+ADM Waivers",SUMIF('C Report'!$A$99:$A$198,'C Report Grouper'!$D33,'C Report'!P$99:P$198)+SUMIF('C Report'!$A$299:$A$398,'C Report Grouper'!$D33,'C Report'!P$299:P$398),SUMIF('C Report'!$A$99:$A$198,'C Report Grouper'!$D33,'C Report'!P$99:P$198))</f>
        <v>0</v>
      </c>
      <c r="S33" s="304">
        <f>IF($D$4="MAP+ADM Waivers",SUMIF('C Report'!$A$99:$A$198,'C Report Grouper'!$D33,'C Report'!Q$99:Q$198)+SUMIF('C Report'!$A$299:$A$398,'C Report Grouper'!$D33,'C Report'!Q$299:Q$398),SUMIF('C Report'!$A$99:$A$198,'C Report Grouper'!$D33,'C Report'!Q$99:Q$198))</f>
        <v>0</v>
      </c>
      <c r="T33" s="304">
        <f>IF($D$4="MAP+ADM Waivers",SUMIF('C Report'!$A$99:$A$198,'C Report Grouper'!$D33,'C Report'!R$99:R$198)+SUMIF('C Report'!$A$299:$A$398,'C Report Grouper'!$D33,'C Report'!R$299:R$398),SUMIF('C Report'!$A$99:$A$198,'C Report Grouper'!$D33,'C Report'!R$99:R$198))</f>
        <v>0</v>
      </c>
      <c r="U33" s="304">
        <f>IF($D$4="MAP+ADM Waivers",SUMIF('C Report'!$A$99:$A$198,'C Report Grouper'!$D33,'C Report'!S$99:S$198)+SUMIF('C Report'!$A$299:$A$398,'C Report Grouper'!$D33,'C Report'!S$299:S$398),SUMIF('C Report'!$A$99:$A$198,'C Report Grouper'!$D33,'C Report'!S$99:S$198))</f>
        <v>0</v>
      </c>
      <c r="V33" s="304">
        <f>IF($D$4="MAP+ADM Waivers",SUMIF('C Report'!$A$99:$A$198,'C Report Grouper'!$D33,'C Report'!T$99:T$198)+SUMIF('C Report'!$A$299:$A$398,'C Report Grouper'!$D33,'C Report'!T$299:T$398),SUMIF('C Report'!$A$99:$A$198,'C Report Grouper'!$D33,'C Report'!T$99:T$198))</f>
        <v>0</v>
      </c>
      <c r="W33" s="304">
        <f>IF($D$4="MAP+ADM Waivers",SUMIF('C Report'!$A$99:$A$198,'C Report Grouper'!$D33,'C Report'!U$99:U$198)+SUMIF('C Report'!$A$299:$A$398,'C Report Grouper'!$D33,'C Report'!U$299:U$398),SUMIF('C Report'!$A$99:$A$198,'C Report Grouper'!$D33,'C Report'!U$99:U$198))</f>
        <v>0</v>
      </c>
      <c r="X33" s="304">
        <f>IF($D$4="MAP+ADM Waivers",SUMIF('C Report'!$A$99:$A$198,'C Report Grouper'!$D33,'C Report'!V$99:V$198)+SUMIF('C Report'!$A$299:$A$398,'C Report Grouper'!$D33,'C Report'!V$299:V$398),SUMIF('C Report'!$A$99:$A$198,'C Report Grouper'!$D33,'C Report'!V$99:V$198))</f>
        <v>0</v>
      </c>
      <c r="Y33" s="304">
        <f>IF($D$4="MAP+ADM Waivers",SUMIF('C Report'!$A$99:$A$198,'C Report Grouper'!$D33,'C Report'!W$99:W$198)+SUMIF('C Report'!$A$299:$A$398,'C Report Grouper'!$D33,'C Report'!W$299:W$398),SUMIF('C Report'!$A$99:$A$198,'C Report Grouper'!$D33,'C Report'!W$99:W$198))</f>
        <v>0</v>
      </c>
      <c r="Z33" s="304">
        <f>IF($D$4="MAP+ADM Waivers",SUMIF('C Report'!$A$99:$A$198,'C Report Grouper'!$D33,'C Report'!X$99:X$198)+SUMIF('C Report'!$A$299:$A$398,'C Report Grouper'!$D33,'C Report'!X$299:X$398),SUMIF('C Report'!$A$99:$A$198,'C Report Grouper'!$D33,'C Report'!X$99:X$198))</f>
        <v>0</v>
      </c>
      <c r="AA33" s="304">
        <f>IF($D$4="MAP+ADM Waivers",SUMIF('C Report'!$A$99:$A$198,'C Report Grouper'!$D33,'C Report'!Y$99:Y$198)+SUMIF('C Report'!$A$299:$A$398,'C Report Grouper'!$D33,'C Report'!Y$299:Y$398),SUMIF('C Report'!$A$99:$A$198,'C Report Grouper'!$D33,'C Report'!Y$99:Y$198))</f>
        <v>0</v>
      </c>
      <c r="AB33" s="304">
        <f>IF($D$4="MAP+ADM Waivers",SUMIF('C Report'!$A$99:$A$198,'C Report Grouper'!$D33,'C Report'!Z$99:Z$198)+SUMIF('C Report'!$A$299:$A$398,'C Report Grouper'!$D33,'C Report'!Z$299:Z$398),SUMIF('C Report'!$A$99:$A$198,'C Report Grouper'!$D33,'C Report'!Z$99:Z$198))</f>
        <v>0</v>
      </c>
      <c r="AC33" s="305">
        <f>IF($D$4="MAP+ADM Waivers",SUMIF('C Report'!$A$99:$A$198,'C Report Grouper'!$D33,'C Report'!AA$99:AA$198)+SUMIF('C Report'!$A$299:$A$398,'C Report Grouper'!$D33,'C Report'!AA$299:AA$398),SUMIF('C Report'!$A$99:$A$198,'C Report Grouper'!$D33,'C Report'!AA$99:AA$198))</f>
        <v>0</v>
      </c>
    </row>
    <row r="34" spans="2:29" x14ac:dyDescent="0.2">
      <c r="B34" s="216" t="s">
        <v>41</v>
      </c>
      <c r="C34" s="115"/>
      <c r="D34" s="693"/>
      <c r="E34" s="304">
        <f>IF($D$4="MAP+ADM Waivers",SUMIF('C Report'!$A$99:$A$198,'C Report Grouper'!$D34,'C Report'!C$99:C$198)+SUMIF('C Report'!$A$299:$A$398,'C Report Grouper'!$D34,'C Report'!C$299:C$398),SUMIF('C Report'!$A$99:$A$198,'C Report Grouper'!$D34,'C Report'!C$99:C$198))</f>
        <v>0</v>
      </c>
      <c r="F34" s="304">
        <f>IF($D$4="MAP+ADM Waivers",SUMIF('C Report'!$A$99:$A$198,'C Report Grouper'!$D34,'C Report'!D$99:D$198)+SUMIF('C Report'!$A$299:$A$398,'C Report Grouper'!$D34,'C Report'!D$299:D$398),SUMIF('C Report'!$A$99:$A$198,'C Report Grouper'!$D34,'C Report'!D$99:D$198))</f>
        <v>0</v>
      </c>
      <c r="G34" s="304">
        <f>IF($D$4="MAP+ADM Waivers",SUMIF('C Report'!$A$99:$A$198,'C Report Grouper'!$D34,'C Report'!E$99:E$198)+SUMIF('C Report'!$A$299:$A$398,'C Report Grouper'!$D34,'C Report'!E$299:E$398),SUMIF('C Report'!$A$99:$A$198,'C Report Grouper'!$D34,'C Report'!E$99:E$198))</f>
        <v>0</v>
      </c>
      <c r="H34" s="304">
        <f>IF($D$4="MAP+ADM Waivers",SUMIF('C Report'!$A$99:$A$198,'C Report Grouper'!$D34,'C Report'!F$99:F$198)+SUMIF('C Report'!$A$299:$A$398,'C Report Grouper'!$D34,'C Report'!F$299:F$398),SUMIF('C Report'!$A$99:$A$198,'C Report Grouper'!$D34,'C Report'!F$99:F$198))</f>
        <v>0</v>
      </c>
      <c r="I34" s="304">
        <f>IF($D$4="MAP+ADM Waivers",SUMIF('C Report'!$A$99:$A$198,'C Report Grouper'!$D34,'C Report'!G$99:G$198)+SUMIF('C Report'!$A$299:$A$398,'C Report Grouper'!$D34,'C Report'!G$299:G$398),SUMIF('C Report'!$A$99:$A$198,'C Report Grouper'!$D34,'C Report'!G$99:G$198))</f>
        <v>0</v>
      </c>
      <c r="J34" s="304">
        <f>IF($D$4="MAP+ADM Waivers",SUMIF('C Report'!$A$99:$A$198,'C Report Grouper'!$D34,'C Report'!H$99:H$198)+SUMIF('C Report'!$A$299:$A$398,'C Report Grouper'!$D34,'C Report'!H$299:H$398),SUMIF('C Report'!$A$99:$A$198,'C Report Grouper'!$D34,'C Report'!H$99:H$198))</f>
        <v>0</v>
      </c>
      <c r="K34" s="304">
        <f>IF($D$4="MAP+ADM Waivers",SUMIF('C Report'!$A$99:$A$198,'C Report Grouper'!$D34,'C Report'!I$99:I$198)+SUMIF('C Report'!$A$299:$A$398,'C Report Grouper'!$D34,'C Report'!I$299:I$398),SUMIF('C Report'!$A$99:$A$198,'C Report Grouper'!$D34,'C Report'!I$99:I$198))</f>
        <v>0</v>
      </c>
      <c r="L34" s="304">
        <f>IF($D$4="MAP+ADM Waivers",SUMIF('C Report'!$A$99:$A$198,'C Report Grouper'!$D34,'C Report'!J$99:J$198)+SUMIF('C Report'!$A$299:$A$398,'C Report Grouper'!$D34,'C Report'!J$299:J$398),SUMIF('C Report'!$A$99:$A$198,'C Report Grouper'!$D34,'C Report'!J$99:J$198))</f>
        <v>0</v>
      </c>
      <c r="M34" s="304">
        <f>IF($D$4="MAP+ADM Waivers",SUMIF('C Report'!$A$99:$A$198,'C Report Grouper'!$D34,'C Report'!K$99:K$198)+SUMIF('C Report'!$A$299:$A$398,'C Report Grouper'!$D34,'C Report'!K$299:K$398),SUMIF('C Report'!$A$99:$A$198,'C Report Grouper'!$D34,'C Report'!K$99:K$198))</f>
        <v>0</v>
      </c>
      <c r="N34" s="304">
        <f>IF($D$4="MAP+ADM Waivers",SUMIF('C Report'!$A$99:$A$198,'C Report Grouper'!$D34,'C Report'!L$99:L$198)+SUMIF('C Report'!$A$299:$A$398,'C Report Grouper'!$D34,'C Report'!L$299:L$398),SUMIF('C Report'!$A$99:$A$198,'C Report Grouper'!$D34,'C Report'!L$99:L$198))</f>
        <v>0</v>
      </c>
      <c r="O34" s="304">
        <f>IF($D$4="MAP+ADM Waivers",SUMIF('C Report'!$A$99:$A$198,'C Report Grouper'!$D34,'C Report'!M$99:M$198)+SUMIF('C Report'!$A$299:$A$398,'C Report Grouper'!$D34,'C Report'!M$299:M$398),SUMIF('C Report'!$A$99:$A$198,'C Report Grouper'!$D34,'C Report'!M$99:M$198))</f>
        <v>0</v>
      </c>
      <c r="P34" s="304">
        <f>IF($D$4="MAP+ADM Waivers",SUMIF('C Report'!$A$99:$A$198,'C Report Grouper'!$D34,'C Report'!N$99:N$198)+SUMIF('C Report'!$A$299:$A$398,'C Report Grouper'!$D34,'C Report'!N$299:N$398),SUMIF('C Report'!$A$99:$A$198,'C Report Grouper'!$D34,'C Report'!N$99:N$198))</f>
        <v>0</v>
      </c>
      <c r="Q34" s="304">
        <f>IF($D$4="MAP+ADM Waivers",SUMIF('C Report'!$A$99:$A$198,'C Report Grouper'!$D34,'C Report'!O$99:O$198)+SUMIF('C Report'!$A$299:$A$398,'C Report Grouper'!$D34,'C Report'!O$299:O$398),SUMIF('C Report'!$A$99:$A$198,'C Report Grouper'!$D34,'C Report'!O$99:O$198))</f>
        <v>0</v>
      </c>
      <c r="R34" s="304">
        <f>IF($D$4="MAP+ADM Waivers",SUMIF('C Report'!$A$99:$A$198,'C Report Grouper'!$D34,'C Report'!P$99:P$198)+SUMIF('C Report'!$A$299:$A$398,'C Report Grouper'!$D34,'C Report'!P$299:P$398),SUMIF('C Report'!$A$99:$A$198,'C Report Grouper'!$D34,'C Report'!P$99:P$198))</f>
        <v>0</v>
      </c>
      <c r="S34" s="304">
        <f>IF($D$4="MAP+ADM Waivers",SUMIF('C Report'!$A$99:$A$198,'C Report Grouper'!$D34,'C Report'!Q$99:Q$198)+SUMIF('C Report'!$A$299:$A$398,'C Report Grouper'!$D34,'C Report'!Q$299:Q$398),SUMIF('C Report'!$A$99:$A$198,'C Report Grouper'!$D34,'C Report'!Q$99:Q$198))</f>
        <v>0</v>
      </c>
      <c r="T34" s="304">
        <f>IF($D$4="MAP+ADM Waivers",SUMIF('C Report'!$A$99:$A$198,'C Report Grouper'!$D34,'C Report'!R$99:R$198)+SUMIF('C Report'!$A$299:$A$398,'C Report Grouper'!$D34,'C Report'!R$299:R$398),SUMIF('C Report'!$A$99:$A$198,'C Report Grouper'!$D34,'C Report'!R$99:R$198))</f>
        <v>0</v>
      </c>
      <c r="U34" s="304">
        <f>IF($D$4="MAP+ADM Waivers",SUMIF('C Report'!$A$99:$A$198,'C Report Grouper'!$D34,'C Report'!S$99:S$198)+SUMIF('C Report'!$A$299:$A$398,'C Report Grouper'!$D34,'C Report'!S$299:S$398),SUMIF('C Report'!$A$99:$A$198,'C Report Grouper'!$D34,'C Report'!S$99:S$198))</f>
        <v>0</v>
      </c>
      <c r="V34" s="304">
        <f>IF($D$4="MAP+ADM Waivers",SUMIF('C Report'!$A$99:$A$198,'C Report Grouper'!$D34,'C Report'!T$99:T$198)+SUMIF('C Report'!$A$299:$A$398,'C Report Grouper'!$D34,'C Report'!T$299:T$398),SUMIF('C Report'!$A$99:$A$198,'C Report Grouper'!$D34,'C Report'!T$99:T$198))</f>
        <v>0</v>
      </c>
      <c r="W34" s="304">
        <f>IF($D$4="MAP+ADM Waivers",SUMIF('C Report'!$A$99:$A$198,'C Report Grouper'!$D34,'C Report'!U$99:U$198)+SUMIF('C Report'!$A$299:$A$398,'C Report Grouper'!$D34,'C Report'!U$299:U$398),SUMIF('C Report'!$A$99:$A$198,'C Report Grouper'!$D34,'C Report'!U$99:U$198))</f>
        <v>0</v>
      </c>
      <c r="X34" s="304">
        <f>IF($D$4="MAP+ADM Waivers",SUMIF('C Report'!$A$99:$A$198,'C Report Grouper'!$D34,'C Report'!V$99:V$198)+SUMIF('C Report'!$A$299:$A$398,'C Report Grouper'!$D34,'C Report'!V$299:V$398),SUMIF('C Report'!$A$99:$A$198,'C Report Grouper'!$D34,'C Report'!V$99:V$198))</f>
        <v>0</v>
      </c>
      <c r="Y34" s="304">
        <f>IF($D$4="MAP+ADM Waivers",SUMIF('C Report'!$A$99:$A$198,'C Report Grouper'!$D34,'C Report'!W$99:W$198)+SUMIF('C Report'!$A$299:$A$398,'C Report Grouper'!$D34,'C Report'!W$299:W$398),SUMIF('C Report'!$A$99:$A$198,'C Report Grouper'!$D34,'C Report'!W$99:W$198))</f>
        <v>0</v>
      </c>
      <c r="Z34" s="304">
        <f>IF($D$4="MAP+ADM Waivers",SUMIF('C Report'!$A$99:$A$198,'C Report Grouper'!$D34,'C Report'!X$99:X$198)+SUMIF('C Report'!$A$299:$A$398,'C Report Grouper'!$D34,'C Report'!X$299:X$398),SUMIF('C Report'!$A$99:$A$198,'C Report Grouper'!$D34,'C Report'!X$99:X$198))</f>
        <v>0</v>
      </c>
      <c r="AA34" s="304">
        <f>IF($D$4="MAP+ADM Waivers",SUMIF('C Report'!$A$99:$A$198,'C Report Grouper'!$D34,'C Report'!Y$99:Y$198)+SUMIF('C Report'!$A$299:$A$398,'C Report Grouper'!$D34,'C Report'!Y$299:Y$398),SUMIF('C Report'!$A$99:$A$198,'C Report Grouper'!$D34,'C Report'!Y$99:Y$198))</f>
        <v>0</v>
      </c>
      <c r="AB34" s="304">
        <f>IF($D$4="MAP+ADM Waivers",SUMIF('C Report'!$A$99:$A$198,'C Report Grouper'!$D34,'C Report'!Z$99:Z$198)+SUMIF('C Report'!$A$299:$A$398,'C Report Grouper'!$D34,'C Report'!Z$299:Z$398),SUMIF('C Report'!$A$99:$A$198,'C Report Grouper'!$D34,'C Report'!Z$99:Z$198))</f>
        <v>0</v>
      </c>
      <c r="AC34" s="305">
        <f>IF($D$4="MAP+ADM Waivers",SUMIF('C Report'!$A$99:$A$198,'C Report Grouper'!$D34,'C Report'!AA$99:AA$198)+SUMIF('C Report'!$A$299:$A$398,'C Report Grouper'!$D34,'C Report'!AA$299:AA$398),SUMIF('C Report'!$A$99:$A$198,'C Report Grouper'!$D34,'C Report'!AA$99:AA$198))</f>
        <v>0</v>
      </c>
    </row>
    <row r="35" spans="2:29" s="49" customFormat="1" x14ac:dyDescent="0.2">
      <c r="B35" s="456" t="str">
        <f>IFERROR(VLOOKUP(C35,'MEG Def'!$A$47:$B$50,2),"")</f>
        <v/>
      </c>
      <c r="C35" s="115"/>
      <c r="D35" s="693"/>
      <c r="E35" s="304">
        <f>IF($D$4="MAP+ADM Waivers",SUMIF('C Report'!$A$99:$A$198,'C Report Grouper'!$D35,'C Report'!C$99:C$198)+SUMIF('C Report'!$A$299:$A$398,'C Report Grouper'!$D35,'C Report'!C$299:C$398),SUMIF('C Report'!$A$99:$A$198,'C Report Grouper'!$D35,'C Report'!C$99:C$198))</f>
        <v>0</v>
      </c>
      <c r="F35" s="304">
        <f>IF($D$4="MAP+ADM Waivers",SUMIF('C Report'!$A$99:$A$198,'C Report Grouper'!$D35,'C Report'!D$99:D$198)+SUMIF('C Report'!$A$299:$A$398,'C Report Grouper'!$D35,'C Report'!D$299:D$398),SUMIF('C Report'!$A$99:$A$198,'C Report Grouper'!$D35,'C Report'!D$99:D$198))</f>
        <v>0</v>
      </c>
      <c r="G35" s="304">
        <f>IF($D$4="MAP+ADM Waivers",SUMIF('C Report'!$A$99:$A$198,'C Report Grouper'!$D35,'C Report'!E$99:E$198)+SUMIF('C Report'!$A$299:$A$398,'C Report Grouper'!$D35,'C Report'!E$299:E$398),SUMIF('C Report'!$A$99:$A$198,'C Report Grouper'!$D35,'C Report'!E$99:E$198))</f>
        <v>0</v>
      </c>
      <c r="H35" s="304">
        <f>IF($D$4="MAP+ADM Waivers",SUMIF('C Report'!$A$99:$A$198,'C Report Grouper'!$D35,'C Report'!F$99:F$198)+SUMIF('C Report'!$A$299:$A$398,'C Report Grouper'!$D35,'C Report'!F$299:F$398),SUMIF('C Report'!$A$99:$A$198,'C Report Grouper'!$D35,'C Report'!F$99:F$198))</f>
        <v>0</v>
      </c>
      <c r="I35" s="304">
        <f>IF($D$4="MAP+ADM Waivers",SUMIF('C Report'!$A$99:$A$198,'C Report Grouper'!$D35,'C Report'!G$99:G$198)+SUMIF('C Report'!$A$299:$A$398,'C Report Grouper'!$D35,'C Report'!G$299:G$398),SUMIF('C Report'!$A$99:$A$198,'C Report Grouper'!$D35,'C Report'!G$99:G$198))</f>
        <v>0</v>
      </c>
      <c r="J35" s="304">
        <f>IF($D$4="MAP+ADM Waivers",SUMIF('C Report'!$A$99:$A$198,'C Report Grouper'!$D35,'C Report'!H$99:H$198)+SUMIF('C Report'!$A$299:$A$398,'C Report Grouper'!$D35,'C Report'!H$299:H$398),SUMIF('C Report'!$A$99:$A$198,'C Report Grouper'!$D35,'C Report'!H$99:H$198))</f>
        <v>0</v>
      </c>
      <c r="K35" s="304">
        <f>IF($D$4="MAP+ADM Waivers",SUMIF('C Report'!$A$99:$A$198,'C Report Grouper'!$D35,'C Report'!I$99:I$198)+SUMIF('C Report'!$A$299:$A$398,'C Report Grouper'!$D35,'C Report'!I$299:I$398),SUMIF('C Report'!$A$99:$A$198,'C Report Grouper'!$D35,'C Report'!I$99:I$198))</f>
        <v>0</v>
      </c>
      <c r="L35" s="304">
        <f>IF($D$4="MAP+ADM Waivers",SUMIF('C Report'!$A$99:$A$198,'C Report Grouper'!$D35,'C Report'!J$99:J$198)+SUMIF('C Report'!$A$299:$A$398,'C Report Grouper'!$D35,'C Report'!J$299:J$398),SUMIF('C Report'!$A$99:$A$198,'C Report Grouper'!$D35,'C Report'!J$99:J$198))</f>
        <v>0</v>
      </c>
      <c r="M35" s="304">
        <f>IF($D$4="MAP+ADM Waivers",SUMIF('C Report'!$A$99:$A$198,'C Report Grouper'!$D35,'C Report'!K$99:K$198)+SUMIF('C Report'!$A$299:$A$398,'C Report Grouper'!$D35,'C Report'!K$299:K$398),SUMIF('C Report'!$A$99:$A$198,'C Report Grouper'!$D35,'C Report'!K$99:K$198))</f>
        <v>0</v>
      </c>
      <c r="N35" s="304">
        <f>IF($D$4="MAP+ADM Waivers",SUMIF('C Report'!$A$99:$A$198,'C Report Grouper'!$D35,'C Report'!L$99:L$198)+SUMIF('C Report'!$A$299:$A$398,'C Report Grouper'!$D35,'C Report'!L$299:L$398),SUMIF('C Report'!$A$99:$A$198,'C Report Grouper'!$D35,'C Report'!L$99:L$198))</f>
        <v>0</v>
      </c>
      <c r="O35" s="304">
        <f>IF($D$4="MAP+ADM Waivers",SUMIF('C Report'!$A$99:$A$198,'C Report Grouper'!$D35,'C Report'!M$99:M$198)+SUMIF('C Report'!$A$299:$A$398,'C Report Grouper'!$D35,'C Report'!M$299:M$398),SUMIF('C Report'!$A$99:$A$198,'C Report Grouper'!$D35,'C Report'!M$99:M$198))</f>
        <v>0</v>
      </c>
      <c r="P35" s="304">
        <f>IF($D$4="MAP+ADM Waivers",SUMIF('C Report'!$A$99:$A$198,'C Report Grouper'!$D35,'C Report'!N$99:N$198)+SUMIF('C Report'!$A$299:$A$398,'C Report Grouper'!$D35,'C Report'!N$299:N$398),SUMIF('C Report'!$A$99:$A$198,'C Report Grouper'!$D35,'C Report'!N$99:N$198))</f>
        <v>0</v>
      </c>
      <c r="Q35" s="304">
        <f>IF($D$4="MAP+ADM Waivers",SUMIF('C Report'!$A$99:$A$198,'C Report Grouper'!$D35,'C Report'!O$99:O$198)+SUMIF('C Report'!$A$299:$A$398,'C Report Grouper'!$D35,'C Report'!O$299:O$398),SUMIF('C Report'!$A$99:$A$198,'C Report Grouper'!$D35,'C Report'!O$99:O$198))</f>
        <v>0</v>
      </c>
      <c r="R35" s="304">
        <f>IF($D$4="MAP+ADM Waivers",SUMIF('C Report'!$A$99:$A$198,'C Report Grouper'!$D35,'C Report'!P$99:P$198)+SUMIF('C Report'!$A$299:$A$398,'C Report Grouper'!$D35,'C Report'!P$299:P$398),SUMIF('C Report'!$A$99:$A$198,'C Report Grouper'!$D35,'C Report'!P$99:P$198))</f>
        <v>0</v>
      </c>
      <c r="S35" s="304">
        <f>IF($D$4="MAP+ADM Waivers",SUMIF('C Report'!$A$99:$A$198,'C Report Grouper'!$D35,'C Report'!Q$99:Q$198)+SUMIF('C Report'!$A$299:$A$398,'C Report Grouper'!$D35,'C Report'!Q$299:Q$398),SUMIF('C Report'!$A$99:$A$198,'C Report Grouper'!$D35,'C Report'!Q$99:Q$198))</f>
        <v>0</v>
      </c>
      <c r="T35" s="304">
        <f>IF($D$4="MAP+ADM Waivers",SUMIF('C Report'!$A$99:$A$198,'C Report Grouper'!$D35,'C Report'!R$99:R$198)+SUMIF('C Report'!$A$299:$A$398,'C Report Grouper'!$D35,'C Report'!R$299:R$398),SUMIF('C Report'!$A$99:$A$198,'C Report Grouper'!$D35,'C Report'!R$99:R$198))</f>
        <v>0</v>
      </c>
      <c r="U35" s="304">
        <f>IF($D$4="MAP+ADM Waivers",SUMIF('C Report'!$A$99:$A$198,'C Report Grouper'!$D35,'C Report'!S$99:S$198)+SUMIF('C Report'!$A$299:$A$398,'C Report Grouper'!$D35,'C Report'!S$299:S$398),SUMIF('C Report'!$A$99:$A$198,'C Report Grouper'!$D35,'C Report'!S$99:S$198))</f>
        <v>0</v>
      </c>
      <c r="V35" s="304">
        <f>IF($D$4="MAP+ADM Waivers",SUMIF('C Report'!$A$99:$A$198,'C Report Grouper'!$D35,'C Report'!T$99:T$198)+SUMIF('C Report'!$A$299:$A$398,'C Report Grouper'!$D35,'C Report'!T$299:T$398),SUMIF('C Report'!$A$99:$A$198,'C Report Grouper'!$D35,'C Report'!T$99:T$198))</f>
        <v>0</v>
      </c>
      <c r="W35" s="304">
        <f>IF($D$4="MAP+ADM Waivers",SUMIF('C Report'!$A$99:$A$198,'C Report Grouper'!$D35,'C Report'!U$99:U$198)+SUMIF('C Report'!$A$299:$A$398,'C Report Grouper'!$D35,'C Report'!U$299:U$398),SUMIF('C Report'!$A$99:$A$198,'C Report Grouper'!$D35,'C Report'!U$99:U$198))</f>
        <v>0</v>
      </c>
      <c r="X35" s="304">
        <f>IF($D$4="MAP+ADM Waivers",SUMIF('C Report'!$A$99:$A$198,'C Report Grouper'!$D35,'C Report'!V$99:V$198)+SUMIF('C Report'!$A$299:$A$398,'C Report Grouper'!$D35,'C Report'!V$299:V$398),SUMIF('C Report'!$A$99:$A$198,'C Report Grouper'!$D35,'C Report'!V$99:V$198))</f>
        <v>0</v>
      </c>
      <c r="Y35" s="304">
        <f>IF($D$4="MAP+ADM Waivers",SUMIF('C Report'!$A$99:$A$198,'C Report Grouper'!$D35,'C Report'!W$99:W$198)+SUMIF('C Report'!$A$299:$A$398,'C Report Grouper'!$D35,'C Report'!W$299:W$398),SUMIF('C Report'!$A$99:$A$198,'C Report Grouper'!$D35,'C Report'!W$99:W$198))</f>
        <v>0</v>
      </c>
      <c r="Z35" s="304">
        <f>IF($D$4="MAP+ADM Waivers",SUMIF('C Report'!$A$99:$A$198,'C Report Grouper'!$D35,'C Report'!X$99:X$198)+SUMIF('C Report'!$A$299:$A$398,'C Report Grouper'!$D35,'C Report'!X$299:X$398),SUMIF('C Report'!$A$99:$A$198,'C Report Grouper'!$D35,'C Report'!X$99:X$198))</f>
        <v>0</v>
      </c>
      <c r="AA35" s="304">
        <f>IF($D$4="MAP+ADM Waivers",SUMIF('C Report'!$A$99:$A$198,'C Report Grouper'!$D35,'C Report'!Y$99:Y$198)+SUMIF('C Report'!$A$299:$A$398,'C Report Grouper'!$D35,'C Report'!Y$299:Y$398),SUMIF('C Report'!$A$99:$A$198,'C Report Grouper'!$D35,'C Report'!Y$99:Y$198))</f>
        <v>0</v>
      </c>
      <c r="AB35" s="304">
        <f>IF($D$4="MAP+ADM Waivers",SUMIF('C Report'!$A$99:$A$198,'C Report Grouper'!$D35,'C Report'!Z$99:Z$198)+SUMIF('C Report'!$A$299:$A$398,'C Report Grouper'!$D35,'C Report'!Z$299:Z$398),SUMIF('C Report'!$A$99:$A$198,'C Report Grouper'!$D35,'C Report'!Z$99:Z$198))</f>
        <v>0</v>
      </c>
      <c r="AC35" s="305">
        <f>IF($D$4="MAP+ADM Waivers",SUMIF('C Report'!$A$99:$A$198,'C Report Grouper'!$D35,'C Report'!AA$99:AA$198)+SUMIF('C Report'!$A$299:$A$398,'C Report Grouper'!$D35,'C Report'!AA$299:AA$398),SUMIF('C Report'!$A$99:$A$198,'C Report Grouper'!$D35,'C Report'!AA$99:AA$198))</f>
        <v>0</v>
      </c>
    </row>
    <row r="36" spans="2:29" s="49" customFormat="1" x14ac:dyDescent="0.2">
      <c r="B36" s="456" t="str">
        <f>IFERROR(VLOOKUP(C36,'MEG Def'!$A$47:$B$50,2),"")</f>
        <v/>
      </c>
      <c r="C36" s="259"/>
      <c r="D36" s="693"/>
      <c r="E36" s="304">
        <f>IF($D$4="MAP+ADM Waivers",SUMIF('C Report'!$A$99:$A$198,'C Report Grouper'!$D36,'C Report'!C$99:C$198)+SUMIF('C Report'!$A$299:$A$398,'C Report Grouper'!$D36,'C Report'!C$299:C$398),SUMIF('C Report'!$A$99:$A$198,'C Report Grouper'!$D36,'C Report'!C$99:C$198))</f>
        <v>0</v>
      </c>
      <c r="F36" s="304">
        <f>IF($D$4="MAP+ADM Waivers",SUMIF('C Report'!$A$99:$A$198,'C Report Grouper'!$D36,'C Report'!D$99:D$198)+SUMIF('C Report'!$A$299:$A$398,'C Report Grouper'!$D36,'C Report'!D$299:D$398),SUMIF('C Report'!$A$99:$A$198,'C Report Grouper'!$D36,'C Report'!D$99:D$198))</f>
        <v>0</v>
      </c>
      <c r="G36" s="304">
        <f>IF($D$4="MAP+ADM Waivers",SUMIF('C Report'!$A$99:$A$198,'C Report Grouper'!$D36,'C Report'!E$99:E$198)+SUMIF('C Report'!$A$299:$A$398,'C Report Grouper'!$D36,'C Report'!E$299:E$398),SUMIF('C Report'!$A$99:$A$198,'C Report Grouper'!$D36,'C Report'!E$99:E$198))</f>
        <v>0</v>
      </c>
      <c r="H36" s="304">
        <f>IF($D$4="MAP+ADM Waivers",SUMIF('C Report'!$A$99:$A$198,'C Report Grouper'!$D36,'C Report'!F$99:F$198)+SUMIF('C Report'!$A$299:$A$398,'C Report Grouper'!$D36,'C Report'!F$299:F$398),SUMIF('C Report'!$A$99:$A$198,'C Report Grouper'!$D36,'C Report'!F$99:F$198))</f>
        <v>0</v>
      </c>
      <c r="I36" s="304">
        <f>IF($D$4="MAP+ADM Waivers",SUMIF('C Report'!$A$99:$A$198,'C Report Grouper'!$D36,'C Report'!G$99:G$198)+SUMIF('C Report'!$A$299:$A$398,'C Report Grouper'!$D36,'C Report'!G$299:G$398),SUMIF('C Report'!$A$99:$A$198,'C Report Grouper'!$D36,'C Report'!G$99:G$198))</f>
        <v>0</v>
      </c>
      <c r="J36" s="304">
        <f>IF($D$4="MAP+ADM Waivers",SUMIF('C Report'!$A$99:$A$198,'C Report Grouper'!$D36,'C Report'!H$99:H$198)+SUMIF('C Report'!$A$299:$A$398,'C Report Grouper'!$D36,'C Report'!H$299:H$398),SUMIF('C Report'!$A$99:$A$198,'C Report Grouper'!$D36,'C Report'!H$99:H$198))</f>
        <v>0</v>
      </c>
      <c r="K36" s="304">
        <f>IF($D$4="MAP+ADM Waivers",SUMIF('C Report'!$A$99:$A$198,'C Report Grouper'!$D36,'C Report'!I$99:I$198)+SUMIF('C Report'!$A$299:$A$398,'C Report Grouper'!$D36,'C Report'!I$299:I$398),SUMIF('C Report'!$A$99:$A$198,'C Report Grouper'!$D36,'C Report'!I$99:I$198))</f>
        <v>0</v>
      </c>
      <c r="L36" s="304">
        <f>IF($D$4="MAP+ADM Waivers",SUMIF('C Report'!$A$99:$A$198,'C Report Grouper'!$D36,'C Report'!J$99:J$198)+SUMIF('C Report'!$A$299:$A$398,'C Report Grouper'!$D36,'C Report'!J$299:J$398),SUMIF('C Report'!$A$99:$A$198,'C Report Grouper'!$D36,'C Report'!J$99:J$198))</f>
        <v>0</v>
      </c>
      <c r="M36" s="304">
        <f>IF($D$4="MAP+ADM Waivers",SUMIF('C Report'!$A$99:$A$198,'C Report Grouper'!$D36,'C Report'!K$99:K$198)+SUMIF('C Report'!$A$299:$A$398,'C Report Grouper'!$D36,'C Report'!K$299:K$398),SUMIF('C Report'!$A$99:$A$198,'C Report Grouper'!$D36,'C Report'!K$99:K$198))</f>
        <v>0</v>
      </c>
      <c r="N36" s="304">
        <f>IF($D$4="MAP+ADM Waivers",SUMIF('C Report'!$A$99:$A$198,'C Report Grouper'!$D36,'C Report'!L$99:L$198)+SUMIF('C Report'!$A$299:$A$398,'C Report Grouper'!$D36,'C Report'!L$299:L$398),SUMIF('C Report'!$A$99:$A$198,'C Report Grouper'!$D36,'C Report'!L$99:L$198))</f>
        <v>0</v>
      </c>
      <c r="O36" s="304">
        <f>IF($D$4="MAP+ADM Waivers",SUMIF('C Report'!$A$99:$A$198,'C Report Grouper'!$D36,'C Report'!M$99:M$198)+SUMIF('C Report'!$A$299:$A$398,'C Report Grouper'!$D36,'C Report'!M$299:M$398),SUMIF('C Report'!$A$99:$A$198,'C Report Grouper'!$D36,'C Report'!M$99:M$198))</f>
        <v>0</v>
      </c>
      <c r="P36" s="304">
        <f>IF($D$4="MAP+ADM Waivers",SUMIF('C Report'!$A$99:$A$198,'C Report Grouper'!$D36,'C Report'!N$99:N$198)+SUMIF('C Report'!$A$299:$A$398,'C Report Grouper'!$D36,'C Report'!N$299:N$398),SUMIF('C Report'!$A$99:$A$198,'C Report Grouper'!$D36,'C Report'!N$99:N$198))</f>
        <v>0</v>
      </c>
      <c r="Q36" s="304">
        <f>IF($D$4="MAP+ADM Waivers",SUMIF('C Report'!$A$99:$A$198,'C Report Grouper'!$D36,'C Report'!O$99:O$198)+SUMIF('C Report'!$A$299:$A$398,'C Report Grouper'!$D36,'C Report'!O$299:O$398),SUMIF('C Report'!$A$99:$A$198,'C Report Grouper'!$D36,'C Report'!O$99:O$198))</f>
        <v>0</v>
      </c>
      <c r="R36" s="304">
        <f>IF($D$4="MAP+ADM Waivers",SUMIF('C Report'!$A$99:$A$198,'C Report Grouper'!$D36,'C Report'!P$99:P$198)+SUMIF('C Report'!$A$299:$A$398,'C Report Grouper'!$D36,'C Report'!P$299:P$398),SUMIF('C Report'!$A$99:$A$198,'C Report Grouper'!$D36,'C Report'!P$99:P$198))</f>
        <v>0</v>
      </c>
      <c r="S36" s="304">
        <f>IF($D$4="MAP+ADM Waivers",SUMIF('C Report'!$A$99:$A$198,'C Report Grouper'!$D36,'C Report'!Q$99:Q$198)+SUMIF('C Report'!$A$299:$A$398,'C Report Grouper'!$D36,'C Report'!Q$299:Q$398),SUMIF('C Report'!$A$99:$A$198,'C Report Grouper'!$D36,'C Report'!Q$99:Q$198))</f>
        <v>0</v>
      </c>
      <c r="T36" s="304">
        <f>IF($D$4="MAP+ADM Waivers",SUMIF('C Report'!$A$99:$A$198,'C Report Grouper'!$D36,'C Report'!R$99:R$198)+SUMIF('C Report'!$A$299:$A$398,'C Report Grouper'!$D36,'C Report'!R$299:R$398),SUMIF('C Report'!$A$99:$A$198,'C Report Grouper'!$D36,'C Report'!R$99:R$198))</f>
        <v>0</v>
      </c>
      <c r="U36" s="304">
        <f>IF($D$4="MAP+ADM Waivers",SUMIF('C Report'!$A$99:$A$198,'C Report Grouper'!$D36,'C Report'!S$99:S$198)+SUMIF('C Report'!$A$299:$A$398,'C Report Grouper'!$D36,'C Report'!S$299:S$398),SUMIF('C Report'!$A$99:$A$198,'C Report Grouper'!$D36,'C Report'!S$99:S$198))</f>
        <v>0</v>
      </c>
      <c r="V36" s="304">
        <f>IF($D$4="MAP+ADM Waivers",SUMIF('C Report'!$A$99:$A$198,'C Report Grouper'!$D36,'C Report'!T$99:T$198)+SUMIF('C Report'!$A$299:$A$398,'C Report Grouper'!$D36,'C Report'!T$299:T$398),SUMIF('C Report'!$A$99:$A$198,'C Report Grouper'!$D36,'C Report'!T$99:T$198))</f>
        <v>0</v>
      </c>
      <c r="W36" s="304">
        <f>IF($D$4="MAP+ADM Waivers",SUMIF('C Report'!$A$99:$A$198,'C Report Grouper'!$D36,'C Report'!U$99:U$198)+SUMIF('C Report'!$A$299:$A$398,'C Report Grouper'!$D36,'C Report'!U$299:U$398),SUMIF('C Report'!$A$99:$A$198,'C Report Grouper'!$D36,'C Report'!U$99:U$198))</f>
        <v>0</v>
      </c>
      <c r="X36" s="304">
        <f>IF($D$4="MAP+ADM Waivers",SUMIF('C Report'!$A$99:$A$198,'C Report Grouper'!$D36,'C Report'!V$99:V$198)+SUMIF('C Report'!$A$299:$A$398,'C Report Grouper'!$D36,'C Report'!V$299:V$398),SUMIF('C Report'!$A$99:$A$198,'C Report Grouper'!$D36,'C Report'!V$99:V$198))</f>
        <v>0</v>
      </c>
      <c r="Y36" s="304">
        <f>IF($D$4="MAP+ADM Waivers",SUMIF('C Report'!$A$99:$A$198,'C Report Grouper'!$D36,'C Report'!W$99:W$198)+SUMIF('C Report'!$A$299:$A$398,'C Report Grouper'!$D36,'C Report'!W$299:W$398),SUMIF('C Report'!$A$99:$A$198,'C Report Grouper'!$D36,'C Report'!W$99:W$198))</f>
        <v>0</v>
      </c>
      <c r="Z36" s="304">
        <f>IF($D$4="MAP+ADM Waivers",SUMIF('C Report'!$A$99:$A$198,'C Report Grouper'!$D36,'C Report'!X$99:X$198)+SUMIF('C Report'!$A$299:$A$398,'C Report Grouper'!$D36,'C Report'!X$299:X$398),SUMIF('C Report'!$A$99:$A$198,'C Report Grouper'!$D36,'C Report'!X$99:X$198))</f>
        <v>0</v>
      </c>
      <c r="AA36" s="304">
        <f>IF($D$4="MAP+ADM Waivers",SUMIF('C Report'!$A$99:$A$198,'C Report Grouper'!$D36,'C Report'!Y$99:Y$198)+SUMIF('C Report'!$A$299:$A$398,'C Report Grouper'!$D36,'C Report'!Y$299:Y$398),SUMIF('C Report'!$A$99:$A$198,'C Report Grouper'!$D36,'C Report'!Y$99:Y$198))</f>
        <v>0</v>
      </c>
      <c r="AB36" s="304">
        <f>IF($D$4="MAP+ADM Waivers",SUMIF('C Report'!$A$99:$A$198,'C Report Grouper'!$D36,'C Report'!Z$99:Z$198)+SUMIF('C Report'!$A$299:$A$398,'C Report Grouper'!$D36,'C Report'!Z$299:Z$398),SUMIF('C Report'!$A$99:$A$198,'C Report Grouper'!$D36,'C Report'!Z$99:Z$198))</f>
        <v>0</v>
      </c>
      <c r="AC36" s="305">
        <f>IF($D$4="MAP+ADM Waivers",SUMIF('C Report'!$A$99:$A$198,'C Report Grouper'!$D36,'C Report'!AA$99:AA$198)+SUMIF('C Report'!$A$299:$A$398,'C Report Grouper'!$D36,'C Report'!AA$299:AA$398),SUMIF('C Report'!$A$99:$A$198,'C Report Grouper'!$D36,'C Report'!AA$99:AA$198))</f>
        <v>0</v>
      </c>
    </row>
    <row r="37" spans="2:29" x14ac:dyDescent="0.2">
      <c r="B37" s="456" t="str">
        <f>IFERROR(VLOOKUP(C37,'MEG Def'!$A$47:$B$50,2),"")</f>
        <v/>
      </c>
      <c r="C37" s="115"/>
      <c r="D37" s="693"/>
      <c r="E37" s="304">
        <f>IF($D$4="MAP+ADM Waivers",SUMIF('C Report'!$A$99:$A$198,'C Report Grouper'!$D37,'C Report'!C$99:C$198)+SUMIF('C Report'!$A$299:$A$398,'C Report Grouper'!$D37,'C Report'!C$299:C$398),SUMIF('C Report'!$A$99:$A$198,'C Report Grouper'!$D37,'C Report'!C$99:C$198))</f>
        <v>0</v>
      </c>
      <c r="F37" s="304">
        <f>IF($D$4="MAP+ADM Waivers",SUMIF('C Report'!$A$99:$A$198,'C Report Grouper'!$D37,'C Report'!D$99:D$198)+SUMIF('C Report'!$A$299:$A$398,'C Report Grouper'!$D37,'C Report'!D$299:D$398),SUMIF('C Report'!$A$99:$A$198,'C Report Grouper'!$D37,'C Report'!D$99:D$198))</f>
        <v>0</v>
      </c>
      <c r="G37" s="304">
        <f>IF($D$4="MAP+ADM Waivers",SUMIF('C Report'!$A$99:$A$198,'C Report Grouper'!$D37,'C Report'!E$99:E$198)+SUMIF('C Report'!$A$299:$A$398,'C Report Grouper'!$D37,'C Report'!E$299:E$398),SUMIF('C Report'!$A$99:$A$198,'C Report Grouper'!$D37,'C Report'!E$99:E$198))</f>
        <v>0</v>
      </c>
      <c r="H37" s="304">
        <f>IF($D$4="MAP+ADM Waivers",SUMIF('C Report'!$A$99:$A$198,'C Report Grouper'!$D37,'C Report'!F$99:F$198)+SUMIF('C Report'!$A$299:$A$398,'C Report Grouper'!$D37,'C Report'!F$299:F$398),SUMIF('C Report'!$A$99:$A$198,'C Report Grouper'!$D37,'C Report'!F$99:F$198))</f>
        <v>0</v>
      </c>
      <c r="I37" s="304">
        <f>IF($D$4="MAP+ADM Waivers",SUMIF('C Report'!$A$99:$A$198,'C Report Grouper'!$D37,'C Report'!G$99:G$198)+SUMIF('C Report'!$A$299:$A$398,'C Report Grouper'!$D37,'C Report'!G$299:G$398),SUMIF('C Report'!$A$99:$A$198,'C Report Grouper'!$D37,'C Report'!G$99:G$198))</f>
        <v>0</v>
      </c>
      <c r="J37" s="304">
        <f>IF($D$4="MAP+ADM Waivers",SUMIF('C Report'!$A$99:$A$198,'C Report Grouper'!$D37,'C Report'!H$99:H$198)+SUMIF('C Report'!$A$299:$A$398,'C Report Grouper'!$D37,'C Report'!H$299:H$398),SUMIF('C Report'!$A$99:$A$198,'C Report Grouper'!$D37,'C Report'!H$99:H$198))</f>
        <v>0</v>
      </c>
      <c r="K37" s="304">
        <f>IF($D$4="MAP+ADM Waivers",SUMIF('C Report'!$A$99:$A$198,'C Report Grouper'!$D37,'C Report'!I$99:I$198)+SUMIF('C Report'!$A$299:$A$398,'C Report Grouper'!$D37,'C Report'!I$299:I$398),SUMIF('C Report'!$A$99:$A$198,'C Report Grouper'!$D37,'C Report'!I$99:I$198))</f>
        <v>0</v>
      </c>
      <c r="L37" s="304">
        <f>IF($D$4="MAP+ADM Waivers",SUMIF('C Report'!$A$99:$A$198,'C Report Grouper'!$D37,'C Report'!J$99:J$198)+SUMIF('C Report'!$A$299:$A$398,'C Report Grouper'!$D37,'C Report'!J$299:J$398),SUMIF('C Report'!$A$99:$A$198,'C Report Grouper'!$D37,'C Report'!J$99:J$198))</f>
        <v>0</v>
      </c>
      <c r="M37" s="304">
        <f>IF($D$4="MAP+ADM Waivers",SUMIF('C Report'!$A$99:$A$198,'C Report Grouper'!$D37,'C Report'!K$99:K$198)+SUMIF('C Report'!$A$299:$A$398,'C Report Grouper'!$D37,'C Report'!K$299:K$398),SUMIF('C Report'!$A$99:$A$198,'C Report Grouper'!$D37,'C Report'!K$99:K$198))</f>
        <v>0</v>
      </c>
      <c r="N37" s="304">
        <f>IF($D$4="MAP+ADM Waivers",SUMIF('C Report'!$A$99:$A$198,'C Report Grouper'!$D37,'C Report'!L$99:L$198)+SUMIF('C Report'!$A$299:$A$398,'C Report Grouper'!$D37,'C Report'!L$299:L$398),SUMIF('C Report'!$A$99:$A$198,'C Report Grouper'!$D37,'C Report'!L$99:L$198))</f>
        <v>0</v>
      </c>
      <c r="O37" s="304">
        <f>IF($D$4="MAP+ADM Waivers",SUMIF('C Report'!$A$99:$A$198,'C Report Grouper'!$D37,'C Report'!M$99:M$198)+SUMIF('C Report'!$A$299:$A$398,'C Report Grouper'!$D37,'C Report'!M$299:M$398),SUMIF('C Report'!$A$99:$A$198,'C Report Grouper'!$D37,'C Report'!M$99:M$198))</f>
        <v>0</v>
      </c>
      <c r="P37" s="304">
        <f>IF($D$4="MAP+ADM Waivers",SUMIF('C Report'!$A$99:$A$198,'C Report Grouper'!$D37,'C Report'!N$99:N$198)+SUMIF('C Report'!$A$299:$A$398,'C Report Grouper'!$D37,'C Report'!N$299:N$398),SUMIF('C Report'!$A$99:$A$198,'C Report Grouper'!$D37,'C Report'!N$99:N$198))</f>
        <v>0</v>
      </c>
      <c r="Q37" s="304">
        <f>IF($D$4="MAP+ADM Waivers",SUMIF('C Report'!$A$99:$A$198,'C Report Grouper'!$D37,'C Report'!O$99:O$198)+SUMIF('C Report'!$A$299:$A$398,'C Report Grouper'!$D37,'C Report'!O$299:O$398),SUMIF('C Report'!$A$99:$A$198,'C Report Grouper'!$D37,'C Report'!O$99:O$198))</f>
        <v>0</v>
      </c>
      <c r="R37" s="304">
        <f>IF($D$4="MAP+ADM Waivers",SUMIF('C Report'!$A$99:$A$198,'C Report Grouper'!$D37,'C Report'!P$99:P$198)+SUMIF('C Report'!$A$299:$A$398,'C Report Grouper'!$D37,'C Report'!P$299:P$398),SUMIF('C Report'!$A$99:$A$198,'C Report Grouper'!$D37,'C Report'!P$99:P$198))</f>
        <v>0</v>
      </c>
      <c r="S37" s="304">
        <f>IF($D$4="MAP+ADM Waivers",SUMIF('C Report'!$A$99:$A$198,'C Report Grouper'!$D37,'C Report'!Q$99:Q$198)+SUMIF('C Report'!$A$299:$A$398,'C Report Grouper'!$D37,'C Report'!Q$299:Q$398),SUMIF('C Report'!$A$99:$A$198,'C Report Grouper'!$D37,'C Report'!Q$99:Q$198))</f>
        <v>0</v>
      </c>
      <c r="T37" s="304">
        <f>IF($D$4="MAP+ADM Waivers",SUMIF('C Report'!$A$99:$A$198,'C Report Grouper'!$D37,'C Report'!R$99:R$198)+SUMIF('C Report'!$A$299:$A$398,'C Report Grouper'!$D37,'C Report'!R$299:R$398),SUMIF('C Report'!$A$99:$A$198,'C Report Grouper'!$D37,'C Report'!R$99:R$198))</f>
        <v>0</v>
      </c>
      <c r="U37" s="304">
        <f>IF($D$4="MAP+ADM Waivers",SUMIF('C Report'!$A$99:$A$198,'C Report Grouper'!$D37,'C Report'!S$99:S$198)+SUMIF('C Report'!$A$299:$A$398,'C Report Grouper'!$D37,'C Report'!S$299:S$398),SUMIF('C Report'!$A$99:$A$198,'C Report Grouper'!$D37,'C Report'!S$99:S$198))</f>
        <v>0</v>
      </c>
      <c r="V37" s="304">
        <f>IF($D$4="MAP+ADM Waivers",SUMIF('C Report'!$A$99:$A$198,'C Report Grouper'!$D37,'C Report'!T$99:T$198)+SUMIF('C Report'!$A$299:$A$398,'C Report Grouper'!$D37,'C Report'!T$299:T$398),SUMIF('C Report'!$A$99:$A$198,'C Report Grouper'!$D37,'C Report'!T$99:T$198))</f>
        <v>0</v>
      </c>
      <c r="W37" s="304">
        <f>IF($D$4="MAP+ADM Waivers",SUMIF('C Report'!$A$99:$A$198,'C Report Grouper'!$D37,'C Report'!U$99:U$198)+SUMIF('C Report'!$A$299:$A$398,'C Report Grouper'!$D37,'C Report'!U$299:U$398),SUMIF('C Report'!$A$99:$A$198,'C Report Grouper'!$D37,'C Report'!U$99:U$198))</f>
        <v>0</v>
      </c>
      <c r="X37" s="304">
        <f>IF($D$4="MAP+ADM Waivers",SUMIF('C Report'!$A$99:$A$198,'C Report Grouper'!$D37,'C Report'!V$99:V$198)+SUMIF('C Report'!$A$299:$A$398,'C Report Grouper'!$D37,'C Report'!V$299:V$398),SUMIF('C Report'!$A$99:$A$198,'C Report Grouper'!$D37,'C Report'!V$99:V$198))</f>
        <v>0</v>
      </c>
      <c r="Y37" s="304">
        <f>IF($D$4="MAP+ADM Waivers",SUMIF('C Report'!$A$99:$A$198,'C Report Grouper'!$D37,'C Report'!W$99:W$198)+SUMIF('C Report'!$A$299:$A$398,'C Report Grouper'!$D37,'C Report'!W$299:W$398),SUMIF('C Report'!$A$99:$A$198,'C Report Grouper'!$D37,'C Report'!W$99:W$198))</f>
        <v>0</v>
      </c>
      <c r="Z37" s="304">
        <f>IF($D$4="MAP+ADM Waivers",SUMIF('C Report'!$A$99:$A$198,'C Report Grouper'!$D37,'C Report'!X$99:X$198)+SUMIF('C Report'!$A$299:$A$398,'C Report Grouper'!$D37,'C Report'!X$299:X$398),SUMIF('C Report'!$A$99:$A$198,'C Report Grouper'!$D37,'C Report'!X$99:X$198))</f>
        <v>0</v>
      </c>
      <c r="AA37" s="304">
        <f>IF($D$4="MAP+ADM Waivers",SUMIF('C Report'!$A$99:$A$198,'C Report Grouper'!$D37,'C Report'!Y$99:Y$198)+SUMIF('C Report'!$A$299:$A$398,'C Report Grouper'!$D37,'C Report'!Y$299:Y$398),SUMIF('C Report'!$A$99:$A$198,'C Report Grouper'!$D37,'C Report'!Y$99:Y$198))</f>
        <v>0</v>
      </c>
      <c r="AB37" s="304">
        <f>IF($D$4="MAP+ADM Waivers",SUMIF('C Report'!$A$99:$A$198,'C Report Grouper'!$D37,'C Report'!Z$99:Z$198)+SUMIF('C Report'!$A$299:$A$398,'C Report Grouper'!$D37,'C Report'!Z$299:Z$398),SUMIF('C Report'!$A$99:$A$198,'C Report Grouper'!$D37,'C Report'!Z$99:Z$198))</f>
        <v>0</v>
      </c>
      <c r="AC37" s="305">
        <f>IF($D$4="MAP+ADM Waivers",SUMIF('C Report'!$A$99:$A$198,'C Report Grouper'!$D37,'C Report'!AA$99:AA$198)+SUMIF('C Report'!$A$299:$A$398,'C Report Grouper'!$D37,'C Report'!AA$299:AA$398),SUMIF('C Report'!$A$99:$A$198,'C Report Grouper'!$D37,'C Report'!AA$99:AA$198))</f>
        <v>0</v>
      </c>
    </row>
    <row r="38" spans="2:29" x14ac:dyDescent="0.2">
      <c r="B38" s="217"/>
      <c r="C38" s="115"/>
      <c r="D38" s="693"/>
      <c r="E38" s="304">
        <f>IF($D$4="MAP+ADM Waivers",SUMIF('C Report'!$A$99:$A$198,'C Report Grouper'!$D38,'C Report'!C$99:C$198)+SUMIF('C Report'!$A$299:$A$398,'C Report Grouper'!$D38,'C Report'!C$299:C$398),SUMIF('C Report'!$A$99:$A$198,'C Report Grouper'!$D38,'C Report'!C$99:C$198))</f>
        <v>0</v>
      </c>
      <c r="F38" s="304">
        <f>IF($D$4="MAP+ADM Waivers",SUMIF('C Report'!$A$99:$A$198,'C Report Grouper'!$D38,'C Report'!D$99:D$198)+SUMIF('C Report'!$A$299:$A$398,'C Report Grouper'!$D38,'C Report'!D$299:D$398),SUMIF('C Report'!$A$99:$A$198,'C Report Grouper'!$D38,'C Report'!D$99:D$198))</f>
        <v>0</v>
      </c>
      <c r="G38" s="304">
        <f>IF($D$4="MAP+ADM Waivers",SUMIF('C Report'!$A$99:$A$198,'C Report Grouper'!$D38,'C Report'!E$99:E$198)+SUMIF('C Report'!$A$299:$A$398,'C Report Grouper'!$D38,'C Report'!E$299:E$398),SUMIF('C Report'!$A$99:$A$198,'C Report Grouper'!$D38,'C Report'!E$99:E$198))</f>
        <v>0</v>
      </c>
      <c r="H38" s="304">
        <f>IF($D$4="MAP+ADM Waivers",SUMIF('C Report'!$A$99:$A$198,'C Report Grouper'!$D38,'C Report'!F$99:F$198)+SUMIF('C Report'!$A$299:$A$398,'C Report Grouper'!$D38,'C Report'!F$299:F$398),SUMIF('C Report'!$A$99:$A$198,'C Report Grouper'!$D38,'C Report'!F$99:F$198))</f>
        <v>0</v>
      </c>
      <c r="I38" s="304">
        <f>IF($D$4="MAP+ADM Waivers",SUMIF('C Report'!$A$99:$A$198,'C Report Grouper'!$D38,'C Report'!G$99:G$198)+SUMIF('C Report'!$A$299:$A$398,'C Report Grouper'!$D38,'C Report'!G$299:G$398),SUMIF('C Report'!$A$99:$A$198,'C Report Grouper'!$D38,'C Report'!G$99:G$198))</f>
        <v>0</v>
      </c>
      <c r="J38" s="304">
        <f>IF($D$4="MAP+ADM Waivers",SUMIF('C Report'!$A$99:$A$198,'C Report Grouper'!$D38,'C Report'!H$99:H$198)+SUMIF('C Report'!$A$299:$A$398,'C Report Grouper'!$D38,'C Report'!H$299:H$398),SUMIF('C Report'!$A$99:$A$198,'C Report Grouper'!$D38,'C Report'!H$99:H$198))</f>
        <v>0</v>
      </c>
      <c r="K38" s="304">
        <f>IF($D$4="MAP+ADM Waivers",SUMIF('C Report'!$A$99:$A$198,'C Report Grouper'!$D38,'C Report'!I$99:I$198)+SUMIF('C Report'!$A$299:$A$398,'C Report Grouper'!$D38,'C Report'!I$299:I$398),SUMIF('C Report'!$A$99:$A$198,'C Report Grouper'!$D38,'C Report'!I$99:I$198))</f>
        <v>0</v>
      </c>
      <c r="L38" s="304">
        <f>IF($D$4="MAP+ADM Waivers",SUMIF('C Report'!$A$99:$A$198,'C Report Grouper'!$D38,'C Report'!J$99:J$198)+SUMIF('C Report'!$A$299:$A$398,'C Report Grouper'!$D38,'C Report'!J$299:J$398),SUMIF('C Report'!$A$99:$A$198,'C Report Grouper'!$D38,'C Report'!J$99:J$198))</f>
        <v>0</v>
      </c>
      <c r="M38" s="304">
        <f>IF($D$4="MAP+ADM Waivers",SUMIF('C Report'!$A$99:$A$198,'C Report Grouper'!$D38,'C Report'!K$99:K$198)+SUMIF('C Report'!$A$299:$A$398,'C Report Grouper'!$D38,'C Report'!K$299:K$398),SUMIF('C Report'!$A$99:$A$198,'C Report Grouper'!$D38,'C Report'!K$99:K$198))</f>
        <v>0</v>
      </c>
      <c r="N38" s="304">
        <f>IF($D$4="MAP+ADM Waivers",SUMIF('C Report'!$A$99:$A$198,'C Report Grouper'!$D38,'C Report'!L$99:L$198)+SUMIF('C Report'!$A$299:$A$398,'C Report Grouper'!$D38,'C Report'!L$299:L$398),SUMIF('C Report'!$A$99:$A$198,'C Report Grouper'!$D38,'C Report'!L$99:L$198))</f>
        <v>0</v>
      </c>
      <c r="O38" s="304">
        <f>IF($D$4="MAP+ADM Waivers",SUMIF('C Report'!$A$99:$A$198,'C Report Grouper'!$D38,'C Report'!M$99:M$198)+SUMIF('C Report'!$A$299:$A$398,'C Report Grouper'!$D38,'C Report'!M$299:M$398),SUMIF('C Report'!$A$99:$A$198,'C Report Grouper'!$D38,'C Report'!M$99:M$198))</f>
        <v>0</v>
      </c>
      <c r="P38" s="304">
        <f>IF($D$4="MAP+ADM Waivers",SUMIF('C Report'!$A$99:$A$198,'C Report Grouper'!$D38,'C Report'!N$99:N$198)+SUMIF('C Report'!$A$299:$A$398,'C Report Grouper'!$D38,'C Report'!N$299:N$398),SUMIF('C Report'!$A$99:$A$198,'C Report Grouper'!$D38,'C Report'!N$99:N$198))</f>
        <v>0</v>
      </c>
      <c r="Q38" s="304">
        <f>IF($D$4="MAP+ADM Waivers",SUMIF('C Report'!$A$99:$A$198,'C Report Grouper'!$D38,'C Report'!O$99:O$198)+SUMIF('C Report'!$A$299:$A$398,'C Report Grouper'!$D38,'C Report'!O$299:O$398),SUMIF('C Report'!$A$99:$A$198,'C Report Grouper'!$D38,'C Report'!O$99:O$198))</f>
        <v>0</v>
      </c>
      <c r="R38" s="304">
        <f>IF($D$4="MAP+ADM Waivers",SUMIF('C Report'!$A$99:$A$198,'C Report Grouper'!$D38,'C Report'!P$99:P$198)+SUMIF('C Report'!$A$299:$A$398,'C Report Grouper'!$D38,'C Report'!P$299:P$398),SUMIF('C Report'!$A$99:$A$198,'C Report Grouper'!$D38,'C Report'!P$99:P$198))</f>
        <v>0</v>
      </c>
      <c r="S38" s="304">
        <f>IF($D$4="MAP+ADM Waivers",SUMIF('C Report'!$A$99:$A$198,'C Report Grouper'!$D38,'C Report'!Q$99:Q$198)+SUMIF('C Report'!$A$299:$A$398,'C Report Grouper'!$D38,'C Report'!Q$299:Q$398),SUMIF('C Report'!$A$99:$A$198,'C Report Grouper'!$D38,'C Report'!Q$99:Q$198))</f>
        <v>0</v>
      </c>
      <c r="T38" s="304">
        <f>IF($D$4="MAP+ADM Waivers",SUMIF('C Report'!$A$99:$A$198,'C Report Grouper'!$D38,'C Report'!R$99:R$198)+SUMIF('C Report'!$A$299:$A$398,'C Report Grouper'!$D38,'C Report'!R$299:R$398),SUMIF('C Report'!$A$99:$A$198,'C Report Grouper'!$D38,'C Report'!R$99:R$198))</f>
        <v>0</v>
      </c>
      <c r="U38" s="304">
        <f>IF($D$4="MAP+ADM Waivers",SUMIF('C Report'!$A$99:$A$198,'C Report Grouper'!$D38,'C Report'!S$99:S$198)+SUMIF('C Report'!$A$299:$A$398,'C Report Grouper'!$D38,'C Report'!S$299:S$398),SUMIF('C Report'!$A$99:$A$198,'C Report Grouper'!$D38,'C Report'!S$99:S$198))</f>
        <v>0</v>
      </c>
      <c r="V38" s="304">
        <f>IF($D$4="MAP+ADM Waivers",SUMIF('C Report'!$A$99:$A$198,'C Report Grouper'!$D38,'C Report'!T$99:T$198)+SUMIF('C Report'!$A$299:$A$398,'C Report Grouper'!$D38,'C Report'!T$299:T$398),SUMIF('C Report'!$A$99:$A$198,'C Report Grouper'!$D38,'C Report'!T$99:T$198))</f>
        <v>0</v>
      </c>
      <c r="W38" s="304">
        <f>IF($D$4="MAP+ADM Waivers",SUMIF('C Report'!$A$99:$A$198,'C Report Grouper'!$D38,'C Report'!U$99:U$198)+SUMIF('C Report'!$A$299:$A$398,'C Report Grouper'!$D38,'C Report'!U$299:U$398),SUMIF('C Report'!$A$99:$A$198,'C Report Grouper'!$D38,'C Report'!U$99:U$198))</f>
        <v>0</v>
      </c>
      <c r="X38" s="304">
        <f>IF($D$4="MAP+ADM Waivers",SUMIF('C Report'!$A$99:$A$198,'C Report Grouper'!$D38,'C Report'!V$99:V$198)+SUMIF('C Report'!$A$299:$A$398,'C Report Grouper'!$D38,'C Report'!V$299:V$398),SUMIF('C Report'!$A$99:$A$198,'C Report Grouper'!$D38,'C Report'!V$99:V$198))</f>
        <v>0</v>
      </c>
      <c r="Y38" s="304">
        <f>IF($D$4="MAP+ADM Waivers",SUMIF('C Report'!$A$99:$A$198,'C Report Grouper'!$D38,'C Report'!W$99:W$198)+SUMIF('C Report'!$A$299:$A$398,'C Report Grouper'!$D38,'C Report'!W$299:W$398),SUMIF('C Report'!$A$99:$A$198,'C Report Grouper'!$D38,'C Report'!W$99:W$198))</f>
        <v>0</v>
      </c>
      <c r="Z38" s="304">
        <f>IF($D$4="MAP+ADM Waivers",SUMIF('C Report'!$A$99:$A$198,'C Report Grouper'!$D38,'C Report'!X$99:X$198)+SUMIF('C Report'!$A$299:$A$398,'C Report Grouper'!$D38,'C Report'!X$299:X$398),SUMIF('C Report'!$A$99:$A$198,'C Report Grouper'!$D38,'C Report'!X$99:X$198))</f>
        <v>0</v>
      </c>
      <c r="AA38" s="304">
        <f>IF($D$4="MAP+ADM Waivers",SUMIF('C Report'!$A$99:$A$198,'C Report Grouper'!$D38,'C Report'!Y$99:Y$198)+SUMIF('C Report'!$A$299:$A$398,'C Report Grouper'!$D38,'C Report'!Y$299:Y$398),SUMIF('C Report'!$A$99:$A$198,'C Report Grouper'!$D38,'C Report'!Y$99:Y$198))</f>
        <v>0</v>
      </c>
      <c r="AB38" s="304">
        <f>IF($D$4="MAP+ADM Waivers",SUMIF('C Report'!$A$99:$A$198,'C Report Grouper'!$D38,'C Report'!Z$99:Z$198)+SUMIF('C Report'!$A$299:$A$398,'C Report Grouper'!$D38,'C Report'!Z$299:Z$398),SUMIF('C Report'!$A$99:$A$198,'C Report Grouper'!$D38,'C Report'!Z$99:Z$198))</f>
        <v>0</v>
      </c>
      <c r="AC38" s="305">
        <f>IF($D$4="MAP+ADM Waivers",SUMIF('C Report'!$A$99:$A$198,'C Report Grouper'!$D38,'C Report'!AA$99:AA$198)+SUMIF('C Report'!$A$299:$A$398,'C Report Grouper'!$D38,'C Report'!AA$299:AA$398),SUMIF('C Report'!$A$99:$A$198,'C Report Grouper'!$D38,'C Report'!AA$99:AA$198))</f>
        <v>0</v>
      </c>
    </row>
    <row r="39" spans="2:29" x14ac:dyDescent="0.2">
      <c r="B39" s="214" t="s">
        <v>78</v>
      </c>
      <c r="C39" s="115"/>
      <c r="D39" s="693"/>
      <c r="E39" s="304">
        <f>IF($D$4="MAP+ADM Waivers",SUMIF('C Report'!$A$99:$A$198,'C Report Grouper'!$D39,'C Report'!C$99:C$198)+SUMIF('C Report'!$A$299:$A$398,'C Report Grouper'!$D39,'C Report'!C$299:C$398),SUMIF('C Report'!$A$99:$A$198,'C Report Grouper'!$D39,'C Report'!C$99:C$198))</f>
        <v>0</v>
      </c>
      <c r="F39" s="304">
        <f>IF($D$4="MAP+ADM Waivers",SUMIF('C Report'!$A$99:$A$198,'C Report Grouper'!$D39,'C Report'!D$99:D$198)+SUMIF('C Report'!$A$299:$A$398,'C Report Grouper'!$D39,'C Report'!D$299:D$398),SUMIF('C Report'!$A$99:$A$198,'C Report Grouper'!$D39,'C Report'!D$99:D$198))</f>
        <v>0</v>
      </c>
      <c r="G39" s="304">
        <f>IF($D$4="MAP+ADM Waivers",SUMIF('C Report'!$A$99:$A$198,'C Report Grouper'!$D39,'C Report'!E$99:E$198)+SUMIF('C Report'!$A$299:$A$398,'C Report Grouper'!$D39,'C Report'!E$299:E$398),SUMIF('C Report'!$A$99:$A$198,'C Report Grouper'!$D39,'C Report'!E$99:E$198))</f>
        <v>0</v>
      </c>
      <c r="H39" s="304">
        <f>IF($D$4="MAP+ADM Waivers",SUMIF('C Report'!$A$99:$A$198,'C Report Grouper'!$D39,'C Report'!F$99:F$198)+SUMIF('C Report'!$A$299:$A$398,'C Report Grouper'!$D39,'C Report'!F$299:F$398),SUMIF('C Report'!$A$99:$A$198,'C Report Grouper'!$D39,'C Report'!F$99:F$198))</f>
        <v>0</v>
      </c>
      <c r="I39" s="304">
        <f>IF($D$4="MAP+ADM Waivers",SUMIF('C Report'!$A$99:$A$198,'C Report Grouper'!$D39,'C Report'!G$99:G$198)+SUMIF('C Report'!$A$299:$A$398,'C Report Grouper'!$D39,'C Report'!G$299:G$398),SUMIF('C Report'!$A$99:$A$198,'C Report Grouper'!$D39,'C Report'!G$99:G$198))</f>
        <v>0</v>
      </c>
      <c r="J39" s="304">
        <f>IF($D$4="MAP+ADM Waivers",SUMIF('C Report'!$A$99:$A$198,'C Report Grouper'!$D39,'C Report'!H$99:H$198)+SUMIF('C Report'!$A$299:$A$398,'C Report Grouper'!$D39,'C Report'!H$299:H$398),SUMIF('C Report'!$A$99:$A$198,'C Report Grouper'!$D39,'C Report'!H$99:H$198))</f>
        <v>0</v>
      </c>
      <c r="K39" s="304">
        <f>IF($D$4="MAP+ADM Waivers",SUMIF('C Report'!$A$99:$A$198,'C Report Grouper'!$D39,'C Report'!I$99:I$198)+SUMIF('C Report'!$A$299:$A$398,'C Report Grouper'!$D39,'C Report'!I$299:I$398),SUMIF('C Report'!$A$99:$A$198,'C Report Grouper'!$D39,'C Report'!I$99:I$198))</f>
        <v>0</v>
      </c>
      <c r="L39" s="304">
        <f>IF($D$4="MAP+ADM Waivers",SUMIF('C Report'!$A$99:$A$198,'C Report Grouper'!$D39,'C Report'!J$99:J$198)+SUMIF('C Report'!$A$299:$A$398,'C Report Grouper'!$D39,'C Report'!J$299:J$398),SUMIF('C Report'!$A$99:$A$198,'C Report Grouper'!$D39,'C Report'!J$99:J$198))</f>
        <v>0</v>
      </c>
      <c r="M39" s="304">
        <f>IF($D$4="MAP+ADM Waivers",SUMIF('C Report'!$A$99:$A$198,'C Report Grouper'!$D39,'C Report'!K$99:K$198)+SUMIF('C Report'!$A$299:$A$398,'C Report Grouper'!$D39,'C Report'!K$299:K$398),SUMIF('C Report'!$A$99:$A$198,'C Report Grouper'!$D39,'C Report'!K$99:K$198))</f>
        <v>0</v>
      </c>
      <c r="N39" s="304">
        <f>IF($D$4="MAP+ADM Waivers",SUMIF('C Report'!$A$99:$A$198,'C Report Grouper'!$D39,'C Report'!L$99:L$198)+SUMIF('C Report'!$A$299:$A$398,'C Report Grouper'!$D39,'C Report'!L$299:L$398),SUMIF('C Report'!$A$99:$A$198,'C Report Grouper'!$D39,'C Report'!L$99:L$198))</f>
        <v>0</v>
      </c>
      <c r="O39" s="304">
        <f>IF($D$4="MAP+ADM Waivers",SUMIF('C Report'!$A$99:$A$198,'C Report Grouper'!$D39,'C Report'!M$99:M$198)+SUMIF('C Report'!$A$299:$A$398,'C Report Grouper'!$D39,'C Report'!M$299:M$398),SUMIF('C Report'!$A$99:$A$198,'C Report Grouper'!$D39,'C Report'!M$99:M$198))</f>
        <v>0</v>
      </c>
      <c r="P39" s="304">
        <f>IF($D$4="MAP+ADM Waivers",SUMIF('C Report'!$A$99:$A$198,'C Report Grouper'!$D39,'C Report'!N$99:N$198)+SUMIF('C Report'!$A$299:$A$398,'C Report Grouper'!$D39,'C Report'!N$299:N$398),SUMIF('C Report'!$A$99:$A$198,'C Report Grouper'!$D39,'C Report'!N$99:N$198))</f>
        <v>0</v>
      </c>
      <c r="Q39" s="304">
        <f>IF($D$4="MAP+ADM Waivers",SUMIF('C Report'!$A$99:$A$198,'C Report Grouper'!$D39,'C Report'!O$99:O$198)+SUMIF('C Report'!$A$299:$A$398,'C Report Grouper'!$D39,'C Report'!O$299:O$398),SUMIF('C Report'!$A$99:$A$198,'C Report Grouper'!$D39,'C Report'!O$99:O$198))</f>
        <v>0</v>
      </c>
      <c r="R39" s="304">
        <f>IF($D$4="MAP+ADM Waivers",SUMIF('C Report'!$A$99:$A$198,'C Report Grouper'!$D39,'C Report'!P$99:P$198)+SUMIF('C Report'!$A$299:$A$398,'C Report Grouper'!$D39,'C Report'!P$299:P$398),SUMIF('C Report'!$A$99:$A$198,'C Report Grouper'!$D39,'C Report'!P$99:P$198))</f>
        <v>0</v>
      </c>
      <c r="S39" s="304">
        <f>IF($D$4="MAP+ADM Waivers",SUMIF('C Report'!$A$99:$A$198,'C Report Grouper'!$D39,'C Report'!Q$99:Q$198)+SUMIF('C Report'!$A$299:$A$398,'C Report Grouper'!$D39,'C Report'!Q$299:Q$398),SUMIF('C Report'!$A$99:$A$198,'C Report Grouper'!$D39,'C Report'!Q$99:Q$198))</f>
        <v>0</v>
      </c>
      <c r="T39" s="304">
        <f>IF($D$4="MAP+ADM Waivers",SUMIF('C Report'!$A$99:$A$198,'C Report Grouper'!$D39,'C Report'!R$99:R$198)+SUMIF('C Report'!$A$299:$A$398,'C Report Grouper'!$D39,'C Report'!R$299:R$398),SUMIF('C Report'!$A$99:$A$198,'C Report Grouper'!$D39,'C Report'!R$99:R$198))</f>
        <v>0</v>
      </c>
      <c r="U39" s="304">
        <f>IF($D$4="MAP+ADM Waivers",SUMIF('C Report'!$A$99:$A$198,'C Report Grouper'!$D39,'C Report'!S$99:S$198)+SUMIF('C Report'!$A$299:$A$398,'C Report Grouper'!$D39,'C Report'!S$299:S$398),SUMIF('C Report'!$A$99:$A$198,'C Report Grouper'!$D39,'C Report'!S$99:S$198))</f>
        <v>0</v>
      </c>
      <c r="V39" s="304">
        <f>IF($D$4="MAP+ADM Waivers",SUMIF('C Report'!$A$99:$A$198,'C Report Grouper'!$D39,'C Report'!T$99:T$198)+SUMIF('C Report'!$A$299:$A$398,'C Report Grouper'!$D39,'C Report'!T$299:T$398),SUMIF('C Report'!$A$99:$A$198,'C Report Grouper'!$D39,'C Report'!T$99:T$198))</f>
        <v>0</v>
      </c>
      <c r="W39" s="304">
        <f>IF($D$4="MAP+ADM Waivers",SUMIF('C Report'!$A$99:$A$198,'C Report Grouper'!$D39,'C Report'!U$99:U$198)+SUMIF('C Report'!$A$299:$A$398,'C Report Grouper'!$D39,'C Report'!U$299:U$398),SUMIF('C Report'!$A$99:$A$198,'C Report Grouper'!$D39,'C Report'!U$99:U$198))</f>
        <v>0</v>
      </c>
      <c r="X39" s="304">
        <f>IF($D$4="MAP+ADM Waivers",SUMIF('C Report'!$A$99:$A$198,'C Report Grouper'!$D39,'C Report'!V$99:V$198)+SUMIF('C Report'!$A$299:$A$398,'C Report Grouper'!$D39,'C Report'!V$299:V$398),SUMIF('C Report'!$A$99:$A$198,'C Report Grouper'!$D39,'C Report'!V$99:V$198))</f>
        <v>0</v>
      </c>
      <c r="Y39" s="304">
        <f>IF($D$4="MAP+ADM Waivers",SUMIF('C Report'!$A$99:$A$198,'C Report Grouper'!$D39,'C Report'!W$99:W$198)+SUMIF('C Report'!$A$299:$A$398,'C Report Grouper'!$D39,'C Report'!W$299:W$398),SUMIF('C Report'!$A$99:$A$198,'C Report Grouper'!$D39,'C Report'!W$99:W$198))</f>
        <v>0</v>
      </c>
      <c r="Z39" s="304">
        <f>IF($D$4="MAP+ADM Waivers",SUMIF('C Report'!$A$99:$A$198,'C Report Grouper'!$D39,'C Report'!X$99:X$198)+SUMIF('C Report'!$A$299:$A$398,'C Report Grouper'!$D39,'C Report'!X$299:X$398),SUMIF('C Report'!$A$99:$A$198,'C Report Grouper'!$D39,'C Report'!X$99:X$198))</f>
        <v>0</v>
      </c>
      <c r="AA39" s="304">
        <f>IF($D$4="MAP+ADM Waivers",SUMIF('C Report'!$A$99:$A$198,'C Report Grouper'!$D39,'C Report'!Y$99:Y$198)+SUMIF('C Report'!$A$299:$A$398,'C Report Grouper'!$D39,'C Report'!Y$299:Y$398),SUMIF('C Report'!$A$99:$A$198,'C Report Grouper'!$D39,'C Report'!Y$99:Y$198))</f>
        <v>0</v>
      </c>
      <c r="AB39" s="304">
        <f>IF($D$4="MAP+ADM Waivers",SUMIF('C Report'!$A$99:$A$198,'C Report Grouper'!$D39,'C Report'!Z$99:Z$198)+SUMIF('C Report'!$A$299:$A$398,'C Report Grouper'!$D39,'C Report'!Z$299:Z$398),SUMIF('C Report'!$A$99:$A$198,'C Report Grouper'!$D39,'C Report'!Z$99:Z$198))</f>
        <v>0</v>
      </c>
      <c r="AC39" s="305">
        <f>IF($D$4="MAP+ADM Waivers",SUMIF('C Report'!$A$99:$A$198,'C Report Grouper'!$D39,'C Report'!AA$99:AA$198)+SUMIF('C Report'!$A$299:$A$398,'C Report Grouper'!$D39,'C Report'!AA$299:AA$398),SUMIF('C Report'!$A$99:$A$198,'C Report Grouper'!$D39,'C Report'!AA$99:AA$198))</f>
        <v>0</v>
      </c>
    </row>
    <row r="40" spans="2:29" x14ac:dyDescent="0.2">
      <c r="B40" s="456" t="str">
        <f>IFERROR(VLOOKUP(C40,'MEG Def'!$A$52:$B$55,2),"")</f>
        <v/>
      </c>
      <c r="C40" s="115"/>
      <c r="D40" s="693"/>
      <c r="E40" s="304">
        <f>IF($D$4="MAP+ADM Waivers",SUMIF('C Report'!$A$99:$A$198,'C Report Grouper'!$D40,'C Report'!C$99:C$198)+SUMIF('C Report'!$A$299:$A$398,'C Report Grouper'!$D40,'C Report'!C$299:C$398),SUMIF('C Report'!$A$99:$A$198,'C Report Grouper'!$D40,'C Report'!C$99:C$198))</f>
        <v>0</v>
      </c>
      <c r="F40" s="304">
        <f>IF($D$4="MAP+ADM Waivers",SUMIF('C Report'!$A$99:$A$198,'C Report Grouper'!$D40,'C Report'!D$99:D$198)+SUMIF('C Report'!$A$299:$A$398,'C Report Grouper'!$D40,'C Report'!D$299:D$398),SUMIF('C Report'!$A$99:$A$198,'C Report Grouper'!$D40,'C Report'!D$99:D$198))</f>
        <v>0</v>
      </c>
      <c r="G40" s="304">
        <f>IF($D$4="MAP+ADM Waivers",SUMIF('C Report'!$A$99:$A$198,'C Report Grouper'!$D40,'C Report'!E$99:E$198)+SUMIF('C Report'!$A$299:$A$398,'C Report Grouper'!$D40,'C Report'!E$299:E$398),SUMIF('C Report'!$A$99:$A$198,'C Report Grouper'!$D40,'C Report'!E$99:E$198))</f>
        <v>0</v>
      </c>
      <c r="H40" s="304">
        <f>IF($D$4="MAP+ADM Waivers",SUMIF('C Report'!$A$99:$A$198,'C Report Grouper'!$D40,'C Report'!F$99:F$198)+SUMIF('C Report'!$A$299:$A$398,'C Report Grouper'!$D40,'C Report'!F$299:F$398),SUMIF('C Report'!$A$99:$A$198,'C Report Grouper'!$D40,'C Report'!F$99:F$198))</f>
        <v>0</v>
      </c>
      <c r="I40" s="304">
        <f>IF($D$4="MAP+ADM Waivers",SUMIF('C Report'!$A$99:$A$198,'C Report Grouper'!$D40,'C Report'!G$99:G$198)+SUMIF('C Report'!$A$299:$A$398,'C Report Grouper'!$D40,'C Report'!G$299:G$398),SUMIF('C Report'!$A$99:$A$198,'C Report Grouper'!$D40,'C Report'!G$99:G$198))</f>
        <v>0</v>
      </c>
      <c r="J40" s="304">
        <f>IF($D$4="MAP+ADM Waivers",SUMIF('C Report'!$A$99:$A$198,'C Report Grouper'!$D40,'C Report'!H$99:H$198)+SUMIF('C Report'!$A$299:$A$398,'C Report Grouper'!$D40,'C Report'!H$299:H$398),SUMIF('C Report'!$A$99:$A$198,'C Report Grouper'!$D40,'C Report'!H$99:H$198))</f>
        <v>0</v>
      </c>
      <c r="K40" s="304">
        <f>IF($D$4="MAP+ADM Waivers",SUMIF('C Report'!$A$99:$A$198,'C Report Grouper'!$D40,'C Report'!I$99:I$198)+SUMIF('C Report'!$A$299:$A$398,'C Report Grouper'!$D40,'C Report'!I$299:I$398),SUMIF('C Report'!$A$99:$A$198,'C Report Grouper'!$D40,'C Report'!I$99:I$198))</f>
        <v>0</v>
      </c>
      <c r="L40" s="304">
        <f>IF($D$4="MAP+ADM Waivers",SUMIF('C Report'!$A$99:$A$198,'C Report Grouper'!$D40,'C Report'!J$99:J$198)+SUMIF('C Report'!$A$299:$A$398,'C Report Grouper'!$D40,'C Report'!J$299:J$398),SUMIF('C Report'!$A$99:$A$198,'C Report Grouper'!$D40,'C Report'!J$99:J$198))</f>
        <v>0</v>
      </c>
      <c r="M40" s="304">
        <f>IF($D$4="MAP+ADM Waivers",SUMIF('C Report'!$A$99:$A$198,'C Report Grouper'!$D40,'C Report'!K$99:K$198)+SUMIF('C Report'!$A$299:$A$398,'C Report Grouper'!$D40,'C Report'!K$299:K$398),SUMIF('C Report'!$A$99:$A$198,'C Report Grouper'!$D40,'C Report'!K$99:K$198))</f>
        <v>0</v>
      </c>
      <c r="N40" s="304">
        <f>IF($D$4="MAP+ADM Waivers",SUMIF('C Report'!$A$99:$A$198,'C Report Grouper'!$D40,'C Report'!L$99:L$198)+SUMIF('C Report'!$A$299:$A$398,'C Report Grouper'!$D40,'C Report'!L$299:L$398),SUMIF('C Report'!$A$99:$A$198,'C Report Grouper'!$D40,'C Report'!L$99:L$198))</f>
        <v>0</v>
      </c>
      <c r="O40" s="304">
        <f>IF($D$4="MAP+ADM Waivers",SUMIF('C Report'!$A$99:$A$198,'C Report Grouper'!$D40,'C Report'!M$99:M$198)+SUMIF('C Report'!$A$299:$A$398,'C Report Grouper'!$D40,'C Report'!M$299:M$398),SUMIF('C Report'!$A$99:$A$198,'C Report Grouper'!$D40,'C Report'!M$99:M$198))</f>
        <v>0</v>
      </c>
      <c r="P40" s="304">
        <f>IF($D$4="MAP+ADM Waivers",SUMIF('C Report'!$A$99:$A$198,'C Report Grouper'!$D40,'C Report'!N$99:N$198)+SUMIF('C Report'!$A$299:$A$398,'C Report Grouper'!$D40,'C Report'!N$299:N$398),SUMIF('C Report'!$A$99:$A$198,'C Report Grouper'!$D40,'C Report'!N$99:N$198))</f>
        <v>0</v>
      </c>
      <c r="Q40" s="304">
        <f>IF($D$4="MAP+ADM Waivers",SUMIF('C Report'!$A$99:$A$198,'C Report Grouper'!$D40,'C Report'!O$99:O$198)+SUMIF('C Report'!$A$299:$A$398,'C Report Grouper'!$D40,'C Report'!O$299:O$398),SUMIF('C Report'!$A$99:$A$198,'C Report Grouper'!$D40,'C Report'!O$99:O$198))</f>
        <v>0</v>
      </c>
      <c r="R40" s="304">
        <f>IF($D$4="MAP+ADM Waivers",SUMIF('C Report'!$A$99:$A$198,'C Report Grouper'!$D40,'C Report'!P$99:P$198)+SUMIF('C Report'!$A$299:$A$398,'C Report Grouper'!$D40,'C Report'!P$299:P$398),SUMIF('C Report'!$A$99:$A$198,'C Report Grouper'!$D40,'C Report'!P$99:P$198))</f>
        <v>0</v>
      </c>
      <c r="S40" s="304">
        <f>IF($D$4="MAP+ADM Waivers",SUMIF('C Report'!$A$99:$A$198,'C Report Grouper'!$D40,'C Report'!Q$99:Q$198)+SUMIF('C Report'!$A$299:$A$398,'C Report Grouper'!$D40,'C Report'!Q$299:Q$398),SUMIF('C Report'!$A$99:$A$198,'C Report Grouper'!$D40,'C Report'!Q$99:Q$198))</f>
        <v>0</v>
      </c>
      <c r="T40" s="304">
        <f>IF($D$4="MAP+ADM Waivers",SUMIF('C Report'!$A$99:$A$198,'C Report Grouper'!$D40,'C Report'!R$99:R$198)+SUMIF('C Report'!$A$299:$A$398,'C Report Grouper'!$D40,'C Report'!R$299:R$398),SUMIF('C Report'!$A$99:$A$198,'C Report Grouper'!$D40,'C Report'!R$99:R$198))</f>
        <v>0</v>
      </c>
      <c r="U40" s="304">
        <f>IF($D$4="MAP+ADM Waivers",SUMIF('C Report'!$A$99:$A$198,'C Report Grouper'!$D40,'C Report'!S$99:S$198)+SUMIF('C Report'!$A$299:$A$398,'C Report Grouper'!$D40,'C Report'!S$299:S$398),SUMIF('C Report'!$A$99:$A$198,'C Report Grouper'!$D40,'C Report'!S$99:S$198))</f>
        <v>0</v>
      </c>
      <c r="V40" s="304">
        <f>IF($D$4="MAP+ADM Waivers",SUMIF('C Report'!$A$99:$A$198,'C Report Grouper'!$D40,'C Report'!T$99:T$198)+SUMIF('C Report'!$A$299:$A$398,'C Report Grouper'!$D40,'C Report'!T$299:T$398),SUMIF('C Report'!$A$99:$A$198,'C Report Grouper'!$D40,'C Report'!T$99:T$198))</f>
        <v>0</v>
      </c>
      <c r="W40" s="304">
        <f>IF($D$4="MAP+ADM Waivers",SUMIF('C Report'!$A$99:$A$198,'C Report Grouper'!$D40,'C Report'!U$99:U$198)+SUMIF('C Report'!$A$299:$A$398,'C Report Grouper'!$D40,'C Report'!U$299:U$398),SUMIF('C Report'!$A$99:$A$198,'C Report Grouper'!$D40,'C Report'!U$99:U$198))</f>
        <v>0</v>
      </c>
      <c r="X40" s="304">
        <f>IF($D$4="MAP+ADM Waivers",SUMIF('C Report'!$A$99:$A$198,'C Report Grouper'!$D40,'C Report'!V$99:V$198)+SUMIF('C Report'!$A$299:$A$398,'C Report Grouper'!$D40,'C Report'!V$299:V$398),SUMIF('C Report'!$A$99:$A$198,'C Report Grouper'!$D40,'C Report'!V$99:V$198))</f>
        <v>0</v>
      </c>
      <c r="Y40" s="304">
        <f>IF($D$4="MAP+ADM Waivers",SUMIF('C Report'!$A$99:$A$198,'C Report Grouper'!$D40,'C Report'!W$99:W$198)+SUMIF('C Report'!$A$299:$A$398,'C Report Grouper'!$D40,'C Report'!W$299:W$398),SUMIF('C Report'!$A$99:$A$198,'C Report Grouper'!$D40,'C Report'!W$99:W$198))</f>
        <v>0</v>
      </c>
      <c r="Z40" s="304">
        <f>IF($D$4="MAP+ADM Waivers",SUMIF('C Report'!$A$99:$A$198,'C Report Grouper'!$D40,'C Report'!X$99:X$198)+SUMIF('C Report'!$A$299:$A$398,'C Report Grouper'!$D40,'C Report'!X$299:X$398),SUMIF('C Report'!$A$99:$A$198,'C Report Grouper'!$D40,'C Report'!X$99:X$198))</f>
        <v>0</v>
      </c>
      <c r="AA40" s="304">
        <f>IF($D$4="MAP+ADM Waivers",SUMIF('C Report'!$A$99:$A$198,'C Report Grouper'!$D40,'C Report'!Y$99:Y$198)+SUMIF('C Report'!$A$299:$A$398,'C Report Grouper'!$D40,'C Report'!Y$299:Y$398),SUMIF('C Report'!$A$99:$A$198,'C Report Grouper'!$D40,'C Report'!Y$99:Y$198))</f>
        <v>0</v>
      </c>
      <c r="AB40" s="304">
        <f>IF($D$4="MAP+ADM Waivers",SUMIF('C Report'!$A$99:$A$198,'C Report Grouper'!$D40,'C Report'!Z$99:Z$198)+SUMIF('C Report'!$A$299:$A$398,'C Report Grouper'!$D40,'C Report'!Z$299:Z$398),SUMIF('C Report'!$A$99:$A$198,'C Report Grouper'!$D40,'C Report'!Z$99:Z$198))</f>
        <v>0</v>
      </c>
      <c r="AC40" s="305">
        <f>IF($D$4="MAP+ADM Waivers",SUMIF('C Report'!$A$99:$A$198,'C Report Grouper'!$D40,'C Report'!AA$99:AA$198)+SUMIF('C Report'!$A$299:$A$398,'C Report Grouper'!$D40,'C Report'!AA$299:AA$398),SUMIF('C Report'!$A$99:$A$198,'C Report Grouper'!$D40,'C Report'!AA$99:AA$198))</f>
        <v>0</v>
      </c>
    </row>
    <row r="41" spans="2:29" x14ac:dyDescent="0.2">
      <c r="B41" s="456" t="str">
        <f>IFERROR(VLOOKUP(C41,'MEG Def'!$A$52:$B$55,2),"")</f>
        <v/>
      </c>
      <c r="C41" s="115"/>
      <c r="D41" s="693"/>
      <c r="E41" s="304">
        <f>IF($D$4="MAP+ADM Waivers",SUMIF('C Report'!$A$99:$A$198,'C Report Grouper'!$D41,'C Report'!C$99:C$198)+SUMIF('C Report'!$A$299:$A$398,'C Report Grouper'!$D41,'C Report'!C$299:C$398),SUMIF('C Report'!$A$99:$A$198,'C Report Grouper'!$D41,'C Report'!C$99:C$198))</f>
        <v>0</v>
      </c>
      <c r="F41" s="304">
        <f>IF($D$4="MAP+ADM Waivers",SUMIF('C Report'!$A$99:$A$198,'C Report Grouper'!$D41,'C Report'!D$99:D$198)+SUMIF('C Report'!$A$299:$A$398,'C Report Grouper'!$D41,'C Report'!D$299:D$398),SUMIF('C Report'!$A$99:$A$198,'C Report Grouper'!$D41,'C Report'!D$99:D$198))</f>
        <v>0</v>
      </c>
      <c r="G41" s="304">
        <f>IF($D$4="MAP+ADM Waivers",SUMIF('C Report'!$A$99:$A$198,'C Report Grouper'!$D41,'C Report'!E$99:E$198)+SUMIF('C Report'!$A$299:$A$398,'C Report Grouper'!$D41,'C Report'!E$299:E$398),SUMIF('C Report'!$A$99:$A$198,'C Report Grouper'!$D41,'C Report'!E$99:E$198))</f>
        <v>0</v>
      </c>
      <c r="H41" s="304">
        <f>IF($D$4="MAP+ADM Waivers",SUMIF('C Report'!$A$99:$A$198,'C Report Grouper'!$D41,'C Report'!F$99:F$198)+SUMIF('C Report'!$A$299:$A$398,'C Report Grouper'!$D41,'C Report'!F$299:F$398),SUMIF('C Report'!$A$99:$A$198,'C Report Grouper'!$D41,'C Report'!F$99:F$198))</f>
        <v>0</v>
      </c>
      <c r="I41" s="304">
        <f>IF($D$4="MAP+ADM Waivers",SUMIF('C Report'!$A$99:$A$198,'C Report Grouper'!$D41,'C Report'!G$99:G$198)+SUMIF('C Report'!$A$299:$A$398,'C Report Grouper'!$D41,'C Report'!G$299:G$398),SUMIF('C Report'!$A$99:$A$198,'C Report Grouper'!$D41,'C Report'!G$99:G$198))</f>
        <v>0</v>
      </c>
      <c r="J41" s="304">
        <f>IF($D$4="MAP+ADM Waivers",SUMIF('C Report'!$A$99:$A$198,'C Report Grouper'!$D41,'C Report'!H$99:H$198)+SUMIF('C Report'!$A$299:$A$398,'C Report Grouper'!$D41,'C Report'!H$299:H$398),SUMIF('C Report'!$A$99:$A$198,'C Report Grouper'!$D41,'C Report'!H$99:H$198))</f>
        <v>0</v>
      </c>
      <c r="K41" s="304">
        <f>IF($D$4="MAP+ADM Waivers",SUMIF('C Report'!$A$99:$A$198,'C Report Grouper'!$D41,'C Report'!I$99:I$198)+SUMIF('C Report'!$A$299:$A$398,'C Report Grouper'!$D41,'C Report'!I$299:I$398),SUMIF('C Report'!$A$99:$A$198,'C Report Grouper'!$D41,'C Report'!I$99:I$198))</f>
        <v>0</v>
      </c>
      <c r="L41" s="304">
        <f>IF($D$4="MAP+ADM Waivers",SUMIF('C Report'!$A$99:$A$198,'C Report Grouper'!$D41,'C Report'!J$99:J$198)+SUMIF('C Report'!$A$299:$A$398,'C Report Grouper'!$D41,'C Report'!J$299:J$398),SUMIF('C Report'!$A$99:$A$198,'C Report Grouper'!$D41,'C Report'!J$99:J$198))</f>
        <v>0</v>
      </c>
      <c r="M41" s="304">
        <f>IF($D$4="MAP+ADM Waivers",SUMIF('C Report'!$A$99:$A$198,'C Report Grouper'!$D41,'C Report'!K$99:K$198)+SUMIF('C Report'!$A$299:$A$398,'C Report Grouper'!$D41,'C Report'!K$299:K$398),SUMIF('C Report'!$A$99:$A$198,'C Report Grouper'!$D41,'C Report'!K$99:K$198))</f>
        <v>0</v>
      </c>
      <c r="N41" s="304">
        <f>IF($D$4="MAP+ADM Waivers",SUMIF('C Report'!$A$99:$A$198,'C Report Grouper'!$D41,'C Report'!L$99:L$198)+SUMIF('C Report'!$A$299:$A$398,'C Report Grouper'!$D41,'C Report'!L$299:L$398),SUMIF('C Report'!$A$99:$A$198,'C Report Grouper'!$D41,'C Report'!L$99:L$198))</f>
        <v>0</v>
      </c>
      <c r="O41" s="304">
        <f>IF($D$4="MAP+ADM Waivers",SUMIF('C Report'!$A$99:$A$198,'C Report Grouper'!$D41,'C Report'!M$99:M$198)+SUMIF('C Report'!$A$299:$A$398,'C Report Grouper'!$D41,'C Report'!M$299:M$398),SUMIF('C Report'!$A$99:$A$198,'C Report Grouper'!$D41,'C Report'!M$99:M$198))</f>
        <v>0</v>
      </c>
      <c r="P41" s="304">
        <f>IF($D$4="MAP+ADM Waivers",SUMIF('C Report'!$A$99:$A$198,'C Report Grouper'!$D41,'C Report'!N$99:N$198)+SUMIF('C Report'!$A$299:$A$398,'C Report Grouper'!$D41,'C Report'!N$299:N$398),SUMIF('C Report'!$A$99:$A$198,'C Report Grouper'!$D41,'C Report'!N$99:N$198))</f>
        <v>0</v>
      </c>
      <c r="Q41" s="304">
        <f>IF($D$4="MAP+ADM Waivers",SUMIF('C Report'!$A$99:$A$198,'C Report Grouper'!$D41,'C Report'!O$99:O$198)+SUMIF('C Report'!$A$299:$A$398,'C Report Grouper'!$D41,'C Report'!O$299:O$398),SUMIF('C Report'!$A$99:$A$198,'C Report Grouper'!$D41,'C Report'!O$99:O$198))</f>
        <v>0</v>
      </c>
      <c r="R41" s="304">
        <f>IF($D$4="MAP+ADM Waivers",SUMIF('C Report'!$A$99:$A$198,'C Report Grouper'!$D41,'C Report'!P$99:P$198)+SUMIF('C Report'!$A$299:$A$398,'C Report Grouper'!$D41,'C Report'!P$299:P$398),SUMIF('C Report'!$A$99:$A$198,'C Report Grouper'!$D41,'C Report'!P$99:P$198))</f>
        <v>0</v>
      </c>
      <c r="S41" s="304">
        <f>IF($D$4="MAP+ADM Waivers",SUMIF('C Report'!$A$99:$A$198,'C Report Grouper'!$D41,'C Report'!Q$99:Q$198)+SUMIF('C Report'!$A$299:$A$398,'C Report Grouper'!$D41,'C Report'!Q$299:Q$398),SUMIF('C Report'!$A$99:$A$198,'C Report Grouper'!$D41,'C Report'!Q$99:Q$198))</f>
        <v>0</v>
      </c>
      <c r="T41" s="304">
        <f>IF($D$4="MAP+ADM Waivers",SUMIF('C Report'!$A$99:$A$198,'C Report Grouper'!$D41,'C Report'!R$99:R$198)+SUMIF('C Report'!$A$299:$A$398,'C Report Grouper'!$D41,'C Report'!R$299:R$398),SUMIF('C Report'!$A$99:$A$198,'C Report Grouper'!$D41,'C Report'!R$99:R$198))</f>
        <v>0</v>
      </c>
      <c r="U41" s="304">
        <f>IF($D$4="MAP+ADM Waivers",SUMIF('C Report'!$A$99:$A$198,'C Report Grouper'!$D41,'C Report'!S$99:S$198)+SUMIF('C Report'!$A$299:$A$398,'C Report Grouper'!$D41,'C Report'!S$299:S$398),SUMIF('C Report'!$A$99:$A$198,'C Report Grouper'!$D41,'C Report'!S$99:S$198))</f>
        <v>0</v>
      </c>
      <c r="V41" s="304">
        <f>IF($D$4="MAP+ADM Waivers",SUMIF('C Report'!$A$99:$A$198,'C Report Grouper'!$D41,'C Report'!T$99:T$198)+SUMIF('C Report'!$A$299:$A$398,'C Report Grouper'!$D41,'C Report'!T$299:T$398),SUMIF('C Report'!$A$99:$A$198,'C Report Grouper'!$D41,'C Report'!T$99:T$198))</f>
        <v>0</v>
      </c>
      <c r="W41" s="304">
        <f>IF($D$4="MAP+ADM Waivers",SUMIF('C Report'!$A$99:$A$198,'C Report Grouper'!$D41,'C Report'!U$99:U$198)+SUMIF('C Report'!$A$299:$A$398,'C Report Grouper'!$D41,'C Report'!U$299:U$398),SUMIF('C Report'!$A$99:$A$198,'C Report Grouper'!$D41,'C Report'!U$99:U$198))</f>
        <v>0</v>
      </c>
      <c r="X41" s="304">
        <f>IF($D$4="MAP+ADM Waivers",SUMIF('C Report'!$A$99:$A$198,'C Report Grouper'!$D41,'C Report'!V$99:V$198)+SUMIF('C Report'!$A$299:$A$398,'C Report Grouper'!$D41,'C Report'!V$299:V$398),SUMIF('C Report'!$A$99:$A$198,'C Report Grouper'!$D41,'C Report'!V$99:V$198))</f>
        <v>0</v>
      </c>
      <c r="Y41" s="304">
        <f>IF($D$4="MAP+ADM Waivers",SUMIF('C Report'!$A$99:$A$198,'C Report Grouper'!$D41,'C Report'!W$99:W$198)+SUMIF('C Report'!$A$299:$A$398,'C Report Grouper'!$D41,'C Report'!W$299:W$398),SUMIF('C Report'!$A$99:$A$198,'C Report Grouper'!$D41,'C Report'!W$99:W$198))</f>
        <v>0</v>
      </c>
      <c r="Z41" s="304">
        <f>IF($D$4="MAP+ADM Waivers",SUMIF('C Report'!$A$99:$A$198,'C Report Grouper'!$D41,'C Report'!X$99:X$198)+SUMIF('C Report'!$A$299:$A$398,'C Report Grouper'!$D41,'C Report'!X$299:X$398),SUMIF('C Report'!$A$99:$A$198,'C Report Grouper'!$D41,'C Report'!X$99:X$198))</f>
        <v>0</v>
      </c>
      <c r="AA41" s="304">
        <f>IF($D$4="MAP+ADM Waivers",SUMIF('C Report'!$A$99:$A$198,'C Report Grouper'!$D41,'C Report'!Y$99:Y$198)+SUMIF('C Report'!$A$299:$A$398,'C Report Grouper'!$D41,'C Report'!Y$299:Y$398),SUMIF('C Report'!$A$99:$A$198,'C Report Grouper'!$D41,'C Report'!Y$99:Y$198))</f>
        <v>0</v>
      </c>
      <c r="AB41" s="304">
        <f>IF($D$4="MAP+ADM Waivers",SUMIF('C Report'!$A$99:$A$198,'C Report Grouper'!$D41,'C Report'!Z$99:Z$198)+SUMIF('C Report'!$A$299:$A$398,'C Report Grouper'!$D41,'C Report'!Z$299:Z$398),SUMIF('C Report'!$A$99:$A$198,'C Report Grouper'!$D41,'C Report'!Z$99:Z$198))</f>
        <v>0</v>
      </c>
      <c r="AC41" s="305">
        <f>IF($D$4="MAP+ADM Waivers",SUMIF('C Report'!$A$99:$A$198,'C Report Grouper'!$D41,'C Report'!AA$99:AA$198)+SUMIF('C Report'!$A$299:$A$398,'C Report Grouper'!$D41,'C Report'!AA$299:AA$398),SUMIF('C Report'!$A$99:$A$198,'C Report Grouper'!$D41,'C Report'!AA$99:AA$198))</f>
        <v>0</v>
      </c>
    </row>
    <row r="42" spans="2:29" x14ac:dyDescent="0.2">
      <c r="B42" s="456" t="str">
        <f>IFERROR(VLOOKUP(C42,'MEG Def'!$A$52:$B$55,2),"")</f>
        <v/>
      </c>
      <c r="C42" s="115"/>
      <c r="D42" s="693"/>
      <c r="E42" s="304">
        <f>IF($D$4="MAP+ADM Waivers",SUMIF('C Report'!$A$99:$A$198,'C Report Grouper'!$D42,'C Report'!C$99:C$198)+SUMIF('C Report'!$A$299:$A$398,'C Report Grouper'!$D42,'C Report'!C$299:C$398),SUMIF('C Report'!$A$99:$A$198,'C Report Grouper'!$D42,'C Report'!C$99:C$198))</f>
        <v>0</v>
      </c>
      <c r="F42" s="304">
        <f>IF($D$4="MAP+ADM Waivers",SUMIF('C Report'!$A$99:$A$198,'C Report Grouper'!$D42,'C Report'!D$99:D$198)+SUMIF('C Report'!$A$299:$A$398,'C Report Grouper'!$D42,'C Report'!D$299:D$398),SUMIF('C Report'!$A$99:$A$198,'C Report Grouper'!$D42,'C Report'!D$99:D$198))</f>
        <v>0</v>
      </c>
      <c r="G42" s="304">
        <f>IF($D$4="MAP+ADM Waivers",SUMIF('C Report'!$A$99:$A$198,'C Report Grouper'!$D42,'C Report'!E$99:E$198)+SUMIF('C Report'!$A$299:$A$398,'C Report Grouper'!$D42,'C Report'!E$299:E$398),SUMIF('C Report'!$A$99:$A$198,'C Report Grouper'!$D42,'C Report'!E$99:E$198))</f>
        <v>0</v>
      </c>
      <c r="H42" s="304">
        <f>IF($D$4="MAP+ADM Waivers",SUMIF('C Report'!$A$99:$A$198,'C Report Grouper'!$D42,'C Report'!F$99:F$198)+SUMIF('C Report'!$A$299:$A$398,'C Report Grouper'!$D42,'C Report'!F$299:F$398),SUMIF('C Report'!$A$99:$A$198,'C Report Grouper'!$D42,'C Report'!F$99:F$198))</f>
        <v>0</v>
      </c>
      <c r="I42" s="304">
        <f>IF($D$4="MAP+ADM Waivers",SUMIF('C Report'!$A$99:$A$198,'C Report Grouper'!$D42,'C Report'!G$99:G$198)+SUMIF('C Report'!$A$299:$A$398,'C Report Grouper'!$D42,'C Report'!G$299:G$398),SUMIF('C Report'!$A$99:$A$198,'C Report Grouper'!$D42,'C Report'!G$99:G$198))</f>
        <v>0</v>
      </c>
      <c r="J42" s="304">
        <f>IF($D$4="MAP+ADM Waivers",SUMIF('C Report'!$A$99:$A$198,'C Report Grouper'!$D42,'C Report'!H$99:H$198)+SUMIF('C Report'!$A$299:$A$398,'C Report Grouper'!$D42,'C Report'!H$299:H$398),SUMIF('C Report'!$A$99:$A$198,'C Report Grouper'!$D42,'C Report'!H$99:H$198))</f>
        <v>0</v>
      </c>
      <c r="K42" s="304">
        <f>IF($D$4="MAP+ADM Waivers",SUMIF('C Report'!$A$99:$A$198,'C Report Grouper'!$D42,'C Report'!I$99:I$198)+SUMIF('C Report'!$A$299:$A$398,'C Report Grouper'!$D42,'C Report'!I$299:I$398),SUMIF('C Report'!$A$99:$A$198,'C Report Grouper'!$D42,'C Report'!I$99:I$198))</f>
        <v>0</v>
      </c>
      <c r="L42" s="304">
        <f>IF($D$4="MAP+ADM Waivers",SUMIF('C Report'!$A$99:$A$198,'C Report Grouper'!$D42,'C Report'!J$99:J$198)+SUMIF('C Report'!$A$299:$A$398,'C Report Grouper'!$D42,'C Report'!J$299:J$398),SUMIF('C Report'!$A$99:$A$198,'C Report Grouper'!$D42,'C Report'!J$99:J$198))</f>
        <v>0</v>
      </c>
      <c r="M42" s="304">
        <f>IF($D$4="MAP+ADM Waivers",SUMIF('C Report'!$A$99:$A$198,'C Report Grouper'!$D42,'C Report'!K$99:K$198)+SUMIF('C Report'!$A$299:$A$398,'C Report Grouper'!$D42,'C Report'!K$299:K$398),SUMIF('C Report'!$A$99:$A$198,'C Report Grouper'!$D42,'C Report'!K$99:K$198))</f>
        <v>0</v>
      </c>
      <c r="N42" s="304">
        <f>IF($D$4="MAP+ADM Waivers",SUMIF('C Report'!$A$99:$A$198,'C Report Grouper'!$D42,'C Report'!L$99:L$198)+SUMIF('C Report'!$A$299:$A$398,'C Report Grouper'!$D42,'C Report'!L$299:L$398),SUMIF('C Report'!$A$99:$A$198,'C Report Grouper'!$D42,'C Report'!L$99:L$198))</f>
        <v>0</v>
      </c>
      <c r="O42" s="304">
        <f>IF($D$4="MAP+ADM Waivers",SUMIF('C Report'!$A$99:$A$198,'C Report Grouper'!$D42,'C Report'!M$99:M$198)+SUMIF('C Report'!$A$299:$A$398,'C Report Grouper'!$D42,'C Report'!M$299:M$398),SUMIF('C Report'!$A$99:$A$198,'C Report Grouper'!$D42,'C Report'!M$99:M$198))</f>
        <v>0</v>
      </c>
      <c r="P42" s="304">
        <f>IF($D$4="MAP+ADM Waivers",SUMIF('C Report'!$A$99:$A$198,'C Report Grouper'!$D42,'C Report'!N$99:N$198)+SUMIF('C Report'!$A$299:$A$398,'C Report Grouper'!$D42,'C Report'!N$299:N$398),SUMIF('C Report'!$A$99:$A$198,'C Report Grouper'!$D42,'C Report'!N$99:N$198))</f>
        <v>0</v>
      </c>
      <c r="Q42" s="304">
        <f>IF($D$4="MAP+ADM Waivers",SUMIF('C Report'!$A$99:$A$198,'C Report Grouper'!$D42,'C Report'!O$99:O$198)+SUMIF('C Report'!$A$299:$A$398,'C Report Grouper'!$D42,'C Report'!O$299:O$398),SUMIF('C Report'!$A$99:$A$198,'C Report Grouper'!$D42,'C Report'!O$99:O$198))</f>
        <v>0</v>
      </c>
      <c r="R42" s="304">
        <f>IF($D$4="MAP+ADM Waivers",SUMIF('C Report'!$A$99:$A$198,'C Report Grouper'!$D42,'C Report'!P$99:P$198)+SUMIF('C Report'!$A$299:$A$398,'C Report Grouper'!$D42,'C Report'!P$299:P$398),SUMIF('C Report'!$A$99:$A$198,'C Report Grouper'!$D42,'C Report'!P$99:P$198))</f>
        <v>0</v>
      </c>
      <c r="S42" s="304">
        <f>IF($D$4="MAP+ADM Waivers",SUMIF('C Report'!$A$99:$A$198,'C Report Grouper'!$D42,'C Report'!Q$99:Q$198)+SUMIF('C Report'!$A$299:$A$398,'C Report Grouper'!$D42,'C Report'!Q$299:Q$398),SUMIF('C Report'!$A$99:$A$198,'C Report Grouper'!$D42,'C Report'!Q$99:Q$198))</f>
        <v>0</v>
      </c>
      <c r="T42" s="304">
        <f>IF($D$4="MAP+ADM Waivers",SUMIF('C Report'!$A$99:$A$198,'C Report Grouper'!$D42,'C Report'!R$99:R$198)+SUMIF('C Report'!$A$299:$A$398,'C Report Grouper'!$D42,'C Report'!R$299:R$398),SUMIF('C Report'!$A$99:$A$198,'C Report Grouper'!$D42,'C Report'!R$99:R$198))</f>
        <v>0</v>
      </c>
      <c r="U42" s="304">
        <f>IF($D$4="MAP+ADM Waivers",SUMIF('C Report'!$A$99:$A$198,'C Report Grouper'!$D42,'C Report'!S$99:S$198)+SUMIF('C Report'!$A$299:$A$398,'C Report Grouper'!$D42,'C Report'!S$299:S$398),SUMIF('C Report'!$A$99:$A$198,'C Report Grouper'!$D42,'C Report'!S$99:S$198))</f>
        <v>0</v>
      </c>
      <c r="V42" s="304">
        <f>IF($D$4="MAP+ADM Waivers",SUMIF('C Report'!$A$99:$A$198,'C Report Grouper'!$D42,'C Report'!T$99:T$198)+SUMIF('C Report'!$A$299:$A$398,'C Report Grouper'!$D42,'C Report'!T$299:T$398),SUMIF('C Report'!$A$99:$A$198,'C Report Grouper'!$D42,'C Report'!T$99:T$198))</f>
        <v>0</v>
      </c>
      <c r="W42" s="304">
        <f>IF($D$4="MAP+ADM Waivers",SUMIF('C Report'!$A$99:$A$198,'C Report Grouper'!$D42,'C Report'!U$99:U$198)+SUMIF('C Report'!$A$299:$A$398,'C Report Grouper'!$D42,'C Report'!U$299:U$398),SUMIF('C Report'!$A$99:$A$198,'C Report Grouper'!$D42,'C Report'!U$99:U$198))</f>
        <v>0</v>
      </c>
      <c r="X42" s="304">
        <f>IF($D$4="MAP+ADM Waivers",SUMIF('C Report'!$A$99:$A$198,'C Report Grouper'!$D42,'C Report'!V$99:V$198)+SUMIF('C Report'!$A$299:$A$398,'C Report Grouper'!$D42,'C Report'!V$299:V$398),SUMIF('C Report'!$A$99:$A$198,'C Report Grouper'!$D42,'C Report'!V$99:V$198))</f>
        <v>0</v>
      </c>
      <c r="Y42" s="304">
        <f>IF($D$4="MAP+ADM Waivers",SUMIF('C Report'!$A$99:$A$198,'C Report Grouper'!$D42,'C Report'!W$99:W$198)+SUMIF('C Report'!$A$299:$A$398,'C Report Grouper'!$D42,'C Report'!W$299:W$398),SUMIF('C Report'!$A$99:$A$198,'C Report Grouper'!$D42,'C Report'!W$99:W$198))</f>
        <v>0</v>
      </c>
      <c r="Z42" s="304">
        <f>IF($D$4="MAP+ADM Waivers",SUMIF('C Report'!$A$99:$A$198,'C Report Grouper'!$D42,'C Report'!X$99:X$198)+SUMIF('C Report'!$A$299:$A$398,'C Report Grouper'!$D42,'C Report'!X$299:X$398),SUMIF('C Report'!$A$99:$A$198,'C Report Grouper'!$D42,'C Report'!X$99:X$198))</f>
        <v>0</v>
      </c>
      <c r="AA42" s="304">
        <f>IF($D$4="MAP+ADM Waivers",SUMIF('C Report'!$A$99:$A$198,'C Report Grouper'!$D42,'C Report'!Y$99:Y$198)+SUMIF('C Report'!$A$299:$A$398,'C Report Grouper'!$D42,'C Report'!Y$299:Y$398),SUMIF('C Report'!$A$99:$A$198,'C Report Grouper'!$D42,'C Report'!Y$99:Y$198))</f>
        <v>0</v>
      </c>
      <c r="AB42" s="304">
        <f>IF($D$4="MAP+ADM Waivers",SUMIF('C Report'!$A$99:$A$198,'C Report Grouper'!$D42,'C Report'!Z$99:Z$198)+SUMIF('C Report'!$A$299:$A$398,'C Report Grouper'!$D42,'C Report'!Z$299:Z$398),SUMIF('C Report'!$A$99:$A$198,'C Report Grouper'!$D42,'C Report'!Z$99:Z$198))</f>
        <v>0</v>
      </c>
      <c r="AC42" s="305">
        <f>IF($D$4="MAP+ADM Waivers",SUMIF('C Report'!$A$99:$A$198,'C Report Grouper'!$D42,'C Report'!AA$99:AA$198)+SUMIF('C Report'!$A$299:$A$398,'C Report Grouper'!$D42,'C Report'!AA$299:AA$398),SUMIF('C Report'!$A$99:$A$198,'C Report Grouper'!$D42,'C Report'!AA$99:AA$198))</f>
        <v>0</v>
      </c>
    </row>
    <row r="43" spans="2:29" x14ac:dyDescent="0.2">
      <c r="B43" s="217"/>
      <c r="C43" s="115"/>
      <c r="D43" s="693"/>
      <c r="E43" s="304">
        <f>IF($D$4="MAP+ADM Waivers",SUMIF('C Report'!$A$99:$A$198,'C Report Grouper'!$D43,'C Report'!C$99:C$198)+SUMIF('C Report'!$A$299:$A$398,'C Report Grouper'!$D43,'C Report'!C$299:C$398),SUMIF('C Report'!$A$99:$A$198,'C Report Grouper'!$D43,'C Report'!C$99:C$198))</f>
        <v>0</v>
      </c>
      <c r="F43" s="304">
        <f>IF($D$4="MAP+ADM Waivers",SUMIF('C Report'!$A$99:$A$198,'C Report Grouper'!$D43,'C Report'!D$99:D$198)+SUMIF('C Report'!$A$299:$A$398,'C Report Grouper'!$D43,'C Report'!D$299:D$398),SUMIF('C Report'!$A$99:$A$198,'C Report Grouper'!$D43,'C Report'!D$99:D$198))</f>
        <v>0</v>
      </c>
      <c r="G43" s="304">
        <f>IF($D$4="MAP+ADM Waivers",SUMIF('C Report'!$A$99:$A$198,'C Report Grouper'!$D43,'C Report'!E$99:E$198)+SUMIF('C Report'!$A$299:$A$398,'C Report Grouper'!$D43,'C Report'!E$299:E$398),SUMIF('C Report'!$A$99:$A$198,'C Report Grouper'!$D43,'C Report'!E$99:E$198))</f>
        <v>0</v>
      </c>
      <c r="H43" s="304">
        <f>IF($D$4="MAP+ADM Waivers",SUMIF('C Report'!$A$99:$A$198,'C Report Grouper'!$D43,'C Report'!F$99:F$198)+SUMIF('C Report'!$A$299:$A$398,'C Report Grouper'!$D43,'C Report'!F$299:F$398),SUMIF('C Report'!$A$99:$A$198,'C Report Grouper'!$D43,'C Report'!F$99:F$198))</f>
        <v>0</v>
      </c>
      <c r="I43" s="304">
        <f>IF($D$4="MAP+ADM Waivers",SUMIF('C Report'!$A$99:$A$198,'C Report Grouper'!$D43,'C Report'!G$99:G$198)+SUMIF('C Report'!$A$299:$A$398,'C Report Grouper'!$D43,'C Report'!G$299:G$398),SUMIF('C Report'!$A$99:$A$198,'C Report Grouper'!$D43,'C Report'!G$99:G$198))</f>
        <v>0</v>
      </c>
      <c r="J43" s="304">
        <f>IF($D$4="MAP+ADM Waivers",SUMIF('C Report'!$A$99:$A$198,'C Report Grouper'!$D43,'C Report'!H$99:H$198)+SUMIF('C Report'!$A$299:$A$398,'C Report Grouper'!$D43,'C Report'!H$299:H$398),SUMIF('C Report'!$A$99:$A$198,'C Report Grouper'!$D43,'C Report'!H$99:H$198))</f>
        <v>0</v>
      </c>
      <c r="K43" s="304">
        <f>IF($D$4="MAP+ADM Waivers",SUMIF('C Report'!$A$99:$A$198,'C Report Grouper'!$D43,'C Report'!I$99:I$198)+SUMIF('C Report'!$A$299:$A$398,'C Report Grouper'!$D43,'C Report'!I$299:I$398),SUMIF('C Report'!$A$99:$A$198,'C Report Grouper'!$D43,'C Report'!I$99:I$198))</f>
        <v>0</v>
      </c>
      <c r="L43" s="304">
        <f>IF($D$4="MAP+ADM Waivers",SUMIF('C Report'!$A$99:$A$198,'C Report Grouper'!$D43,'C Report'!J$99:J$198)+SUMIF('C Report'!$A$299:$A$398,'C Report Grouper'!$D43,'C Report'!J$299:J$398),SUMIF('C Report'!$A$99:$A$198,'C Report Grouper'!$D43,'C Report'!J$99:J$198))</f>
        <v>0</v>
      </c>
      <c r="M43" s="304">
        <f>IF($D$4="MAP+ADM Waivers",SUMIF('C Report'!$A$99:$A$198,'C Report Grouper'!$D43,'C Report'!K$99:K$198)+SUMIF('C Report'!$A$299:$A$398,'C Report Grouper'!$D43,'C Report'!K$299:K$398),SUMIF('C Report'!$A$99:$A$198,'C Report Grouper'!$D43,'C Report'!K$99:K$198))</f>
        <v>0</v>
      </c>
      <c r="N43" s="304">
        <f>IF($D$4="MAP+ADM Waivers",SUMIF('C Report'!$A$99:$A$198,'C Report Grouper'!$D43,'C Report'!L$99:L$198)+SUMIF('C Report'!$A$299:$A$398,'C Report Grouper'!$D43,'C Report'!L$299:L$398),SUMIF('C Report'!$A$99:$A$198,'C Report Grouper'!$D43,'C Report'!L$99:L$198))</f>
        <v>0</v>
      </c>
      <c r="O43" s="304">
        <f>IF($D$4="MAP+ADM Waivers",SUMIF('C Report'!$A$99:$A$198,'C Report Grouper'!$D43,'C Report'!M$99:M$198)+SUMIF('C Report'!$A$299:$A$398,'C Report Grouper'!$D43,'C Report'!M$299:M$398),SUMIF('C Report'!$A$99:$A$198,'C Report Grouper'!$D43,'C Report'!M$99:M$198))</f>
        <v>0</v>
      </c>
      <c r="P43" s="304">
        <f>IF($D$4="MAP+ADM Waivers",SUMIF('C Report'!$A$99:$A$198,'C Report Grouper'!$D43,'C Report'!N$99:N$198)+SUMIF('C Report'!$A$299:$A$398,'C Report Grouper'!$D43,'C Report'!N$299:N$398),SUMIF('C Report'!$A$99:$A$198,'C Report Grouper'!$D43,'C Report'!N$99:N$198))</f>
        <v>0</v>
      </c>
      <c r="Q43" s="304">
        <f>IF($D$4="MAP+ADM Waivers",SUMIF('C Report'!$A$99:$A$198,'C Report Grouper'!$D43,'C Report'!O$99:O$198)+SUMIF('C Report'!$A$299:$A$398,'C Report Grouper'!$D43,'C Report'!O$299:O$398),SUMIF('C Report'!$A$99:$A$198,'C Report Grouper'!$D43,'C Report'!O$99:O$198))</f>
        <v>0</v>
      </c>
      <c r="R43" s="304">
        <f>IF($D$4="MAP+ADM Waivers",SUMIF('C Report'!$A$99:$A$198,'C Report Grouper'!$D43,'C Report'!P$99:P$198)+SUMIF('C Report'!$A$299:$A$398,'C Report Grouper'!$D43,'C Report'!P$299:P$398),SUMIF('C Report'!$A$99:$A$198,'C Report Grouper'!$D43,'C Report'!P$99:P$198))</f>
        <v>0</v>
      </c>
      <c r="S43" s="304">
        <f>IF($D$4="MAP+ADM Waivers",SUMIF('C Report'!$A$99:$A$198,'C Report Grouper'!$D43,'C Report'!Q$99:Q$198)+SUMIF('C Report'!$A$299:$A$398,'C Report Grouper'!$D43,'C Report'!Q$299:Q$398),SUMIF('C Report'!$A$99:$A$198,'C Report Grouper'!$D43,'C Report'!Q$99:Q$198))</f>
        <v>0</v>
      </c>
      <c r="T43" s="304">
        <f>IF($D$4="MAP+ADM Waivers",SUMIF('C Report'!$A$99:$A$198,'C Report Grouper'!$D43,'C Report'!R$99:R$198)+SUMIF('C Report'!$A$299:$A$398,'C Report Grouper'!$D43,'C Report'!R$299:R$398),SUMIF('C Report'!$A$99:$A$198,'C Report Grouper'!$D43,'C Report'!R$99:R$198))</f>
        <v>0</v>
      </c>
      <c r="U43" s="304">
        <f>IF($D$4="MAP+ADM Waivers",SUMIF('C Report'!$A$99:$A$198,'C Report Grouper'!$D43,'C Report'!S$99:S$198)+SUMIF('C Report'!$A$299:$A$398,'C Report Grouper'!$D43,'C Report'!S$299:S$398),SUMIF('C Report'!$A$99:$A$198,'C Report Grouper'!$D43,'C Report'!S$99:S$198))</f>
        <v>0</v>
      </c>
      <c r="V43" s="304">
        <f>IF($D$4="MAP+ADM Waivers",SUMIF('C Report'!$A$99:$A$198,'C Report Grouper'!$D43,'C Report'!T$99:T$198)+SUMIF('C Report'!$A$299:$A$398,'C Report Grouper'!$D43,'C Report'!T$299:T$398),SUMIF('C Report'!$A$99:$A$198,'C Report Grouper'!$D43,'C Report'!T$99:T$198))</f>
        <v>0</v>
      </c>
      <c r="W43" s="304">
        <f>IF($D$4="MAP+ADM Waivers",SUMIF('C Report'!$A$99:$A$198,'C Report Grouper'!$D43,'C Report'!U$99:U$198)+SUMIF('C Report'!$A$299:$A$398,'C Report Grouper'!$D43,'C Report'!U$299:U$398),SUMIF('C Report'!$A$99:$A$198,'C Report Grouper'!$D43,'C Report'!U$99:U$198))</f>
        <v>0</v>
      </c>
      <c r="X43" s="304">
        <f>IF($D$4="MAP+ADM Waivers",SUMIF('C Report'!$A$99:$A$198,'C Report Grouper'!$D43,'C Report'!V$99:V$198)+SUMIF('C Report'!$A$299:$A$398,'C Report Grouper'!$D43,'C Report'!V$299:V$398),SUMIF('C Report'!$A$99:$A$198,'C Report Grouper'!$D43,'C Report'!V$99:V$198))</f>
        <v>0</v>
      </c>
      <c r="Y43" s="304">
        <f>IF($D$4="MAP+ADM Waivers",SUMIF('C Report'!$A$99:$A$198,'C Report Grouper'!$D43,'C Report'!W$99:W$198)+SUMIF('C Report'!$A$299:$A$398,'C Report Grouper'!$D43,'C Report'!W$299:W$398),SUMIF('C Report'!$A$99:$A$198,'C Report Grouper'!$D43,'C Report'!W$99:W$198))</f>
        <v>0</v>
      </c>
      <c r="Z43" s="304">
        <f>IF($D$4="MAP+ADM Waivers",SUMIF('C Report'!$A$99:$A$198,'C Report Grouper'!$D43,'C Report'!X$99:X$198)+SUMIF('C Report'!$A$299:$A$398,'C Report Grouper'!$D43,'C Report'!X$299:X$398),SUMIF('C Report'!$A$99:$A$198,'C Report Grouper'!$D43,'C Report'!X$99:X$198))</f>
        <v>0</v>
      </c>
      <c r="AA43" s="304">
        <f>IF($D$4="MAP+ADM Waivers",SUMIF('C Report'!$A$99:$A$198,'C Report Grouper'!$D43,'C Report'!Y$99:Y$198)+SUMIF('C Report'!$A$299:$A$398,'C Report Grouper'!$D43,'C Report'!Y$299:Y$398),SUMIF('C Report'!$A$99:$A$198,'C Report Grouper'!$D43,'C Report'!Y$99:Y$198))</f>
        <v>0</v>
      </c>
      <c r="AB43" s="304">
        <f>IF($D$4="MAP+ADM Waivers",SUMIF('C Report'!$A$99:$A$198,'C Report Grouper'!$D43,'C Report'!Z$99:Z$198)+SUMIF('C Report'!$A$299:$A$398,'C Report Grouper'!$D43,'C Report'!Z$299:Z$398),SUMIF('C Report'!$A$99:$A$198,'C Report Grouper'!$D43,'C Report'!Z$99:Z$198))</f>
        <v>0</v>
      </c>
      <c r="AC43" s="305">
        <f>IF($D$4="MAP+ADM Waivers",SUMIF('C Report'!$A$99:$A$198,'C Report Grouper'!$D43,'C Report'!AA$99:AA$198)+SUMIF('C Report'!$A$299:$A$398,'C Report Grouper'!$D43,'C Report'!AA$299:AA$398),SUMIF('C Report'!$A$99:$A$198,'C Report Grouper'!$D43,'C Report'!AA$99:AA$198))</f>
        <v>0</v>
      </c>
    </row>
    <row r="44" spans="2:29" x14ac:dyDescent="0.2">
      <c r="B44" s="216" t="s">
        <v>79</v>
      </c>
      <c r="C44" s="115"/>
      <c r="D44" s="693"/>
      <c r="E44" s="304">
        <f>IF($D$4="MAP+ADM Waivers",SUMIF('C Report'!$A$99:$A$198,'C Report Grouper'!$D44,'C Report'!C$99:C$198)+SUMIF('C Report'!$A$299:$A$398,'C Report Grouper'!$D44,'C Report'!C$299:C$398),SUMIF('C Report'!$A$99:$A$198,'C Report Grouper'!$D44,'C Report'!C$99:C$198))</f>
        <v>0</v>
      </c>
      <c r="F44" s="304">
        <f>IF($D$4="MAP+ADM Waivers",SUMIF('C Report'!$A$99:$A$198,'C Report Grouper'!$D44,'C Report'!D$99:D$198)+SUMIF('C Report'!$A$299:$A$398,'C Report Grouper'!$D44,'C Report'!D$299:D$398),SUMIF('C Report'!$A$99:$A$198,'C Report Grouper'!$D44,'C Report'!D$99:D$198))</f>
        <v>0</v>
      </c>
      <c r="G44" s="304">
        <f>IF($D$4="MAP+ADM Waivers",SUMIF('C Report'!$A$99:$A$198,'C Report Grouper'!$D44,'C Report'!E$99:E$198)+SUMIF('C Report'!$A$299:$A$398,'C Report Grouper'!$D44,'C Report'!E$299:E$398),SUMIF('C Report'!$A$99:$A$198,'C Report Grouper'!$D44,'C Report'!E$99:E$198))</f>
        <v>0</v>
      </c>
      <c r="H44" s="304">
        <f>IF($D$4="MAP+ADM Waivers",SUMIF('C Report'!$A$99:$A$198,'C Report Grouper'!$D44,'C Report'!F$99:F$198)+SUMIF('C Report'!$A$299:$A$398,'C Report Grouper'!$D44,'C Report'!F$299:F$398),SUMIF('C Report'!$A$99:$A$198,'C Report Grouper'!$D44,'C Report'!F$99:F$198))</f>
        <v>0</v>
      </c>
      <c r="I44" s="304">
        <f>IF($D$4="MAP+ADM Waivers",SUMIF('C Report'!$A$99:$A$198,'C Report Grouper'!$D44,'C Report'!G$99:G$198)+SUMIF('C Report'!$A$299:$A$398,'C Report Grouper'!$D44,'C Report'!G$299:G$398),SUMIF('C Report'!$A$99:$A$198,'C Report Grouper'!$D44,'C Report'!G$99:G$198))</f>
        <v>0</v>
      </c>
      <c r="J44" s="304">
        <f>IF($D$4="MAP+ADM Waivers",SUMIF('C Report'!$A$99:$A$198,'C Report Grouper'!$D44,'C Report'!H$99:H$198)+SUMIF('C Report'!$A$299:$A$398,'C Report Grouper'!$D44,'C Report'!H$299:H$398),SUMIF('C Report'!$A$99:$A$198,'C Report Grouper'!$D44,'C Report'!H$99:H$198))</f>
        <v>0</v>
      </c>
      <c r="K44" s="304">
        <f>IF($D$4="MAP+ADM Waivers",SUMIF('C Report'!$A$99:$A$198,'C Report Grouper'!$D44,'C Report'!I$99:I$198)+SUMIF('C Report'!$A$299:$A$398,'C Report Grouper'!$D44,'C Report'!I$299:I$398),SUMIF('C Report'!$A$99:$A$198,'C Report Grouper'!$D44,'C Report'!I$99:I$198))</f>
        <v>0</v>
      </c>
      <c r="L44" s="304">
        <f>IF($D$4="MAP+ADM Waivers",SUMIF('C Report'!$A$99:$A$198,'C Report Grouper'!$D44,'C Report'!J$99:J$198)+SUMIF('C Report'!$A$299:$A$398,'C Report Grouper'!$D44,'C Report'!J$299:J$398),SUMIF('C Report'!$A$99:$A$198,'C Report Grouper'!$D44,'C Report'!J$99:J$198))</f>
        <v>0</v>
      </c>
      <c r="M44" s="304">
        <f>IF($D$4="MAP+ADM Waivers",SUMIF('C Report'!$A$99:$A$198,'C Report Grouper'!$D44,'C Report'!K$99:K$198)+SUMIF('C Report'!$A$299:$A$398,'C Report Grouper'!$D44,'C Report'!K$299:K$398),SUMIF('C Report'!$A$99:$A$198,'C Report Grouper'!$D44,'C Report'!K$99:K$198))</f>
        <v>0</v>
      </c>
      <c r="N44" s="304">
        <f>IF($D$4="MAP+ADM Waivers",SUMIF('C Report'!$A$99:$A$198,'C Report Grouper'!$D44,'C Report'!L$99:L$198)+SUMIF('C Report'!$A$299:$A$398,'C Report Grouper'!$D44,'C Report'!L$299:L$398),SUMIF('C Report'!$A$99:$A$198,'C Report Grouper'!$D44,'C Report'!L$99:L$198))</f>
        <v>0</v>
      </c>
      <c r="O44" s="304">
        <f>IF($D$4="MAP+ADM Waivers",SUMIF('C Report'!$A$99:$A$198,'C Report Grouper'!$D44,'C Report'!M$99:M$198)+SUMIF('C Report'!$A$299:$A$398,'C Report Grouper'!$D44,'C Report'!M$299:M$398),SUMIF('C Report'!$A$99:$A$198,'C Report Grouper'!$D44,'C Report'!M$99:M$198))</f>
        <v>0</v>
      </c>
      <c r="P44" s="304">
        <f>IF($D$4="MAP+ADM Waivers",SUMIF('C Report'!$A$99:$A$198,'C Report Grouper'!$D44,'C Report'!N$99:N$198)+SUMIF('C Report'!$A$299:$A$398,'C Report Grouper'!$D44,'C Report'!N$299:N$398),SUMIF('C Report'!$A$99:$A$198,'C Report Grouper'!$D44,'C Report'!N$99:N$198))</f>
        <v>0</v>
      </c>
      <c r="Q44" s="304">
        <f>IF($D$4="MAP+ADM Waivers",SUMIF('C Report'!$A$99:$A$198,'C Report Grouper'!$D44,'C Report'!O$99:O$198)+SUMIF('C Report'!$A$299:$A$398,'C Report Grouper'!$D44,'C Report'!O$299:O$398),SUMIF('C Report'!$A$99:$A$198,'C Report Grouper'!$D44,'C Report'!O$99:O$198))</f>
        <v>0</v>
      </c>
      <c r="R44" s="304">
        <f>IF($D$4="MAP+ADM Waivers",SUMIF('C Report'!$A$99:$A$198,'C Report Grouper'!$D44,'C Report'!P$99:P$198)+SUMIF('C Report'!$A$299:$A$398,'C Report Grouper'!$D44,'C Report'!P$299:P$398),SUMIF('C Report'!$A$99:$A$198,'C Report Grouper'!$D44,'C Report'!P$99:P$198))</f>
        <v>0</v>
      </c>
      <c r="S44" s="304">
        <f>IF($D$4="MAP+ADM Waivers",SUMIF('C Report'!$A$99:$A$198,'C Report Grouper'!$D44,'C Report'!Q$99:Q$198)+SUMIF('C Report'!$A$299:$A$398,'C Report Grouper'!$D44,'C Report'!Q$299:Q$398),SUMIF('C Report'!$A$99:$A$198,'C Report Grouper'!$D44,'C Report'!Q$99:Q$198))</f>
        <v>0</v>
      </c>
      <c r="T44" s="304">
        <f>IF($D$4="MAP+ADM Waivers",SUMIF('C Report'!$A$99:$A$198,'C Report Grouper'!$D44,'C Report'!R$99:R$198)+SUMIF('C Report'!$A$299:$A$398,'C Report Grouper'!$D44,'C Report'!R$299:R$398),SUMIF('C Report'!$A$99:$A$198,'C Report Grouper'!$D44,'C Report'!R$99:R$198))</f>
        <v>0</v>
      </c>
      <c r="U44" s="304">
        <f>IF($D$4="MAP+ADM Waivers",SUMIF('C Report'!$A$99:$A$198,'C Report Grouper'!$D44,'C Report'!S$99:S$198)+SUMIF('C Report'!$A$299:$A$398,'C Report Grouper'!$D44,'C Report'!S$299:S$398),SUMIF('C Report'!$A$99:$A$198,'C Report Grouper'!$D44,'C Report'!S$99:S$198))</f>
        <v>0</v>
      </c>
      <c r="V44" s="304">
        <f>IF($D$4="MAP+ADM Waivers",SUMIF('C Report'!$A$99:$A$198,'C Report Grouper'!$D44,'C Report'!T$99:T$198)+SUMIF('C Report'!$A$299:$A$398,'C Report Grouper'!$D44,'C Report'!T$299:T$398),SUMIF('C Report'!$A$99:$A$198,'C Report Grouper'!$D44,'C Report'!T$99:T$198))</f>
        <v>0</v>
      </c>
      <c r="W44" s="304">
        <f>IF($D$4="MAP+ADM Waivers",SUMIF('C Report'!$A$99:$A$198,'C Report Grouper'!$D44,'C Report'!U$99:U$198)+SUMIF('C Report'!$A$299:$A$398,'C Report Grouper'!$D44,'C Report'!U$299:U$398),SUMIF('C Report'!$A$99:$A$198,'C Report Grouper'!$D44,'C Report'!U$99:U$198))</f>
        <v>0</v>
      </c>
      <c r="X44" s="304">
        <f>IF($D$4="MAP+ADM Waivers",SUMIF('C Report'!$A$99:$A$198,'C Report Grouper'!$D44,'C Report'!V$99:V$198)+SUMIF('C Report'!$A$299:$A$398,'C Report Grouper'!$D44,'C Report'!V$299:V$398),SUMIF('C Report'!$A$99:$A$198,'C Report Grouper'!$D44,'C Report'!V$99:V$198))</f>
        <v>0</v>
      </c>
      <c r="Y44" s="304">
        <f>IF($D$4="MAP+ADM Waivers",SUMIF('C Report'!$A$99:$A$198,'C Report Grouper'!$D44,'C Report'!W$99:W$198)+SUMIF('C Report'!$A$299:$A$398,'C Report Grouper'!$D44,'C Report'!W$299:W$398),SUMIF('C Report'!$A$99:$A$198,'C Report Grouper'!$D44,'C Report'!W$99:W$198))</f>
        <v>0</v>
      </c>
      <c r="Z44" s="304">
        <f>IF($D$4="MAP+ADM Waivers",SUMIF('C Report'!$A$99:$A$198,'C Report Grouper'!$D44,'C Report'!X$99:X$198)+SUMIF('C Report'!$A$299:$A$398,'C Report Grouper'!$D44,'C Report'!X$299:X$398),SUMIF('C Report'!$A$99:$A$198,'C Report Grouper'!$D44,'C Report'!X$99:X$198))</f>
        <v>0</v>
      </c>
      <c r="AA44" s="304">
        <f>IF($D$4="MAP+ADM Waivers",SUMIF('C Report'!$A$99:$A$198,'C Report Grouper'!$D44,'C Report'!Y$99:Y$198)+SUMIF('C Report'!$A$299:$A$398,'C Report Grouper'!$D44,'C Report'!Y$299:Y$398),SUMIF('C Report'!$A$99:$A$198,'C Report Grouper'!$D44,'C Report'!Y$99:Y$198))</f>
        <v>0</v>
      </c>
      <c r="AB44" s="304">
        <f>IF($D$4="MAP+ADM Waivers",SUMIF('C Report'!$A$99:$A$198,'C Report Grouper'!$D44,'C Report'!Z$99:Z$198)+SUMIF('C Report'!$A$299:$A$398,'C Report Grouper'!$D44,'C Report'!Z$299:Z$398),SUMIF('C Report'!$A$99:$A$198,'C Report Grouper'!$D44,'C Report'!Z$99:Z$198))</f>
        <v>0</v>
      </c>
      <c r="AC44" s="305">
        <f>IF($D$4="MAP+ADM Waivers",SUMIF('C Report'!$A$99:$A$198,'C Report Grouper'!$D44,'C Report'!AA$99:AA$198)+SUMIF('C Report'!$A$299:$A$398,'C Report Grouper'!$D44,'C Report'!AA$299:AA$398),SUMIF('C Report'!$A$99:$A$198,'C Report Grouper'!$D44,'C Report'!AA$99:AA$198))</f>
        <v>0</v>
      </c>
    </row>
    <row r="45" spans="2:29" x14ac:dyDescent="0.2">
      <c r="B45" s="456" t="str">
        <f>IFERROR(VLOOKUP(C45,'MEG Def'!$A$57:$B$60,2),"")</f>
        <v/>
      </c>
      <c r="C45" s="115"/>
      <c r="D45" s="693"/>
      <c r="E45" s="304">
        <f>IF($D$4="MAP+ADM Waivers",SUMIF('C Report'!$A$99:$A$198,'C Report Grouper'!$D45,'C Report'!C$99:C$198)+SUMIF('C Report'!$A$299:$A$398,'C Report Grouper'!$D45,'C Report'!C$299:C$398),SUMIF('C Report'!$A$99:$A$198,'C Report Grouper'!$D45,'C Report'!C$99:C$198))</f>
        <v>0</v>
      </c>
      <c r="F45" s="304">
        <f>IF($D$4="MAP+ADM Waivers",SUMIF('C Report'!$A$99:$A$198,'C Report Grouper'!$D45,'C Report'!D$99:D$198)+SUMIF('C Report'!$A$299:$A$398,'C Report Grouper'!$D45,'C Report'!D$299:D$398),SUMIF('C Report'!$A$99:$A$198,'C Report Grouper'!$D45,'C Report'!D$99:D$198))</f>
        <v>0</v>
      </c>
      <c r="G45" s="304">
        <f>IF($D$4="MAP+ADM Waivers",SUMIF('C Report'!$A$99:$A$198,'C Report Grouper'!$D45,'C Report'!E$99:E$198)+SUMIF('C Report'!$A$299:$A$398,'C Report Grouper'!$D45,'C Report'!E$299:E$398),SUMIF('C Report'!$A$99:$A$198,'C Report Grouper'!$D45,'C Report'!E$99:E$198))</f>
        <v>0</v>
      </c>
      <c r="H45" s="304">
        <f>IF($D$4="MAP+ADM Waivers",SUMIF('C Report'!$A$99:$A$198,'C Report Grouper'!$D45,'C Report'!F$99:F$198)+SUMIF('C Report'!$A$299:$A$398,'C Report Grouper'!$D45,'C Report'!F$299:F$398),SUMIF('C Report'!$A$99:$A$198,'C Report Grouper'!$D45,'C Report'!F$99:F$198))</f>
        <v>0</v>
      </c>
      <c r="I45" s="304">
        <f>IF($D$4="MAP+ADM Waivers",SUMIF('C Report'!$A$99:$A$198,'C Report Grouper'!$D45,'C Report'!G$99:G$198)+SUMIF('C Report'!$A$299:$A$398,'C Report Grouper'!$D45,'C Report'!G$299:G$398),SUMIF('C Report'!$A$99:$A$198,'C Report Grouper'!$D45,'C Report'!G$99:G$198))</f>
        <v>0</v>
      </c>
      <c r="J45" s="304">
        <f>IF($D$4="MAP+ADM Waivers",SUMIF('C Report'!$A$99:$A$198,'C Report Grouper'!$D45,'C Report'!H$99:H$198)+SUMIF('C Report'!$A$299:$A$398,'C Report Grouper'!$D45,'C Report'!H$299:H$398),SUMIF('C Report'!$A$99:$A$198,'C Report Grouper'!$D45,'C Report'!H$99:H$198))</f>
        <v>0</v>
      </c>
      <c r="K45" s="304">
        <f>IF($D$4="MAP+ADM Waivers",SUMIF('C Report'!$A$99:$A$198,'C Report Grouper'!$D45,'C Report'!I$99:I$198)+SUMIF('C Report'!$A$299:$A$398,'C Report Grouper'!$D45,'C Report'!I$299:I$398),SUMIF('C Report'!$A$99:$A$198,'C Report Grouper'!$D45,'C Report'!I$99:I$198))</f>
        <v>0</v>
      </c>
      <c r="L45" s="304">
        <f>IF($D$4="MAP+ADM Waivers",SUMIF('C Report'!$A$99:$A$198,'C Report Grouper'!$D45,'C Report'!J$99:J$198)+SUMIF('C Report'!$A$299:$A$398,'C Report Grouper'!$D45,'C Report'!J$299:J$398),SUMIF('C Report'!$A$99:$A$198,'C Report Grouper'!$D45,'C Report'!J$99:J$198))</f>
        <v>0</v>
      </c>
      <c r="M45" s="304">
        <f>IF($D$4="MAP+ADM Waivers",SUMIF('C Report'!$A$99:$A$198,'C Report Grouper'!$D45,'C Report'!K$99:K$198)+SUMIF('C Report'!$A$299:$A$398,'C Report Grouper'!$D45,'C Report'!K$299:K$398),SUMIF('C Report'!$A$99:$A$198,'C Report Grouper'!$D45,'C Report'!K$99:K$198))</f>
        <v>0</v>
      </c>
      <c r="N45" s="304">
        <f>IF($D$4="MAP+ADM Waivers",SUMIF('C Report'!$A$99:$A$198,'C Report Grouper'!$D45,'C Report'!L$99:L$198)+SUMIF('C Report'!$A$299:$A$398,'C Report Grouper'!$D45,'C Report'!L$299:L$398),SUMIF('C Report'!$A$99:$A$198,'C Report Grouper'!$D45,'C Report'!L$99:L$198))</f>
        <v>0</v>
      </c>
      <c r="O45" s="304">
        <f>IF($D$4="MAP+ADM Waivers",SUMIF('C Report'!$A$99:$A$198,'C Report Grouper'!$D45,'C Report'!M$99:M$198)+SUMIF('C Report'!$A$299:$A$398,'C Report Grouper'!$D45,'C Report'!M$299:M$398),SUMIF('C Report'!$A$99:$A$198,'C Report Grouper'!$D45,'C Report'!M$99:M$198))</f>
        <v>0</v>
      </c>
      <c r="P45" s="304">
        <f>IF($D$4="MAP+ADM Waivers",SUMIF('C Report'!$A$99:$A$198,'C Report Grouper'!$D45,'C Report'!N$99:N$198)+SUMIF('C Report'!$A$299:$A$398,'C Report Grouper'!$D45,'C Report'!N$299:N$398),SUMIF('C Report'!$A$99:$A$198,'C Report Grouper'!$D45,'C Report'!N$99:N$198))</f>
        <v>0</v>
      </c>
      <c r="Q45" s="304">
        <f>IF($D$4="MAP+ADM Waivers",SUMIF('C Report'!$A$99:$A$198,'C Report Grouper'!$D45,'C Report'!O$99:O$198)+SUMIF('C Report'!$A$299:$A$398,'C Report Grouper'!$D45,'C Report'!O$299:O$398),SUMIF('C Report'!$A$99:$A$198,'C Report Grouper'!$D45,'C Report'!O$99:O$198))</f>
        <v>0</v>
      </c>
      <c r="R45" s="304">
        <f>IF($D$4="MAP+ADM Waivers",SUMIF('C Report'!$A$99:$A$198,'C Report Grouper'!$D45,'C Report'!P$99:P$198)+SUMIF('C Report'!$A$299:$A$398,'C Report Grouper'!$D45,'C Report'!P$299:P$398),SUMIF('C Report'!$A$99:$A$198,'C Report Grouper'!$D45,'C Report'!P$99:P$198))</f>
        <v>0</v>
      </c>
      <c r="S45" s="304">
        <f>IF($D$4="MAP+ADM Waivers",SUMIF('C Report'!$A$99:$A$198,'C Report Grouper'!$D45,'C Report'!Q$99:Q$198)+SUMIF('C Report'!$A$299:$A$398,'C Report Grouper'!$D45,'C Report'!Q$299:Q$398),SUMIF('C Report'!$A$99:$A$198,'C Report Grouper'!$D45,'C Report'!Q$99:Q$198))</f>
        <v>0</v>
      </c>
      <c r="T45" s="304">
        <f>IF($D$4="MAP+ADM Waivers",SUMIF('C Report'!$A$99:$A$198,'C Report Grouper'!$D45,'C Report'!R$99:R$198)+SUMIF('C Report'!$A$299:$A$398,'C Report Grouper'!$D45,'C Report'!R$299:R$398),SUMIF('C Report'!$A$99:$A$198,'C Report Grouper'!$D45,'C Report'!R$99:R$198))</f>
        <v>0</v>
      </c>
      <c r="U45" s="304">
        <f>IF($D$4="MAP+ADM Waivers",SUMIF('C Report'!$A$99:$A$198,'C Report Grouper'!$D45,'C Report'!S$99:S$198)+SUMIF('C Report'!$A$299:$A$398,'C Report Grouper'!$D45,'C Report'!S$299:S$398),SUMIF('C Report'!$A$99:$A$198,'C Report Grouper'!$D45,'C Report'!S$99:S$198))</f>
        <v>0</v>
      </c>
      <c r="V45" s="304">
        <f>IF($D$4="MAP+ADM Waivers",SUMIF('C Report'!$A$99:$A$198,'C Report Grouper'!$D45,'C Report'!T$99:T$198)+SUMIF('C Report'!$A$299:$A$398,'C Report Grouper'!$D45,'C Report'!T$299:T$398),SUMIF('C Report'!$A$99:$A$198,'C Report Grouper'!$D45,'C Report'!T$99:T$198))</f>
        <v>0</v>
      </c>
      <c r="W45" s="304">
        <f>IF($D$4="MAP+ADM Waivers",SUMIF('C Report'!$A$99:$A$198,'C Report Grouper'!$D45,'C Report'!U$99:U$198)+SUMIF('C Report'!$A$299:$A$398,'C Report Grouper'!$D45,'C Report'!U$299:U$398),SUMIF('C Report'!$A$99:$A$198,'C Report Grouper'!$D45,'C Report'!U$99:U$198))</f>
        <v>0</v>
      </c>
      <c r="X45" s="304">
        <f>IF($D$4="MAP+ADM Waivers",SUMIF('C Report'!$A$99:$A$198,'C Report Grouper'!$D45,'C Report'!V$99:V$198)+SUMIF('C Report'!$A$299:$A$398,'C Report Grouper'!$D45,'C Report'!V$299:V$398),SUMIF('C Report'!$A$99:$A$198,'C Report Grouper'!$D45,'C Report'!V$99:V$198))</f>
        <v>0</v>
      </c>
      <c r="Y45" s="304">
        <f>IF($D$4="MAP+ADM Waivers",SUMIF('C Report'!$A$99:$A$198,'C Report Grouper'!$D45,'C Report'!W$99:W$198)+SUMIF('C Report'!$A$299:$A$398,'C Report Grouper'!$D45,'C Report'!W$299:W$398),SUMIF('C Report'!$A$99:$A$198,'C Report Grouper'!$D45,'C Report'!W$99:W$198))</f>
        <v>0</v>
      </c>
      <c r="Z45" s="304">
        <f>IF($D$4="MAP+ADM Waivers",SUMIF('C Report'!$A$99:$A$198,'C Report Grouper'!$D45,'C Report'!X$99:X$198)+SUMIF('C Report'!$A$299:$A$398,'C Report Grouper'!$D45,'C Report'!X$299:X$398),SUMIF('C Report'!$A$99:$A$198,'C Report Grouper'!$D45,'C Report'!X$99:X$198))</f>
        <v>0</v>
      </c>
      <c r="AA45" s="304">
        <f>IF($D$4="MAP+ADM Waivers",SUMIF('C Report'!$A$99:$A$198,'C Report Grouper'!$D45,'C Report'!Y$99:Y$198)+SUMIF('C Report'!$A$299:$A$398,'C Report Grouper'!$D45,'C Report'!Y$299:Y$398),SUMIF('C Report'!$A$99:$A$198,'C Report Grouper'!$D45,'C Report'!Y$99:Y$198))</f>
        <v>0</v>
      </c>
      <c r="AB45" s="304">
        <f>IF($D$4="MAP+ADM Waivers",SUMIF('C Report'!$A$99:$A$198,'C Report Grouper'!$D45,'C Report'!Z$99:Z$198)+SUMIF('C Report'!$A$299:$A$398,'C Report Grouper'!$D45,'C Report'!Z$299:Z$398),SUMIF('C Report'!$A$99:$A$198,'C Report Grouper'!$D45,'C Report'!Z$99:Z$198))</f>
        <v>0</v>
      </c>
      <c r="AC45" s="305">
        <f>IF($D$4="MAP+ADM Waivers",SUMIF('C Report'!$A$99:$A$198,'C Report Grouper'!$D45,'C Report'!AA$99:AA$198)+SUMIF('C Report'!$A$299:$A$398,'C Report Grouper'!$D45,'C Report'!AA$299:AA$398),SUMIF('C Report'!$A$99:$A$198,'C Report Grouper'!$D45,'C Report'!AA$99:AA$198))</f>
        <v>0</v>
      </c>
    </row>
    <row r="46" spans="2:29" x14ac:dyDescent="0.2">
      <c r="B46" s="456" t="str">
        <f>IFERROR(VLOOKUP(C46,'MEG Def'!$A$57:$B$60,2),"")</f>
        <v/>
      </c>
      <c r="C46" s="115"/>
      <c r="D46" s="693"/>
      <c r="E46" s="304">
        <f>IF($D$4="MAP+ADM Waivers",SUMIF('C Report'!$A$99:$A$198,'C Report Grouper'!$D46,'C Report'!C$99:C$198)+SUMIF('C Report'!$A$299:$A$398,'C Report Grouper'!$D46,'C Report'!C$299:C$398),SUMIF('C Report'!$A$99:$A$198,'C Report Grouper'!$D46,'C Report'!C$99:C$198))</f>
        <v>0</v>
      </c>
      <c r="F46" s="304">
        <f>IF($D$4="MAP+ADM Waivers",SUMIF('C Report'!$A$99:$A$198,'C Report Grouper'!$D46,'C Report'!D$99:D$198)+SUMIF('C Report'!$A$299:$A$398,'C Report Grouper'!$D46,'C Report'!D$299:D$398),SUMIF('C Report'!$A$99:$A$198,'C Report Grouper'!$D46,'C Report'!D$99:D$198))</f>
        <v>0</v>
      </c>
      <c r="G46" s="304">
        <f>IF($D$4="MAP+ADM Waivers",SUMIF('C Report'!$A$99:$A$198,'C Report Grouper'!$D46,'C Report'!E$99:E$198)+SUMIF('C Report'!$A$299:$A$398,'C Report Grouper'!$D46,'C Report'!E$299:E$398),SUMIF('C Report'!$A$99:$A$198,'C Report Grouper'!$D46,'C Report'!E$99:E$198))</f>
        <v>0</v>
      </c>
      <c r="H46" s="304">
        <f>IF($D$4="MAP+ADM Waivers",SUMIF('C Report'!$A$99:$A$198,'C Report Grouper'!$D46,'C Report'!F$99:F$198)+SUMIF('C Report'!$A$299:$A$398,'C Report Grouper'!$D46,'C Report'!F$299:F$398),SUMIF('C Report'!$A$99:$A$198,'C Report Grouper'!$D46,'C Report'!F$99:F$198))</f>
        <v>0</v>
      </c>
      <c r="I46" s="304">
        <f>IF($D$4="MAP+ADM Waivers",SUMIF('C Report'!$A$99:$A$198,'C Report Grouper'!$D46,'C Report'!G$99:G$198)+SUMIF('C Report'!$A$299:$A$398,'C Report Grouper'!$D46,'C Report'!G$299:G$398),SUMIF('C Report'!$A$99:$A$198,'C Report Grouper'!$D46,'C Report'!G$99:G$198))</f>
        <v>0</v>
      </c>
      <c r="J46" s="304">
        <f>IF($D$4="MAP+ADM Waivers",SUMIF('C Report'!$A$99:$A$198,'C Report Grouper'!$D46,'C Report'!H$99:H$198)+SUMIF('C Report'!$A$299:$A$398,'C Report Grouper'!$D46,'C Report'!H$299:H$398),SUMIF('C Report'!$A$99:$A$198,'C Report Grouper'!$D46,'C Report'!H$99:H$198))</f>
        <v>0</v>
      </c>
      <c r="K46" s="304">
        <f>IF($D$4="MAP+ADM Waivers",SUMIF('C Report'!$A$99:$A$198,'C Report Grouper'!$D46,'C Report'!I$99:I$198)+SUMIF('C Report'!$A$299:$A$398,'C Report Grouper'!$D46,'C Report'!I$299:I$398),SUMIF('C Report'!$A$99:$A$198,'C Report Grouper'!$D46,'C Report'!I$99:I$198))</f>
        <v>0</v>
      </c>
      <c r="L46" s="304">
        <f>IF($D$4="MAP+ADM Waivers",SUMIF('C Report'!$A$99:$A$198,'C Report Grouper'!$D46,'C Report'!J$99:J$198)+SUMIF('C Report'!$A$299:$A$398,'C Report Grouper'!$D46,'C Report'!J$299:J$398),SUMIF('C Report'!$A$99:$A$198,'C Report Grouper'!$D46,'C Report'!J$99:J$198))</f>
        <v>0</v>
      </c>
      <c r="M46" s="304">
        <f>IF($D$4="MAP+ADM Waivers",SUMIF('C Report'!$A$99:$A$198,'C Report Grouper'!$D46,'C Report'!K$99:K$198)+SUMIF('C Report'!$A$299:$A$398,'C Report Grouper'!$D46,'C Report'!K$299:K$398),SUMIF('C Report'!$A$99:$A$198,'C Report Grouper'!$D46,'C Report'!K$99:K$198))</f>
        <v>0</v>
      </c>
      <c r="N46" s="304">
        <f>IF($D$4="MAP+ADM Waivers",SUMIF('C Report'!$A$99:$A$198,'C Report Grouper'!$D46,'C Report'!L$99:L$198)+SUMIF('C Report'!$A$299:$A$398,'C Report Grouper'!$D46,'C Report'!L$299:L$398),SUMIF('C Report'!$A$99:$A$198,'C Report Grouper'!$D46,'C Report'!L$99:L$198))</f>
        <v>0</v>
      </c>
      <c r="O46" s="304">
        <f>IF($D$4="MAP+ADM Waivers",SUMIF('C Report'!$A$99:$A$198,'C Report Grouper'!$D46,'C Report'!M$99:M$198)+SUMIF('C Report'!$A$299:$A$398,'C Report Grouper'!$D46,'C Report'!M$299:M$398),SUMIF('C Report'!$A$99:$A$198,'C Report Grouper'!$D46,'C Report'!M$99:M$198))</f>
        <v>0</v>
      </c>
      <c r="P46" s="304">
        <f>IF($D$4="MAP+ADM Waivers",SUMIF('C Report'!$A$99:$A$198,'C Report Grouper'!$D46,'C Report'!N$99:N$198)+SUMIF('C Report'!$A$299:$A$398,'C Report Grouper'!$D46,'C Report'!N$299:N$398),SUMIF('C Report'!$A$99:$A$198,'C Report Grouper'!$D46,'C Report'!N$99:N$198))</f>
        <v>0</v>
      </c>
      <c r="Q46" s="304">
        <f>IF($D$4="MAP+ADM Waivers",SUMIF('C Report'!$A$99:$A$198,'C Report Grouper'!$D46,'C Report'!O$99:O$198)+SUMIF('C Report'!$A$299:$A$398,'C Report Grouper'!$D46,'C Report'!O$299:O$398),SUMIF('C Report'!$A$99:$A$198,'C Report Grouper'!$D46,'C Report'!O$99:O$198))</f>
        <v>0</v>
      </c>
      <c r="R46" s="304">
        <f>IF($D$4="MAP+ADM Waivers",SUMIF('C Report'!$A$99:$A$198,'C Report Grouper'!$D46,'C Report'!P$99:P$198)+SUMIF('C Report'!$A$299:$A$398,'C Report Grouper'!$D46,'C Report'!P$299:P$398),SUMIF('C Report'!$A$99:$A$198,'C Report Grouper'!$D46,'C Report'!P$99:P$198))</f>
        <v>0</v>
      </c>
      <c r="S46" s="304">
        <f>IF($D$4="MAP+ADM Waivers",SUMIF('C Report'!$A$99:$A$198,'C Report Grouper'!$D46,'C Report'!Q$99:Q$198)+SUMIF('C Report'!$A$299:$A$398,'C Report Grouper'!$D46,'C Report'!Q$299:Q$398),SUMIF('C Report'!$A$99:$A$198,'C Report Grouper'!$D46,'C Report'!Q$99:Q$198))</f>
        <v>0</v>
      </c>
      <c r="T46" s="304">
        <f>IF($D$4="MAP+ADM Waivers",SUMIF('C Report'!$A$99:$A$198,'C Report Grouper'!$D46,'C Report'!R$99:R$198)+SUMIF('C Report'!$A$299:$A$398,'C Report Grouper'!$D46,'C Report'!R$299:R$398),SUMIF('C Report'!$A$99:$A$198,'C Report Grouper'!$D46,'C Report'!R$99:R$198))</f>
        <v>0</v>
      </c>
      <c r="U46" s="304">
        <f>IF($D$4="MAP+ADM Waivers",SUMIF('C Report'!$A$99:$A$198,'C Report Grouper'!$D46,'C Report'!S$99:S$198)+SUMIF('C Report'!$A$299:$A$398,'C Report Grouper'!$D46,'C Report'!S$299:S$398),SUMIF('C Report'!$A$99:$A$198,'C Report Grouper'!$D46,'C Report'!S$99:S$198))</f>
        <v>0</v>
      </c>
      <c r="V46" s="304">
        <f>IF($D$4="MAP+ADM Waivers",SUMIF('C Report'!$A$99:$A$198,'C Report Grouper'!$D46,'C Report'!T$99:T$198)+SUMIF('C Report'!$A$299:$A$398,'C Report Grouper'!$D46,'C Report'!T$299:T$398),SUMIF('C Report'!$A$99:$A$198,'C Report Grouper'!$D46,'C Report'!T$99:T$198))</f>
        <v>0</v>
      </c>
      <c r="W46" s="304">
        <f>IF($D$4="MAP+ADM Waivers",SUMIF('C Report'!$A$99:$A$198,'C Report Grouper'!$D46,'C Report'!U$99:U$198)+SUMIF('C Report'!$A$299:$A$398,'C Report Grouper'!$D46,'C Report'!U$299:U$398),SUMIF('C Report'!$A$99:$A$198,'C Report Grouper'!$D46,'C Report'!U$99:U$198))</f>
        <v>0</v>
      </c>
      <c r="X46" s="304">
        <f>IF($D$4="MAP+ADM Waivers",SUMIF('C Report'!$A$99:$A$198,'C Report Grouper'!$D46,'C Report'!V$99:V$198)+SUMIF('C Report'!$A$299:$A$398,'C Report Grouper'!$D46,'C Report'!V$299:V$398),SUMIF('C Report'!$A$99:$A$198,'C Report Grouper'!$D46,'C Report'!V$99:V$198))</f>
        <v>0</v>
      </c>
      <c r="Y46" s="304">
        <f>IF($D$4="MAP+ADM Waivers",SUMIF('C Report'!$A$99:$A$198,'C Report Grouper'!$D46,'C Report'!W$99:W$198)+SUMIF('C Report'!$A$299:$A$398,'C Report Grouper'!$D46,'C Report'!W$299:W$398),SUMIF('C Report'!$A$99:$A$198,'C Report Grouper'!$D46,'C Report'!W$99:W$198))</f>
        <v>0</v>
      </c>
      <c r="Z46" s="304">
        <f>IF($D$4="MAP+ADM Waivers",SUMIF('C Report'!$A$99:$A$198,'C Report Grouper'!$D46,'C Report'!X$99:X$198)+SUMIF('C Report'!$A$299:$A$398,'C Report Grouper'!$D46,'C Report'!X$299:X$398),SUMIF('C Report'!$A$99:$A$198,'C Report Grouper'!$D46,'C Report'!X$99:X$198))</f>
        <v>0</v>
      </c>
      <c r="AA46" s="304">
        <f>IF($D$4="MAP+ADM Waivers",SUMIF('C Report'!$A$99:$A$198,'C Report Grouper'!$D46,'C Report'!Y$99:Y$198)+SUMIF('C Report'!$A$299:$A$398,'C Report Grouper'!$D46,'C Report'!Y$299:Y$398),SUMIF('C Report'!$A$99:$A$198,'C Report Grouper'!$D46,'C Report'!Y$99:Y$198))</f>
        <v>0</v>
      </c>
      <c r="AB46" s="304">
        <f>IF($D$4="MAP+ADM Waivers",SUMIF('C Report'!$A$99:$A$198,'C Report Grouper'!$D46,'C Report'!Z$99:Z$198)+SUMIF('C Report'!$A$299:$A$398,'C Report Grouper'!$D46,'C Report'!Z$299:Z$398),SUMIF('C Report'!$A$99:$A$198,'C Report Grouper'!$D46,'C Report'!Z$99:Z$198))</f>
        <v>0</v>
      </c>
      <c r="AC46" s="305">
        <f>IF($D$4="MAP+ADM Waivers",SUMIF('C Report'!$A$99:$A$198,'C Report Grouper'!$D46,'C Report'!AA$99:AA$198)+SUMIF('C Report'!$A$299:$A$398,'C Report Grouper'!$D46,'C Report'!AA$299:AA$398),SUMIF('C Report'!$A$99:$A$198,'C Report Grouper'!$D46,'C Report'!AA$99:AA$198))</f>
        <v>0</v>
      </c>
    </row>
    <row r="47" spans="2:29" x14ac:dyDescent="0.2">
      <c r="B47" s="456" t="str">
        <f>IFERROR(VLOOKUP(C47,'MEG Def'!$A$57:$B$60,2),"")</f>
        <v/>
      </c>
      <c r="C47" s="115"/>
      <c r="D47" s="693"/>
      <c r="E47" s="304">
        <f>IF($D$4="MAP+ADM Waivers",SUMIF('C Report'!$A$99:$A$198,'C Report Grouper'!$D47,'C Report'!C$99:C$198)+SUMIF('C Report'!$A$299:$A$398,'C Report Grouper'!$D47,'C Report'!C$299:C$398),SUMIF('C Report'!$A$99:$A$198,'C Report Grouper'!$D47,'C Report'!C$99:C$198))</f>
        <v>0</v>
      </c>
      <c r="F47" s="304">
        <f>IF($D$4="MAP+ADM Waivers",SUMIF('C Report'!$A$99:$A$198,'C Report Grouper'!$D47,'C Report'!D$99:D$198)+SUMIF('C Report'!$A$299:$A$398,'C Report Grouper'!$D47,'C Report'!D$299:D$398),SUMIF('C Report'!$A$99:$A$198,'C Report Grouper'!$D47,'C Report'!D$99:D$198))</f>
        <v>0</v>
      </c>
      <c r="G47" s="304">
        <f>IF($D$4="MAP+ADM Waivers",SUMIF('C Report'!$A$99:$A$198,'C Report Grouper'!$D47,'C Report'!E$99:E$198)+SUMIF('C Report'!$A$299:$A$398,'C Report Grouper'!$D47,'C Report'!E$299:E$398),SUMIF('C Report'!$A$99:$A$198,'C Report Grouper'!$D47,'C Report'!E$99:E$198))</f>
        <v>0</v>
      </c>
      <c r="H47" s="304">
        <f>IF($D$4="MAP+ADM Waivers",SUMIF('C Report'!$A$99:$A$198,'C Report Grouper'!$D47,'C Report'!F$99:F$198)+SUMIF('C Report'!$A$299:$A$398,'C Report Grouper'!$D47,'C Report'!F$299:F$398),SUMIF('C Report'!$A$99:$A$198,'C Report Grouper'!$D47,'C Report'!F$99:F$198))</f>
        <v>0</v>
      </c>
      <c r="I47" s="304">
        <f>IF($D$4="MAP+ADM Waivers",SUMIF('C Report'!$A$99:$A$198,'C Report Grouper'!$D47,'C Report'!G$99:G$198)+SUMIF('C Report'!$A$299:$A$398,'C Report Grouper'!$D47,'C Report'!G$299:G$398),SUMIF('C Report'!$A$99:$A$198,'C Report Grouper'!$D47,'C Report'!G$99:G$198))</f>
        <v>0</v>
      </c>
      <c r="J47" s="304">
        <f>IF($D$4="MAP+ADM Waivers",SUMIF('C Report'!$A$99:$A$198,'C Report Grouper'!$D47,'C Report'!H$99:H$198)+SUMIF('C Report'!$A$299:$A$398,'C Report Grouper'!$D47,'C Report'!H$299:H$398),SUMIF('C Report'!$A$99:$A$198,'C Report Grouper'!$D47,'C Report'!H$99:H$198))</f>
        <v>0</v>
      </c>
      <c r="K47" s="304">
        <f>IF($D$4="MAP+ADM Waivers",SUMIF('C Report'!$A$99:$A$198,'C Report Grouper'!$D47,'C Report'!I$99:I$198)+SUMIF('C Report'!$A$299:$A$398,'C Report Grouper'!$D47,'C Report'!I$299:I$398),SUMIF('C Report'!$A$99:$A$198,'C Report Grouper'!$D47,'C Report'!I$99:I$198))</f>
        <v>0</v>
      </c>
      <c r="L47" s="304">
        <f>IF($D$4="MAP+ADM Waivers",SUMIF('C Report'!$A$99:$A$198,'C Report Grouper'!$D47,'C Report'!J$99:J$198)+SUMIF('C Report'!$A$299:$A$398,'C Report Grouper'!$D47,'C Report'!J$299:J$398),SUMIF('C Report'!$A$99:$A$198,'C Report Grouper'!$D47,'C Report'!J$99:J$198))</f>
        <v>0</v>
      </c>
      <c r="M47" s="304">
        <f>IF($D$4="MAP+ADM Waivers",SUMIF('C Report'!$A$99:$A$198,'C Report Grouper'!$D47,'C Report'!K$99:K$198)+SUMIF('C Report'!$A$299:$A$398,'C Report Grouper'!$D47,'C Report'!K$299:K$398),SUMIF('C Report'!$A$99:$A$198,'C Report Grouper'!$D47,'C Report'!K$99:K$198))</f>
        <v>0</v>
      </c>
      <c r="N47" s="304">
        <f>IF($D$4="MAP+ADM Waivers",SUMIF('C Report'!$A$99:$A$198,'C Report Grouper'!$D47,'C Report'!L$99:L$198)+SUMIF('C Report'!$A$299:$A$398,'C Report Grouper'!$D47,'C Report'!L$299:L$398),SUMIF('C Report'!$A$99:$A$198,'C Report Grouper'!$D47,'C Report'!L$99:L$198))</f>
        <v>0</v>
      </c>
      <c r="O47" s="304">
        <f>IF($D$4="MAP+ADM Waivers",SUMIF('C Report'!$A$99:$A$198,'C Report Grouper'!$D47,'C Report'!M$99:M$198)+SUMIF('C Report'!$A$299:$A$398,'C Report Grouper'!$D47,'C Report'!M$299:M$398),SUMIF('C Report'!$A$99:$A$198,'C Report Grouper'!$D47,'C Report'!M$99:M$198))</f>
        <v>0</v>
      </c>
      <c r="P47" s="304">
        <f>IF($D$4="MAP+ADM Waivers",SUMIF('C Report'!$A$99:$A$198,'C Report Grouper'!$D47,'C Report'!N$99:N$198)+SUMIF('C Report'!$A$299:$A$398,'C Report Grouper'!$D47,'C Report'!N$299:N$398),SUMIF('C Report'!$A$99:$A$198,'C Report Grouper'!$D47,'C Report'!N$99:N$198))</f>
        <v>0</v>
      </c>
      <c r="Q47" s="304">
        <f>IF($D$4="MAP+ADM Waivers",SUMIF('C Report'!$A$99:$A$198,'C Report Grouper'!$D47,'C Report'!O$99:O$198)+SUMIF('C Report'!$A$299:$A$398,'C Report Grouper'!$D47,'C Report'!O$299:O$398),SUMIF('C Report'!$A$99:$A$198,'C Report Grouper'!$D47,'C Report'!O$99:O$198))</f>
        <v>0</v>
      </c>
      <c r="R47" s="304">
        <f>IF($D$4="MAP+ADM Waivers",SUMIF('C Report'!$A$99:$A$198,'C Report Grouper'!$D47,'C Report'!P$99:P$198)+SUMIF('C Report'!$A$299:$A$398,'C Report Grouper'!$D47,'C Report'!P$299:P$398),SUMIF('C Report'!$A$99:$A$198,'C Report Grouper'!$D47,'C Report'!P$99:P$198))</f>
        <v>0</v>
      </c>
      <c r="S47" s="304">
        <f>IF($D$4="MAP+ADM Waivers",SUMIF('C Report'!$A$99:$A$198,'C Report Grouper'!$D47,'C Report'!Q$99:Q$198)+SUMIF('C Report'!$A$299:$A$398,'C Report Grouper'!$D47,'C Report'!Q$299:Q$398),SUMIF('C Report'!$A$99:$A$198,'C Report Grouper'!$D47,'C Report'!Q$99:Q$198))</f>
        <v>0</v>
      </c>
      <c r="T47" s="304">
        <f>IF($D$4="MAP+ADM Waivers",SUMIF('C Report'!$A$99:$A$198,'C Report Grouper'!$D47,'C Report'!R$99:R$198)+SUMIF('C Report'!$A$299:$A$398,'C Report Grouper'!$D47,'C Report'!R$299:R$398),SUMIF('C Report'!$A$99:$A$198,'C Report Grouper'!$D47,'C Report'!R$99:R$198))</f>
        <v>0</v>
      </c>
      <c r="U47" s="304">
        <f>IF($D$4="MAP+ADM Waivers",SUMIF('C Report'!$A$99:$A$198,'C Report Grouper'!$D47,'C Report'!S$99:S$198)+SUMIF('C Report'!$A$299:$A$398,'C Report Grouper'!$D47,'C Report'!S$299:S$398),SUMIF('C Report'!$A$99:$A$198,'C Report Grouper'!$D47,'C Report'!S$99:S$198))</f>
        <v>0</v>
      </c>
      <c r="V47" s="304">
        <f>IF($D$4="MAP+ADM Waivers",SUMIF('C Report'!$A$99:$A$198,'C Report Grouper'!$D47,'C Report'!T$99:T$198)+SUMIF('C Report'!$A$299:$A$398,'C Report Grouper'!$D47,'C Report'!T$299:T$398),SUMIF('C Report'!$A$99:$A$198,'C Report Grouper'!$D47,'C Report'!T$99:T$198))</f>
        <v>0</v>
      </c>
      <c r="W47" s="304">
        <f>IF($D$4="MAP+ADM Waivers",SUMIF('C Report'!$A$99:$A$198,'C Report Grouper'!$D47,'C Report'!U$99:U$198)+SUMIF('C Report'!$A$299:$A$398,'C Report Grouper'!$D47,'C Report'!U$299:U$398),SUMIF('C Report'!$A$99:$A$198,'C Report Grouper'!$D47,'C Report'!U$99:U$198))</f>
        <v>0</v>
      </c>
      <c r="X47" s="304">
        <f>IF($D$4="MAP+ADM Waivers",SUMIF('C Report'!$A$99:$A$198,'C Report Grouper'!$D47,'C Report'!V$99:V$198)+SUMIF('C Report'!$A$299:$A$398,'C Report Grouper'!$D47,'C Report'!V$299:V$398),SUMIF('C Report'!$A$99:$A$198,'C Report Grouper'!$D47,'C Report'!V$99:V$198))</f>
        <v>0</v>
      </c>
      <c r="Y47" s="304">
        <f>IF($D$4="MAP+ADM Waivers",SUMIF('C Report'!$A$99:$A$198,'C Report Grouper'!$D47,'C Report'!W$99:W$198)+SUMIF('C Report'!$A$299:$A$398,'C Report Grouper'!$D47,'C Report'!W$299:W$398),SUMIF('C Report'!$A$99:$A$198,'C Report Grouper'!$D47,'C Report'!W$99:W$198))</f>
        <v>0</v>
      </c>
      <c r="Z47" s="304">
        <f>IF($D$4="MAP+ADM Waivers",SUMIF('C Report'!$A$99:$A$198,'C Report Grouper'!$D47,'C Report'!X$99:X$198)+SUMIF('C Report'!$A$299:$A$398,'C Report Grouper'!$D47,'C Report'!X$299:X$398),SUMIF('C Report'!$A$99:$A$198,'C Report Grouper'!$D47,'C Report'!X$99:X$198))</f>
        <v>0</v>
      </c>
      <c r="AA47" s="304">
        <f>IF($D$4="MAP+ADM Waivers",SUMIF('C Report'!$A$99:$A$198,'C Report Grouper'!$D47,'C Report'!Y$99:Y$198)+SUMIF('C Report'!$A$299:$A$398,'C Report Grouper'!$D47,'C Report'!Y$299:Y$398),SUMIF('C Report'!$A$99:$A$198,'C Report Grouper'!$D47,'C Report'!Y$99:Y$198))</f>
        <v>0</v>
      </c>
      <c r="AB47" s="304">
        <f>IF($D$4="MAP+ADM Waivers",SUMIF('C Report'!$A$99:$A$198,'C Report Grouper'!$D47,'C Report'!Z$99:Z$198)+SUMIF('C Report'!$A$299:$A$398,'C Report Grouper'!$D47,'C Report'!Z$299:Z$398),SUMIF('C Report'!$A$99:$A$198,'C Report Grouper'!$D47,'C Report'!Z$99:Z$198))</f>
        <v>0</v>
      </c>
      <c r="AC47" s="305">
        <f>IF($D$4="MAP+ADM Waivers",SUMIF('C Report'!$A$99:$A$198,'C Report Grouper'!$D47,'C Report'!AA$99:AA$198)+SUMIF('C Report'!$A$299:$A$398,'C Report Grouper'!$D47,'C Report'!AA$299:AA$398),SUMIF('C Report'!$A$99:$A$198,'C Report Grouper'!$D47,'C Report'!AA$99:AA$198))</f>
        <v>0</v>
      </c>
    </row>
    <row r="48" spans="2:29" ht="13.5" thickBot="1" x14ac:dyDescent="0.25">
      <c r="B48" s="217"/>
      <c r="C48" s="115"/>
      <c r="D48" s="693"/>
      <c r="E48" s="304">
        <f>IF($D$4="MAP+ADM Waivers",SUMIF('C Report'!$A$99:$A$198,'C Report Grouper'!$D48,'C Report'!C$99:C$198)+SUMIF('C Report'!$A$299:$A$398,'C Report Grouper'!$D48,'C Report'!C$299:C$398),SUMIF('C Report'!$A$99:$A$198,'C Report Grouper'!$D48,'C Report'!C$99:C$198))</f>
        <v>0</v>
      </c>
      <c r="F48" s="304">
        <f>IF($D$4="MAP+ADM Waivers",SUMIF('C Report'!$A$99:$A$198,'C Report Grouper'!$D48,'C Report'!D$99:D$198)+SUMIF('C Report'!$A$299:$A$398,'C Report Grouper'!$D48,'C Report'!D$299:D$398),SUMIF('C Report'!$A$99:$A$198,'C Report Grouper'!$D48,'C Report'!D$99:D$198))</f>
        <v>0</v>
      </c>
      <c r="G48" s="304">
        <f>IF($D$4="MAP+ADM Waivers",SUMIF('C Report'!$A$99:$A$198,'C Report Grouper'!$D48,'C Report'!E$99:E$198)+SUMIF('C Report'!$A$299:$A$398,'C Report Grouper'!$D48,'C Report'!E$299:E$398),SUMIF('C Report'!$A$99:$A$198,'C Report Grouper'!$D48,'C Report'!E$99:E$198))</f>
        <v>0</v>
      </c>
      <c r="H48" s="304">
        <f>IF($D$4="MAP+ADM Waivers",SUMIF('C Report'!$A$99:$A$198,'C Report Grouper'!$D48,'C Report'!F$99:F$198)+SUMIF('C Report'!$A$299:$A$398,'C Report Grouper'!$D48,'C Report'!F$299:F$398),SUMIF('C Report'!$A$99:$A$198,'C Report Grouper'!$D48,'C Report'!F$99:F$198))</f>
        <v>0</v>
      </c>
      <c r="I48" s="304">
        <f>IF($D$4="MAP+ADM Waivers",SUMIF('C Report'!$A$99:$A$198,'C Report Grouper'!$D48,'C Report'!G$99:G$198)+SUMIF('C Report'!$A$299:$A$398,'C Report Grouper'!$D48,'C Report'!G$299:G$398),SUMIF('C Report'!$A$99:$A$198,'C Report Grouper'!$D48,'C Report'!G$99:G$198))</f>
        <v>0</v>
      </c>
      <c r="J48" s="304">
        <f>IF($D$4="MAP+ADM Waivers",SUMIF('C Report'!$A$99:$A$198,'C Report Grouper'!$D48,'C Report'!H$99:H$198)+SUMIF('C Report'!$A$299:$A$398,'C Report Grouper'!$D48,'C Report'!H$299:H$398),SUMIF('C Report'!$A$99:$A$198,'C Report Grouper'!$D48,'C Report'!H$99:H$198))</f>
        <v>0</v>
      </c>
      <c r="K48" s="304">
        <f>IF($D$4="MAP+ADM Waivers",SUMIF('C Report'!$A$99:$A$198,'C Report Grouper'!$D48,'C Report'!I$99:I$198)+SUMIF('C Report'!$A$299:$A$398,'C Report Grouper'!$D48,'C Report'!I$299:I$398),SUMIF('C Report'!$A$99:$A$198,'C Report Grouper'!$D48,'C Report'!I$99:I$198))</f>
        <v>0</v>
      </c>
      <c r="L48" s="304">
        <f>IF($D$4="MAP+ADM Waivers",SUMIF('C Report'!$A$99:$A$198,'C Report Grouper'!$D48,'C Report'!J$99:J$198)+SUMIF('C Report'!$A$299:$A$398,'C Report Grouper'!$D48,'C Report'!J$299:J$398),SUMIF('C Report'!$A$99:$A$198,'C Report Grouper'!$D48,'C Report'!J$99:J$198))</f>
        <v>0</v>
      </c>
      <c r="M48" s="304">
        <f>IF($D$4="MAP+ADM Waivers",SUMIF('C Report'!$A$99:$A$198,'C Report Grouper'!$D48,'C Report'!K$99:K$198)+SUMIF('C Report'!$A$299:$A$398,'C Report Grouper'!$D48,'C Report'!K$299:K$398),SUMIF('C Report'!$A$99:$A$198,'C Report Grouper'!$D48,'C Report'!K$99:K$198))</f>
        <v>0</v>
      </c>
      <c r="N48" s="304">
        <f>IF($D$4="MAP+ADM Waivers",SUMIF('C Report'!$A$99:$A$198,'C Report Grouper'!$D48,'C Report'!L$99:L$198)+SUMIF('C Report'!$A$299:$A$398,'C Report Grouper'!$D48,'C Report'!L$299:L$398),SUMIF('C Report'!$A$99:$A$198,'C Report Grouper'!$D48,'C Report'!L$99:L$198))</f>
        <v>0</v>
      </c>
      <c r="O48" s="304">
        <f>IF($D$4="MAP+ADM Waivers",SUMIF('C Report'!$A$99:$A$198,'C Report Grouper'!$D48,'C Report'!M$99:M$198)+SUMIF('C Report'!$A$299:$A$398,'C Report Grouper'!$D48,'C Report'!M$299:M$398),SUMIF('C Report'!$A$99:$A$198,'C Report Grouper'!$D48,'C Report'!M$99:M$198))</f>
        <v>0</v>
      </c>
      <c r="P48" s="304">
        <f>IF($D$4="MAP+ADM Waivers",SUMIF('C Report'!$A$99:$A$198,'C Report Grouper'!$D48,'C Report'!N$99:N$198)+SUMIF('C Report'!$A$299:$A$398,'C Report Grouper'!$D48,'C Report'!N$299:N$398),SUMIF('C Report'!$A$99:$A$198,'C Report Grouper'!$D48,'C Report'!N$99:N$198))</f>
        <v>0</v>
      </c>
      <c r="Q48" s="304">
        <f>IF($D$4="MAP+ADM Waivers",SUMIF('C Report'!$A$99:$A$198,'C Report Grouper'!$D48,'C Report'!O$99:O$198)+SUMIF('C Report'!$A$299:$A$398,'C Report Grouper'!$D48,'C Report'!O$299:O$398),SUMIF('C Report'!$A$99:$A$198,'C Report Grouper'!$D48,'C Report'!O$99:O$198))</f>
        <v>0</v>
      </c>
      <c r="R48" s="304">
        <f>IF($D$4="MAP+ADM Waivers",SUMIF('C Report'!$A$99:$A$198,'C Report Grouper'!$D48,'C Report'!P$99:P$198)+SUMIF('C Report'!$A$299:$A$398,'C Report Grouper'!$D48,'C Report'!P$299:P$398),SUMIF('C Report'!$A$99:$A$198,'C Report Grouper'!$D48,'C Report'!P$99:P$198))</f>
        <v>0</v>
      </c>
      <c r="S48" s="304">
        <f>IF($D$4="MAP+ADM Waivers",SUMIF('C Report'!$A$99:$A$198,'C Report Grouper'!$D48,'C Report'!Q$99:Q$198)+SUMIF('C Report'!$A$299:$A$398,'C Report Grouper'!$D48,'C Report'!Q$299:Q$398),SUMIF('C Report'!$A$99:$A$198,'C Report Grouper'!$D48,'C Report'!Q$99:Q$198))</f>
        <v>0</v>
      </c>
      <c r="T48" s="304">
        <f>IF($D$4="MAP+ADM Waivers",SUMIF('C Report'!$A$99:$A$198,'C Report Grouper'!$D48,'C Report'!R$99:R$198)+SUMIF('C Report'!$A$299:$A$398,'C Report Grouper'!$D48,'C Report'!R$299:R$398),SUMIF('C Report'!$A$99:$A$198,'C Report Grouper'!$D48,'C Report'!R$99:R$198))</f>
        <v>0</v>
      </c>
      <c r="U48" s="304">
        <f>IF($D$4="MAP+ADM Waivers",SUMIF('C Report'!$A$99:$A$198,'C Report Grouper'!$D48,'C Report'!S$99:S$198)+SUMIF('C Report'!$A$299:$A$398,'C Report Grouper'!$D48,'C Report'!S$299:S$398),SUMIF('C Report'!$A$99:$A$198,'C Report Grouper'!$D48,'C Report'!S$99:S$198))</f>
        <v>0</v>
      </c>
      <c r="V48" s="304">
        <f>IF($D$4="MAP+ADM Waivers",SUMIF('C Report'!$A$99:$A$198,'C Report Grouper'!$D48,'C Report'!T$99:T$198)+SUMIF('C Report'!$A$299:$A$398,'C Report Grouper'!$D48,'C Report'!T$299:T$398),SUMIF('C Report'!$A$99:$A$198,'C Report Grouper'!$D48,'C Report'!T$99:T$198))</f>
        <v>0</v>
      </c>
      <c r="W48" s="304">
        <f>IF($D$4="MAP+ADM Waivers",SUMIF('C Report'!$A$99:$A$198,'C Report Grouper'!$D48,'C Report'!U$99:U$198)+SUMIF('C Report'!$A$299:$A$398,'C Report Grouper'!$D48,'C Report'!U$299:U$398),SUMIF('C Report'!$A$99:$A$198,'C Report Grouper'!$D48,'C Report'!U$99:U$198))</f>
        <v>0</v>
      </c>
      <c r="X48" s="304">
        <f>IF($D$4="MAP+ADM Waivers",SUMIF('C Report'!$A$99:$A$198,'C Report Grouper'!$D48,'C Report'!V$99:V$198)+SUMIF('C Report'!$A$299:$A$398,'C Report Grouper'!$D48,'C Report'!V$299:V$398),SUMIF('C Report'!$A$99:$A$198,'C Report Grouper'!$D48,'C Report'!V$99:V$198))</f>
        <v>0</v>
      </c>
      <c r="Y48" s="304">
        <f>IF($D$4="MAP+ADM Waivers",SUMIF('C Report'!$A$99:$A$198,'C Report Grouper'!$D48,'C Report'!W$99:W$198)+SUMIF('C Report'!$A$299:$A$398,'C Report Grouper'!$D48,'C Report'!W$299:W$398),SUMIF('C Report'!$A$99:$A$198,'C Report Grouper'!$D48,'C Report'!W$99:W$198))</f>
        <v>0</v>
      </c>
      <c r="Z48" s="304">
        <f>IF($D$4="MAP+ADM Waivers",SUMIF('C Report'!$A$99:$A$198,'C Report Grouper'!$D48,'C Report'!X$99:X$198)+SUMIF('C Report'!$A$299:$A$398,'C Report Grouper'!$D48,'C Report'!X$299:X$398),SUMIF('C Report'!$A$99:$A$198,'C Report Grouper'!$D48,'C Report'!X$99:X$198))</f>
        <v>0</v>
      </c>
      <c r="AA48" s="304">
        <f>IF($D$4="MAP+ADM Waivers",SUMIF('C Report'!$A$99:$A$198,'C Report Grouper'!$D48,'C Report'!Y$99:Y$198)+SUMIF('C Report'!$A$299:$A$398,'C Report Grouper'!$D48,'C Report'!Y$299:Y$398),SUMIF('C Report'!$A$99:$A$198,'C Report Grouper'!$D48,'C Report'!Y$99:Y$198))</f>
        <v>0</v>
      </c>
      <c r="AB48" s="304">
        <f>IF($D$4="MAP+ADM Waivers",SUMIF('C Report'!$A$99:$A$198,'C Report Grouper'!$D48,'C Report'!Z$99:Z$198)+SUMIF('C Report'!$A$299:$A$398,'C Report Grouper'!$D48,'C Report'!Z$299:Z$398),SUMIF('C Report'!$A$99:$A$198,'C Report Grouper'!$D48,'C Report'!Z$99:Z$198))</f>
        <v>0</v>
      </c>
      <c r="AC48" s="305">
        <f>IF($D$4="MAP+ADM Waivers",SUMIF('C Report'!$A$99:$A$198,'C Report Grouper'!$D48,'C Report'!AA$99:AA$198)+SUMIF('C Report'!$A$299:$A$398,'C Report Grouper'!$D48,'C Report'!AA$299:AA$398),SUMIF('C Report'!$A$99:$A$198,'C Report Grouper'!$D48,'C Report'!AA$99:AA$198))</f>
        <v>0</v>
      </c>
    </row>
    <row r="49" spans="2:29" ht="13.5" thickBot="1" x14ac:dyDescent="0.25">
      <c r="B49" s="219" t="s">
        <v>4</v>
      </c>
      <c r="C49" s="220"/>
      <c r="D49" s="619"/>
      <c r="E49" s="368">
        <f>SUM(E9:E48)</f>
        <v>0</v>
      </c>
      <c r="F49" s="369">
        <f>SUM(F9:F48)</f>
        <v>0</v>
      </c>
      <c r="G49" s="369">
        <f>SUM(G9:G48)</f>
        <v>0</v>
      </c>
      <c r="H49" s="369">
        <f>SUM(H9:H48)</f>
        <v>0</v>
      </c>
      <c r="I49" s="369">
        <f>SUM(I9:I48)</f>
        <v>0</v>
      </c>
      <c r="J49" s="369">
        <f t="shared" ref="J49:AC49" si="0">SUM(J9:J48)</f>
        <v>0</v>
      </c>
      <c r="K49" s="369">
        <f t="shared" si="0"/>
        <v>0</v>
      </c>
      <c r="L49" s="369">
        <f t="shared" si="0"/>
        <v>0</v>
      </c>
      <c r="M49" s="369">
        <f t="shared" si="0"/>
        <v>0</v>
      </c>
      <c r="N49" s="369">
        <f t="shared" si="0"/>
        <v>0</v>
      </c>
      <c r="O49" s="369">
        <f t="shared" si="0"/>
        <v>0</v>
      </c>
      <c r="P49" s="369">
        <f t="shared" si="0"/>
        <v>0</v>
      </c>
      <c r="Q49" s="369">
        <f t="shared" si="0"/>
        <v>0</v>
      </c>
      <c r="R49" s="369">
        <f t="shared" si="0"/>
        <v>0</v>
      </c>
      <c r="S49" s="369">
        <f t="shared" si="0"/>
        <v>0</v>
      </c>
      <c r="T49" s="369">
        <f t="shared" si="0"/>
        <v>0</v>
      </c>
      <c r="U49" s="369">
        <f t="shared" si="0"/>
        <v>0</v>
      </c>
      <c r="V49" s="369">
        <f t="shared" si="0"/>
        <v>0</v>
      </c>
      <c r="W49" s="369">
        <f t="shared" si="0"/>
        <v>0</v>
      </c>
      <c r="X49" s="369">
        <f t="shared" si="0"/>
        <v>0</v>
      </c>
      <c r="Y49" s="369">
        <f t="shared" si="0"/>
        <v>0</v>
      </c>
      <c r="Z49" s="369">
        <f t="shared" si="0"/>
        <v>0</v>
      </c>
      <c r="AA49" s="369">
        <f t="shared" si="0"/>
        <v>0</v>
      </c>
      <c r="AB49" s="369">
        <f t="shared" si="0"/>
        <v>0</v>
      </c>
      <c r="AC49" s="370">
        <f t="shared" si="0"/>
        <v>0</v>
      </c>
    </row>
    <row r="50" spans="2:29" x14ac:dyDescent="0.2">
      <c r="B50" s="221"/>
      <c r="C50" s="222"/>
      <c r="D50" s="620"/>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row>
    <row r="51" spans="2:29" x14ac:dyDescent="0.2">
      <c r="D51" s="620"/>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row>
    <row r="52" spans="2:29" x14ac:dyDescent="0.2">
      <c r="B52" s="53" t="s">
        <v>16</v>
      </c>
      <c r="C52" s="57"/>
      <c r="D52" s="623"/>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row>
    <row r="53" spans="2:29" ht="13.5" thickBot="1" x14ac:dyDescent="0.25">
      <c r="D53" s="624"/>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row>
    <row r="54" spans="2:29" x14ac:dyDescent="0.2">
      <c r="B54" s="391" t="s">
        <v>51</v>
      </c>
      <c r="C54" s="113"/>
      <c r="D54" s="625" t="s">
        <v>52</v>
      </c>
      <c r="E54" s="67" t="s">
        <v>0</v>
      </c>
      <c r="F54" s="59"/>
      <c r="G54" s="59"/>
      <c r="H54" s="59"/>
      <c r="I54" s="59"/>
      <c r="J54" s="59"/>
      <c r="K54" s="59"/>
      <c r="L54" s="59"/>
      <c r="M54" s="59"/>
      <c r="N54" s="59"/>
      <c r="O54" s="59"/>
      <c r="P54" s="59"/>
      <c r="Q54" s="59"/>
      <c r="R54" s="59"/>
      <c r="S54" s="59"/>
      <c r="T54" s="59"/>
      <c r="U54" s="59"/>
      <c r="V54" s="59"/>
      <c r="W54" s="59"/>
      <c r="X54" s="59"/>
      <c r="Y54" s="59"/>
      <c r="Z54" s="59"/>
      <c r="AA54" s="59"/>
      <c r="AB54" s="59"/>
      <c r="AC54" s="626"/>
    </row>
    <row r="55" spans="2:29" ht="13.5" thickBot="1" x14ac:dyDescent="0.25">
      <c r="B55" s="60"/>
      <c r="C55" s="114"/>
      <c r="D55" s="627"/>
      <c r="E55" s="206">
        <f>'DY Def'!B$5</f>
        <v>1</v>
      </c>
      <c r="F55" s="207">
        <f>'DY Def'!C$5</f>
        <v>2</v>
      </c>
      <c r="G55" s="207">
        <f>'DY Def'!D$5</f>
        <v>3</v>
      </c>
      <c r="H55" s="207">
        <f>'DY Def'!E$5</f>
        <v>4</v>
      </c>
      <c r="I55" s="207">
        <f>'DY Def'!F$5</f>
        <v>5</v>
      </c>
      <c r="J55" s="207">
        <f>'DY Def'!G$5</f>
        <v>6</v>
      </c>
      <c r="K55" s="207">
        <f>'DY Def'!H$5</f>
        <v>7</v>
      </c>
      <c r="L55" s="207">
        <f>'DY Def'!I$5</f>
        <v>8</v>
      </c>
      <c r="M55" s="207">
        <f>'DY Def'!J$5</f>
        <v>9</v>
      </c>
      <c r="N55" s="207">
        <f>'DY Def'!K$5</f>
        <v>10</v>
      </c>
      <c r="O55" s="207">
        <f>'DY Def'!L$5</f>
        <v>11</v>
      </c>
      <c r="P55" s="207">
        <f>'DY Def'!M$5</f>
        <v>12</v>
      </c>
      <c r="Q55" s="207">
        <f>'DY Def'!N$5</f>
        <v>13</v>
      </c>
      <c r="R55" s="207">
        <f>'DY Def'!O$5</f>
        <v>14</v>
      </c>
      <c r="S55" s="207">
        <f>'DY Def'!P$5</f>
        <v>15</v>
      </c>
      <c r="T55" s="207">
        <f>'DY Def'!Q$5</f>
        <v>16</v>
      </c>
      <c r="U55" s="207">
        <f>'DY Def'!R$5</f>
        <v>17</v>
      </c>
      <c r="V55" s="207">
        <f>'DY Def'!S$5</f>
        <v>18</v>
      </c>
      <c r="W55" s="207">
        <f>'DY Def'!T$5</f>
        <v>19</v>
      </c>
      <c r="X55" s="207">
        <f>'DY Def'!U$5</f>
        <v>20</v>
      </c>
      <c r="Y55" s="207">
        <f>'DY Def'!V$5</f>
        <v>21</v>
      </c>
      <c r="Z55" s="207">
        <f>'DY Def'!W$5</f>
        <v>22</v>
      </c>
      <c r="AA55" s="207">
        <f>'DY Def'!X$5</f>
        <v>23</v>
      </c>
      <c r="AB55" s="207">
        <f>'DY Def'!Y$5</f>
        <v>24</v>
      </c>
      <c r="AC55" s="208">
        <f>'DY Def'!Z$5</f>
        <v>25</v>
      </c>
    </row>
    <row r="56" spans="2:29" x14ac:dyDescent="0.2">
      <c r="B56" s="62" t="s">
        <v>83</v>
      </c>
      <c r="C56" s="114"/>
      <c r="D56" s="693"/>
      <c r="E56" s="306"/>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8"/>
    </row>
    <row r="57" spans="2:29" x14ac:dyDescent="0.2">
      <c r="B57" s="456" t="str">
        <f>IFERROR(VLOOKUP(C57,'MEG Def'!$A$7:$B$12,2),"")</f>
        <v/>
      </c>
      <c r="D57" s="693"/>
      <c r="E57" s="309">
        <f>IF($D$4="MAP+ADM Waivers",(SUMIF('C Report'!$A$199:$A$298,'C Report Grouper'!$D57,'C Report'!C$199:C$298)+SUMIF('C Report'!$A$399:$A$498,'C Report Grouper'!$D57,'C Report'!C$399:C$498)),SUMIF('C Report'!$A$199:$A$298,'C Report Grouper'!$D57,'C Report'!C$199:C$298))</f>
        <v>0</v>
      </c>
      <c r="F57" s="310">
        <f>IF($D$4="MAP+ADM Waivers",(SUMIF('C Report'!$A$199:$A$298,'C Report Grouper'!$D57,'C Report'!D$199:D$298)+SUMIF('C Report'!$A$399:$A$498,'C Report Grouper'!$D57,'C Report'!D$399:D$498)),SUMIF('C Report'!$A$199:$A$298,'C Report Grouper'!$D57,'C Report'!D$199:D$298))</f>
        <v>0</v>
      </c>
      <c r="G57" s="310">
        <f>IF($D$4="MAP+ADM Waivers",(SUMIF('C Report'!$A$199:$A$298,'C Report Grouper'!$D57,'C Report'!E$199:E$298)+SUMIF('C Report'!$A$399:$A$498,'C Report Grouper'!$D57,'C Report'!E$399:E$498)),SUMIF('C Report'!$A$199:$A$298,'C Report Grouper'!$D57,'C Report'!E$199:E$298))</f>
        <v>0</v>
      </c>
      <c r="H57" s="310">
        <f>IF($D$4="MAP+ADM Waivers",(SUMIF('C Report'!$A$199:$A$298,'C Report Grouper'!$D57,'C Report'!F$199:F$298)+SUMIF('C Report'!$A$399:$A$498,'C Report Grouper'!$D57,'C Report'!F$399:F$498)),SUMIF('C Report'!$A$199:$A$298,'C Report Grouper'!$D57,'C Report'!F$199:F$298))</f>
        <v>0</v>
      </c>
      <c r="I57" s="310">
        <f>IF($D$4="MAP+ADM Waivers",(SUMIF('C Report'!$A$199:$A$298,'C Report Grouper'!$D57,'C Report'!G$199:G$298)+SUMIF('C Report'!$A$399:$A$498,'C Report Grouper'!$D57,'C Report'!G$399:G$498)),SUMIF('C Report'!$A$199:$A$298,'C Report Grouper'!$D57,'C Report'!G$199:G$298))</f>
        <v>0</v>
      </c>
      <c r="J57" s="310">
        <f>IF($D$4="MAP+ADM Waivers",(SUMIF('C Report'!$A$199:$A$298,'C Report Grouper'!$D57,'C Report'!H$199:H$298)+SUMIF('C Report'!$A$399:$A$498,'C Report Grouper'!$D57,'C Report'!H$399:H$498)),SUMIF('C Report'!$A$199:$A$298,'C Report Grouper'!$D57,'C Report'!H$199:H$298))</f>
        <v>0</v>
      </c>
      <c r="K57" s="310">
        <f>IF($D$4="MAP+ADM Waivers",(SUMIF('C Report'!$A$199:$A$298,'C Report Grouper'!$D57,'C Report'!I$199:I$298)+SUMIF('C Report'!$A$399:$A$498,'C Report Grouper'!$D57,'C Report'!I$399:I$498)),SUMIF('C Report'!$A$199:$A$298,'C Report Grouper'!$D57,'C Report'!I$199:I$298))</f>
        <v>0</v>
      </c>
      <c r="L57" s="310">
        <f>IF($D$4="MAP+ADM Waivers",(SUMIF('C Report'!$A$199:$A$298,'C Report Grouper'!$D57,'C Report'!J$199:J$298)+SUMIF('C Report'!$A$399:$A$498,'C Report Grouper'!$D57,'C Report'!J$399:J$498)),SUMIF('C Report'!$A$199:$A$298,'C Report Grouper'!$D57,'C Report'!J$199:J$298))</f>
        <v>0</v>
      </c>
      <c r="M57" s="310">
        <f>IF($D$4="MAP+ADM Waivers",(SUMIF('C Report'!$A$199:$A$298,'C Report Grouper'!$D57,'C Report'!K$199:K$298)+SUMIF('C Report'!$A$399:$A$498,'C Report Grouper'!$D57,'C Report'!K$399:K$498)),SUMIF('C Report'!$A$199:$A$298,'C Report Grouper'!$D57,'C Report'!K$199:K$298))</f>
        <v>0</v>
      </c>
      <c r="N57" s="310">
        <f>IF($D$4="MAP+ADM Waivers",(SUMIF('C Report'!$A$199:$A$298,'C Report Grouper'!$D57,'C Report'!L$199:L$298)+SUMIF('C Report'!$A$399:$A$498,'C Report Grouper'!$D57,'C Report'!L$399:L$498)),SUMIF('C Report'!$A$199:$A$298,'C Report Grouper'!$D57,'C Report'!L$199:L$298))</f>
        <v>0</v>
      </c>
      <c r="O57" s="310">
        <f>IF($D$4="MAP+ADM Waivers",(SUMIF('C Report'!$A$199:$A$298,'C Report Grouper'!$D57,'C Report'!M$199:M$298)+SUMIF('C Report'!$A$399:$A$498,'C Report Grouper'!$D57,'C Report'!M$399:M$498)),SUMIF('C Report'!$A$199:$A$298,'C Report Grouper'!$D57,'C Report'!M$199:M$298))</f>
        <v>0</v>
      </c>
      <c r="P57" s="310">
        <f>IF($D$4="MAP+ADM Waivers",(SUMIF('C Report'!$A$199:$A$298,'C Report Grouper'!$D57,'C Report'!N$199:N$298)+SUMIF('C Report'!$A$399:$A$498,'C Report Grouper'!$D57,'C Report'!N$399:N$498)),SUMIF('C Report'!$A$199:$A$298,'C Report Grouper'!$D57,'C Report'!N$199:N$298))</f>
        <v>0</v>
      </c>
      <c r="Q57" s="310">
        <f>IF($D$4="MAP+ADM Waivers",(SUMIF('C Report'!$A$199:$A$298,'C Report Grouper'!$D57,'C Report'!O$199:O$298)+SUMIF('C Report'!$A$399:$A$498,'C Report Grouper'!$D57,'C Report'!O$399:O$498)),SUMIF('C Report'!$A$199:$A$298,'C Report Grouper'!$D57,'C Report'!O$199:O$298))</f>
        <v>0</v>
      </c>
      <c r="R57" s="310">
        <f>IF($D$4="MAP+ADM Waivers",(SUMIF('C Report'!$A$199:$A$298,'C Report Grouper'!$D57,'C Report'!P$199:P$298)+SUMIF('C Report'!$A$399:$A$498,'C Report Grouper'!$D57,'C Report'!P$399:P$498)),SUMIF('C Report'!$A$199:$A$298,'C Report Grouper'!$D57,'C Report'!P$199:P$298))</f>
        <v>0</v>
      </c>
      <c r="S57" s="310">
        <f>IF($D$4="MAP+ADM Waivers",(SUMIF('C Report'!$A$199:$A$298,'C Report Grouper'!$D57,'C Report'!Q$199:Q$298)+SUMIF('C Report'!$A$399:$A$498,'C Report Grouper'!$D57,'C Report'!Q$399:Q$498)),SUMIF('C Report'!$A$199:$A$298,'C Report Grouper'!$D57,'C Report'!Q$199:Q$298))</f>
        <v>0</v>
      </c>
      <c r="T57" s="310">
        <f>IF($D$4="MAP+ADM Waivers",(SUMIF('C Report'!$A$199:$A$298,'C Report Grouper'!$D57,'C Report'!R$199:R$298)+SUMIF('C Report'!$A$399:$A$498,'C Report Grouper'!$D57,'C Report'!R$399:R$498)),SUMIF('C Report'!$A$199:$A$298,'C Report Grouper'!$D57,'C Report'!R$199:R$298))</f>
        <v>0</v>
      </c>
      <c r="U57" s="310">
        <f>IF($D$4="MAP+ADM Waivers",(SUMIF('C Report'!$A$199:$A$298,'C Report Grouper'!$D57,'C Report'!S$199:S$298)+SUMIF('C Report'!$A$399:$A$498,'C Report Grouper'!$D57,'C Report'!S$399:S$498)),SUMIF('C Report'!$A$199:$A$298,'C Report Grouper'!$D57,'C Report'!S$199:S$298))</f>
        <v>0</v>
      </c>
      <c r="V57" s="310">
        <f>IF($D$4="MAP+ADM Waivers",(SUMIF('C Report'!$A$199:$A$298,'C Report Grouper'!$D57,'C Report'!T$199:T$298)+SUMIF('C Report'!$A$399:$A$498,'C Report Grouper'!$D57,'C Report'!T$399:T$498)),SUMIF('C Report'!$A$199:$A$298,'C Report Grouper'!$D57,'C Report'!T$199:T$298))</f>
        <v>0</v>
      </c>
      <c r="W57" s="310">
        <f>IF($D$4="MAP+ADM Waivers",(SUMIF('C Report'!$A$199:$A$298,'C Report Grouper'!$D57,'C Report'!U$199:U$298)+SUMIF('C Report'!$A$399:$A$498,'C Report Grouper'!$D57,'C Report'!U$399:U$498)),SUMIF('C Report'!$A$199:$A$298,'C Report Grouper'!$D57,'C Report'!U$199:U$298))</f>
        <v>0</v>
      </c>
      <c r="X57" s="310">
        <f>IF($D$4="MAP+ADM Waivers",(SUMIF('C Report'!$A$199:$A$298,'C Report Grouper'!$D57,'C Report'!V$199:V$298)+SUMIF('C Report'!$A$399:$A$498,'C Report Grouper'!$D57,'C Report'!V$399:V$498)),SUMIF('C Report'!$A$199:$A$298,'C Report Grouper'!$D57,'C Report'!V$199:V$298))</f>
        <v>0</v>
      </c>
      <c r="Y57" s="310">
        <f>IF($D$4="MAP+ADM Waivers",(SUMIF('C Report'!$A$199:$A$298,'C Report Grouper'!$D57,'C Report'!W$199:W$298)+SUMIF('C Report'!$A$399:$A$498,'C Report Grouper'!$D57,'C Report'!W$399:W$498)),SUMIF('C Report'!$A$199:$A$298,'C Report Grouper'!$D57,'C Report'!W$199:W$298))</f>
        <v>0</v>
      </c>
      <c r="Z57" s="310">
        <f>IF($D$4="MAP+ADM Waivers",(SUMIF('C Report'!$A$199:$A$298,'C Report Grouper'!$D57,'C Report'!X$199:X$298)+SUMIF('C Report'!$A$399:$A$498,'C Report Grouper'!$D57,'C Report'!X$399:X$498)),SUMIF('C Report'!$A$199:$A$298,'C Report Grouper'!$D57,'C Report'!X$199:X$298))</f>
        <v>0</v>
      </c>
      <c r="AA57" s="310">
        <f>IF($D$4="MAP+ADM Waivers",(SUMIF('C Report'!$A$199:$A$298,'C Report Grouper'!$D57,'C Report'!Y$199:Y$298)+SUMIF('C Report'!$A$399:$A$498,'C Report Grouper'!$D57,'C Report'!Y$399:Y$498)),SUMIF('C Report'!$A$199:$A$298,'C Report Grouper'!$D57,'C Report'!Y$199:Y$298))</f>
        <v>0</v>
      </c>
      <c r="AB57" s="310">
        <f>IF($D$4="MAP+ADM Waivers",(SUMIF('C Report'!$A$199:$A$298,'C Report Grouper'!$D57,'C Report'!Z$199:Z$298)+SUMIF('C Report'!$A$399:$A$498,'C Report Grouper'!$D57,'C Report'!Z$399:Z$498)),SUMIF('C Report'!$A$199:$A$298,'C Report Grouper'!$D57,'C Report'!Z$199:Z$298))</f>
        <v>0</v>
      </c>
      <c r="AC57" s="311">
        <f>IF($D$4="MAP+ADM Waivers",(SUMIF('C Report'!$A$199:$A$298,'C Report Grouper'!$D57,'C Report'!AA$199:AA$298)+SUMIF('C Report'!$A$399:$A$498,'C Report Grouper'!$D57,'C Report'!AA$399:AA$498)),SUMIF('C Report'!$A$199:$A$298,'C Report Grouper'!$D57,'C Report'!AA$199:AA$298))</f>
        <v>0</v>
      </c>
    </row>
    <row r="58" spans="2:29" x14ac:dyDescent="0.2">
      <c r="B58" s="456" t="str">
        <f>IFERROR(VLOOKUP(C58,'MEG Def'!$A$7:$B$12,2),"")</f>
        <v/>
      </c>
      <c r="C58" s="114"/>
      <c r="D58" s="693"/>
      <c r="E58" s="309">
        <f>IF($D$4="MAP+ADM Waivers",(SUMIF('C Report'!$A$199:$A$298,'C Report Grouper'!$D58,'C Report'!C$199:C$298)+SUMIF('C Report'!$A$399:$A$498,'C Report Grouper'!$D58,'C Report'!C$399:C$498)),SUMIF('C Report'!$A$199:$A$298,'C Report Grouper'!$D58,'C Report'!C$199:C$298))</f>
        <v>0</v>
      </c>
      <c r="F58" s="310">
        <f>IF($D$4="MAP+ADM Waivers",(SUMIF('C Report'!$A$199:$A$298,'C Report Grouper'!$D58,'C Report'!D$199:D$298)+SUMIF('C Report'!$A$399:$A$498,'C Report Grouper'!$D58,'C Report'!D$399:D$498)),SUMIF('C Report'!$A$199:$A$298,'C Report Grouper'!$D58,'C Report'!D$199:D$298))</f>
        <v>0</v>
      </c>
      <c r="G58" s="310">
        <f>IF($D$4="MAP+ADM Waivers",(SUMIF('C Report'!$A$199:$A$298,'C Report Grouper'!$D58,'C Report'!E$199:E$298)+SUMIF('C Report'!$A$399:$A$498,'C Report Grouper'!$D58,'C Report'!E$399:E$498)),SUMIF('C Report'!$A$199:$A$298,'C Report Grouper'!$D58,'C Report'!E$199:E$298))</f>
        <v>0</v>
      </c>
      <c r="H58" s="310">
        <f>IF($D$4="MAP+ADM Waivers",(SUMIF('C Report'!$A$199:$A$298,'C Report Grouper'!$D58,'C Report'!F$199:F$298)+SUMIF('C Report'!$A$399:$A$498,'C Report Grouper'!$D58,'C Report'!F$399:F$498)),SUMIF('C Report'!$A$199:$A$298,'C Report Grouper'!$D58,'C Report'!F$199:F$298))</f>
        <v>0</v>
      </c>
      <c r="I58" s="310">
        <f>IF($D$4="MAP+ADM Waivers",(SUMIF('C Report'!$A$199:$A$298,'C Report Grouper'!$D58,'C Report'!G$199:G$298)+SUMIF('C Report'!$A$399:$A$498,'C Report Grouper'!$D58,'C Report'!G$399:G$498)),SUMIF('C Report'!$A$199:$A$298,'C Report Grouper'!$D58,'C Report'!G$199:G$298))</f>
        <v>0</v>
      </c>
      <c r="J58" s="310">
        <f>IF($D$4="MAP+ADM Waivers",(SUMIF('C Report'!$A$199:$A$298,'C Report Grouper'!$D58,'C Report'!H$199:H$298)+SUMIF('C Report'!$A$399:$A$498,'C Report Grouper'!$D58,'C Report'!H$399:H$498)),SUMIF('C Report'!$A$199:$A$298,'C Report Grouper'!$D58,'C Report'!H$199:H$298))</f>
        <v>0</v>
      </c>
      <c r="K58" s="310">
        <f>IF($D$4="MAP+ADM Waivers",(SUMIF('C Report'!$A$199:$A$298,'C Report Grouper'!$D58,'C Report'!I$199:I$298)+SUMIF('C Report'!$A$399:$A$498,'C Report Grouper'!$D58,'C Report'!I$399:I$498)),SUMIF('C Report'!$A$199:$A$298,'C Report Grouper'!$D58,'C Report'!I$199:I$298))</f>
        <v>0</v>
      </c>
      <c r="L58" s="310">
        <f>IF($D$4="MAP+ADM Waivers",(SUMIF('C Report'!$A$199:$A$298,'C Report Grouper'!$D58,'C Report'!J$199:J$298)+SUMIF('C Report'!$A$399:$A$498,'C Report Grouper'!$D58,'C Report'!J$399:J$498)),SUMIF('C Report'!$A$199:$A$298,'C Report Grouper'!$D58,'C Report'!J$199:J$298))</f>
        <v>0</v>
      </c>
      <c r="M58" s="310">
        <f>IF($D$4="MAP+ADM Waivers",(SUMIF('C Report'!$A$199:$A$298,'C Report Grouper'!$D58,'C Report'!K$199:K$298)+SUMIF('C Report'!$A$399:$A$498,'C Report Grouper'!$D58,'C Report'!K$399:K$498)),SUMIF('C Report'!$A$199:$A$298,'C Report Grouper'!$D58,'C Report'!K$199:K$298))</f>
        <v>0</v>
      </c>
      <c r="N58" s="310">
        <f>IF($D$4="MAP+ADM Waivers",(SUMIF('C Report'!$A$199:$A$298,'C Report Grouper'!$D58,'C Report'!L$199:L$298)+SUMIF('C Report'!$A$399:$A$498,'C Report Grouper'!$D58,'C Report'!L$399:L$498)),SUMIF('C Report'!$A$199:$A$298,'C Report Grouper'!$D58,'C Report'!L$199:L$298))</f>
        <v>0</v>
      </c>
      <c r="O58" s="310">
        <f>IF($D$4="MAP+ADM Waivers",(SUMIF('C Report'!$A$199:$A$298,'C Report Grouper'!$D58,'C Report'!M$199:M$298)+SUMIF('C Report'!$A$399:$A$498,'C Report Grouper'!$D58,'C Report'!M$399:M$498)),SUMIF('C Report'!$A$199:$A$298,'C Report Grouper'!$D58,'C Report'!M$199:M$298))</f>
        <v>0</v>
      </c>
      <c r="P58" s="310">
        <f>IF($D$4="MAP+ADM Waivers",(SUMIF('C Report'!$A$199:$A$298,'C Report Grouper'!$D58,'C Report'!N$199:N$298)+SUMIF('C Report'!$A$399:$A$498,'C Report Grouper'!$D58,'C Report'!N$399:N$498)),SUMIF('C Report'!$A$199:$A$298,'C Report Grouper'!$D58,'C Report'!N$199:N$298))</f>
        <v>0</v>
      </c>
      <c r="Q58" s="310">
        <f>IF($D$4="MAP+ADM Waivers",(SUMIF('C Report'!$A$199:$A$298,'C Report Grouper'!$D58,'C Report'!O$199:O$298)+SUMIF('C Report'!$A$399:$A$498,'C Report Grouper'!$D58,'C Report'!O$399:O$498)),SUMIF('C Report'!$A$199:$A$298,'C Report Grouper'!$D58,'C Report'!O$199:O$298))</f>
        <v>0</v>
      </c>
      <c r="R58" s="310">
        <f>IF($D$4="MAP+ADM Waivers",(SUMIF('C Report'!$A$199:$A$298,'C Report Grouper'!$D58,'C Report'!P$199:P$298)+SUMIF('C Report'!$A$399:$A$498,'C Report Grouper'!$D58,'C Report'!P$399:P$498)),SUMIF('C Report'!$A$199:$A$298,'C Report Grouper'!$D58,'C Report'!P$199:P$298))</f>
        <v>0</v>
      </c>
      <c r="S58" s="310">
        <f>IF($D$4="MAP+ADM Waivers",(SUMIF('C Report'!$A$199:$A$298,'C Report Grouper'!$D58,'C Report'!Q$199:Q$298)+SUMIF('C Report'!$A$399:$A$498,'C Report Grouper'!$D58,'C Report'!Q$399:Q$498)),SUMIF('C Report'!$A$199:$A$298,'C Report Grouper'!$D58,'C Report'!Q$199:Q$298))</f>
        <v>0</v>
      </c>
      <c r="T58" s="310">
        <f>IF($D$4="MAP+ADM Waivers",(SUMIF('C Report'!$A$199:$A$298,'C Report Grouper'!$D58,'C Report'!R$199:R$298)+SUMIF('C Report'!$A$399:$A$498,'C Report Grouper'!$D58,'C Report'!R$399:R$498)),SUMIF('C Report'!$A$199:$A$298,'C Report Grouper'!$D58,'C Report'!R$199:R$298))</f>
        <v>0</v>
      </c>
      <c r="U58" s="310">
        <f>IF($D$4="MAP+ADM Waivers",(SUMIF('C Report'!$A$199:$A$298,'C Report Grouper'!$D58,'C Report'!S$199:S$298)+SUMIF('C Report'!$A$399:$A$498,'C Report Grouper'!$D58,'C Report'!S$399:S$498)),SUMIF('C Report'!$A$199:$A$298,'C Report Grouper'!$D58,'C Report'!S$199:S$298))</f>
        <v>0</v>
      </c>
      <c r="V58" s="310">
        <f>IF($D$4="MAP+ADM Waivers",(SUMIF('C Report'!$A$199:$A$298,'C Report Grouper'!$D58,'C Report'!T$199:T$298)+SUMIF('C Report'!$A$399:$A$498,'C Report Grouper'!$D58,'C Report'!T$399:T$498)),SUMIF('C Report'!$A$199:$A$298,'C Report Grouper'!$D58,'C Report'!T$199:T$298))</f>
        <v>0</v>
      </c>
      <c r="W58" s="310">
        <f>IF($D$4="MAP+ADM Waivers",(SUMIF('C Report'!$A$199:$A$298,'C Report Grouper'!$D58,'C Report'!U$199:U$298)+SUMIF('C Report'!$A$399:$A$498,'C Report Grouper'!$D58,'C Report'!U$399:U$498)),SUMIF('C Report'!$A$199:$A$298,'C Report Grouper'!$D58,'C Report'!U$199:U$298))</f>
        <v>0</v>
      </c>
      <c r="X58" s="310">
        <f>IF($D$4="MAP+ADM Waivers",(SUMIF('C Report'!$A$199:$A$298,'C Report Grouper'!$D58,'C Report'!V$199:V$298)+SUMIF('C Report'!$A$399:$A$498,'C Report Grouper'!$D58,'C Report'!V$399:V$498)),SUMIF('C Report'!$A$199:$A$298,'C Report Grouper'!$D58,'C Report'!V$199:V$298))</f>
        <v>0</v>
      </c>
      <c r="Y58" s="310">
        <f>IF($D$4="MAP+ADM Waivers",(SUMIF('C Report'!$A$199:$A$298,'C Report Grouper'!$D58,'C Report'!W$199:W$298)+SUMIF('C Report'!$A$399:$A$498,'C Report Grouper'!$D58,'C Report'!W$399:W$498)),SUMIF('C Report'!$A$199:$A$298,'C Report Grouper'!$D58,'C Report'!W$199:W$298))</f>
        <v>0</v>
      </c>
      <c r="Z58" s="310">
        <f>IF($D$4="MAP+ADM Waivers",(SUMIF('C Report'!$A$199:$A$298,'C Report Grouper'!$D58,'C Report'!X$199:X$298)+SUMIF('C Report'!$A$399:$A$498,'C Report Grouper'!$D58,'C Report'!X$399:X$498)),SUMIF('C Report'!$A$199:$A$298,'C Report Grouper'!$D58,'C Report'!X$199:X$298))</f>
        <v>0</v>
      </c>
      <c r="AA58" s="310">
        <f>IF($D$4="MAP+ADM Waivers",(SUMIF('C Report'!$A$199:$A$298,'C Report Grouper'!$D58,'C Report'!Y$199:Y$298)+SUMIF('C Report'!$A$399:$A$498,'C Report Grouper'!$D58,'C Report'!Y$399:Y$498)),SUMIF('C Report'!$A$199:$A$298,'C Report Grouper'!$D58,'C Report'!Y$199:Y$298))</f>
        <v>0</v>
      </c>
      <c r="AB58" s="310">
        <f>IF($D$4="MAP+ADM Waivers",(SUMIF('C Report'!$A$199:$A$298,'C Report Grouper'!$D58,'C Report'!Z$199:Z$298)+SUMIF('C Report'!$A$399:$A$498,'C Report Grouper'!$D58,'C Report'!Z$399:Z$498)),SUMIF('C Report'!$A$199:$A$298,'C Report Grouper'!$D58,'C Report'!Z$199:Z$298))</f>
        <v>0</v>
      </c>
      <c r="AC58" s="311">
        <f>IF($D$4="MAP+ADM Waivers",(SUMIF('C Report'!$A$199:$A$298,'C Report Grouper'!$D58,'C Report'!AA$199:AA$298)+SUMIF('C Report'!$A$399:$A$498,'C Report Grouper'!$D58,'C Report'!AA$399:AA$498)),SUMIF('C Report'!$A$199:$A$298,'C Report Grouper'!$D58,'C Report'!AA$199:AA$298))</f>
        <v>0</v>
      </c>
    </row>
    <row r="59" spans="2:29" x14ac:dyDescent="0.2">
      <c r="B59" s="456" t="str">
        <f>IFERROR(VLOOKUP(C59,'MEG Def'!$A$7:$B$12,2),"")</f>
        <v/>
      </c>
      <c r="C59" s="114"/>
      <c r="D59" s="693"/>
      <c r="E59" s="309">
        <f>IF($D$4="MAP+ADM Waivers",(SUMIF('C Report'!$A$199:$A$298,'C Report Grouper'!$D59,'C Report'!C$199:C$298)+SUMIF('C Report'!$A$399:$A$498,'C Report Grouper'!$D59,'C Report'!C$399:C$498)),SUMIF('C Report'!$A$199:$A$298,'C Report Grouper'!$D59,'C Report'!C$199:C$298))</f>
        <v>0</v>
      </c>
      <c r="F59" s="310">
        <f>IF($D$4="MAP+ADM Waivers",(SUMIF('C Report'!$A$199:$A$298,'C Report Grouper'!$D59,'C Report'!D$199:D$298)+SUMIF('C Report'!$A$399:$A$498,'C Report Grouper'!$D59,'C Report'!D$399:D$498)),SUMIF('C Report'!$A$199:$A$298,'C Report Grouper'!$D59,'C Report'!D$199:D$298))</f>
        <v>0</v>
      </c>
      <c r="G59" s="310">
        <f>IF($D$4="MAP+ADM Waivers",(SUMIF('C Report'!$A$199:$A$298,'C Report Grouper'!$D59,'C Report'!E$199:E$298)+SUMIF('C Report'!$A$399:$A$498,'C Report Grouper'!$D59,'C Report'!E$399:E$498)),SUMIF('C Report'!$A$199:$A$298,'C Report Grouper'!$D59,'C Report'!E$199:E$298))</f>
        <v>0</v>
      </c>
      <c r="H59" s="310">
        <f>IF($D$4="MAP+ADM Waivers",(SUMIF('C Report'!$A$199:$A$298,'C Report Grouper'!$D59,'C Report'!F$199:F$298)+SUMIF('C Report'!$A$399:$A$498,'C Report Grouper'!$D59,'C Report'!F$399:F$498)),SUMIF('C Report'!$A$199:$A$298,'C Report Grouper'!$D59,'C Report'!F$199:F$298))</f>
        <v>0</v>
      </c>
      <c r="I59" s="310">
        <f>IF($D$4="MAP+ADM Waivers",(SUMIF('C Report'!$A$199:$A$298,'C Report Grouper'!$D59,'C Report'!G$199:G$298)+SUMIF('C Report'!$A$399:$A$498,'C Report Grouper'!$D59,'C Report'!G$399:G$498)),SUMIF('C Report'!$A$199:$A$298,'C Report Grouper'!$D59,'C Report'!G$199:G$298))</f>
        <v>0</v>
      </c>
      <c r="J59" s="310">
        <f>IF($D$4="MAP+ADM Waivers",(SUMIF('C Report'!$A$199:$A$298,'C Report Grouper'!$D59,'C Report'!H$199:H$298)+SUMIF('C Report'!$A$399:$A$498,'C Report Grouper'!$D59,'C Report'!H$399:H$498)),SUMIF('C Report'!$A$199:$A$298,'C Report Grouper'!$D59,'C Report'!H$199:H$298))</f>
        <v>0</v>
      </c>
      <c r="K59" s="310">
        <f>IF($D$4="MAP+ADM Waivers",(SUMIF('C Report'!$A$199:$A$298,'C Report Grouper'!$D59,'C Report'!I$199:I$298)+SUMIF('C Report'!$A$399:$A$498,'C Report Grouper'!$D59,'C Report'!I$399:I$498)),SUMIF('C Report'!$A$199:$A$298,'C Report Grouper'!$D59,'C Report'!I$199:I$298))</f>
        <v>0</v>
      </c>
      <c r="L59" s="310">
        <f>IF($D$4="MAP+ADM Waivers",(SUMIF('C Report'!$A$199:$A$298,'C Report Grouper'!$D59,'C Report'!J$199:J$298)+SUMIF('C Report'!$A$399:$A$498,'C Report Grouper'!$D59,'C Report'!J$399:J$498)),SUMIF('C Report'!$A$199:$A$298,'C Report Grouper'!$D59,'C Report'!J$199:J$298))</f>
        <v>0</v>
      </c>
      <c r="M59" s="310">
        <f>IF($D$4="MAP+ADM Waivers",(SUMIF('C Report'!$A$199:$A$298,'C Report Grouper'!$D59,'C Report'!K$199:K$298)+SUMIF('C Report'!$A$399:$A$498,'C Report Grouper'!$D59,'C Report'!K$399:K$498)),SUMIF('C Report'!$A$199:$A$298,'C Report Grouper'!$D59,'C Report'!K$199:K$298))</f>
        <v>0</v>
      </c>
      <c r="N59" s="310">
        <f>IF($D$4="MAP+ADM Waivers",(SUMIF('C Report'!$A$199:$A$298,'C Report Grouper'!$D59,'C Report'!L$199:L$298)+SUMIF('C Report'!$A$399:$A$498,'C Report Grouper'!$D59,'C Report'!L$399:L$498)),SUMIF('C Report'!$A$199:$A$298,'C Report Grouper'!$D59,'C Report'!L$199:L$298))</f>
        <v>0</v>
      </c>
      <c r="O59" s="310">
        <f>IF($D$4="MAP+ADM Waivers",(SUMIF('C Report'!$A$199:$A$298,'C Report Grouper'!$D59,'C Report'!M$199:M$298)+SUMIF('C Report'!$A$399:$A$498,'C Report Grouper'!$D59,'C Report'!M$399:M$498)),SUMIF('C Report'!$A$199:$A$298,'C Report Grouper'!$D59,'C Report'!M$199:M$298))</f>
        <v>0</v>
      </c>
      <c r="P59" s="310">
        <f>IF($D$4="MAP+ADM Waivers",(SUMIF('C Report'!$A$199:$A$298,'C Report Grouper'!$D59,'C Report'!N$199:N$298)+SUMIF('C Report'!$A$399:$A$498,'C Report Grouper'!$D59,'C Report'!N$399:N$498)),SUMIF('C Report'!$A$199:$A$298,'C Report Grouper'!$D59,'C Report'!N$199:N$298))</f>
        <v>0</v>
      </c>
      <c r="Q59" s="310">
        <f>IF($D$4="MAP+ADM Waivers",(SUMIF('C Report'!$A$199:$A$298,'C Report Grouper'!$D59,'C Report'!O$199:O$298)+SUMIF('C Report'!$A$399:$A$498,'C Report Grouper'!$D59,'C Report'!O$399:O$498)),SUMIF('C Report'!$A$199:$A$298,'C Report Grouper'!$D59,'C Report'!O$199:O$298))</f>
        <v>0</v>
      </c>
      <c r="R59" s="310">
        <f>IF($D$4="MAP+ADM Waivers",(SUMIF('C Report'!$A$199:$A$298,'C Report Grouper'!$D59,'C Report'!P$199:P$298)+SUMIF('C Report'!$A$399:$A$498,'C Report Grouper'!$D59,'C Report'!P$399:P$498)),SUMIF('C Report'!$A$199:$A$298,'C Report Grouper'!$D59,'C Report'!P$199:P$298))</f>
        <v>0</v>
      </c>
      <c r="S59" s="310">
        <f>IF($D$4="MAP+ADM Waivers",(SUMIF('C Report'!$A$199:$A$298,'C Report Grouper'!$D59,'C Report'!Q$199:Q$298)+SUMIF('C Report'!$A$399:$A$498,'C Report Grouper'!$D59,'C Report'!Q$399:Q$498)),SUMIF('C Report'!$A$199:$A$298,'C Report Grouper'!$D59,'C Report'!Q$199:Q$298))</f>
        <v>0</v>
      </c>
      <c r="T59" s="310">
        <f>IF($D$4="MAP+ADM Waivers",(SUMIF('C Report'!$A$199:$A$298,'C Report Grouper'!$D59,'C Report'!R$199:R$298)+SUMIF('C Report'!$A$399:$A$498,'C Report Grouper'!$D59,'C Report'!R$399:R$498)),SUMIF('C Report'!$A$199:$A$298,'C Report Grouper'!$D59,'C Report'!R$199:R$298))</f>
        <v>0</v>
      </c>
      <c r="U59" s="310">
        <f>IF($D$4="MAP+ADM Waivers",(SUMIF('C Report'!$A$199:$A$298,'C Report Grouper'!$D59,'C Report'!S$199:S$298)+SUMIF('C Report'!$A$399:$A$498,'C Report Grouper'!$D59,'C Report'!S$399:S$498)),SUMIF('C Report'!$A$199:$A$298,'C Report Grouper'!$D59,'C Report'!S$199:S$298))</f>
        <v>0</v>
      </c>
      <c r="V59" s="310">
        <f>IF($D$4="MAP+ADM Waivers",(SUMIF('C Report'!$A$199:$A$298,'C Report Grouper'!$D59,'C Report'!T$199:T$298)+SUMIF('C Report'!$A$399:$A$498,'C Report Grouper'!$D59,'C Report'!T$399:T$498)),SUMIF('C Report'!$A$199:$A$298,'C Report Grouper'!$D59,'C Report'!T$199:T$298))</f>
        <v>0</v>
      </c>
      <c r="W59" s="310">
        <f>IF($D$4="MAP+ADM Waivers",(SUMIF('C Report'!$A$199:$A$298,'C Report Grouper'!$D59,'C Report'!U$199:U$298)+SUMIF('C Report'!$A$399:$A$498,'C Report Grouper'!$D59,'C Report'!U$399:U$498)),SUMIF('C Report'!$A$199:$A$298,'C Report Grouper'!$D59,'C Report'!U$199:U$298))</f>
        <v>0</v>
      </c>
      <c r="X59" s="310">
        <f>IF($D$4="MAP+ADM Waivers",(SUMIF('C Report'!$A$199:$A$298,'C Report Grouper'!$D59,'C Report'!V$199:V$298)+SUMIF('C Report'!$A$399:$A$498,'C Report Grouper'!$D59,'C Report'!V$399:V$498)),SUMIF('C Report'!$A$199:$A$298,'C Report Grouper'!$D59,'C Report'!V$199:V$298))</f>
        <v>0</v>
      </c>
      <c r="Y59" s="310">
        <f>IF($D$4="MAP+ADM Waivers",(SUMIF('C Report'!$A$199:$A$298,'C Report Grouper'!$D59,'C Report'!W$199:W$298)+SUMIF('C Report'!$A$399:$A$498,'C Report Grouper'!$D59,'C Report'!W$399:W$498)),SUMIF('C Report'!$A$199:$A$298,'C Report Grouper'!$D59,'C Report'!W$199:W$298))</f>
        <v>0</v>
      </c>
      <c r="Z59" s="310">
        <f>IF($D$4="MAP+ADM Waivers",(SUMIF('C Report'!$A$199:$A$298,'C Report Grouper'!$D59,'C Report'!X$199:X$298)+SUMIF('C Report'!$A$399:$A$498,'C Report Grouper'!$D59,'C Report'!X$399:X$498)),SUMIF('C Report'!$A$199:$A$298,'C Report Grouper'!$D59,'C Report'!X$199:X$298))</f>
        <v>0</v>
      </c>
      <c r="AA59" s="310">
        <f>IF($D$4="MAP+ADM Waivers",(SUMIF('C Report'!$A$199:$A$298,'C Report Grouper'!$D59,'C Report'!Y$199:Y$298)+SUMIF('C Report'!$A$399:$A$498,'C Report Grouper'!$D59,'C Report'!Y$399:Y$498)),SUMIF('C Report'!$A$199:$A$298,'C Report Grouper'!$D59,'C Report'!Y$199:Y$298))</f>
        <v>0</v>
      </c>
      <c r="AB59" s="310">
        <f>IF($D$4="MAP+ADM Waivers",(SUMIF('C Report'!$A$199:$A$298,'C Report Grouper'!$D59,'C Report'!Z$199:Z$298)+SUMIF('C Report'!$A$399:$A$498,'C Report Grouper'!$D59,'C Report'!Z$399:Z$498)),SUMIF('C Report'!$A$199:$A$298,'C Report Grouper'!$D59,'C Report'!Z$199:Z$298))</f>
        <v>0</v>
      </c>
      <c r="AC59" s="311">
        <f>IF($D$4="MAP+ADM Waivers",(SUMIF('C Report'!$A$199:$A$298,'C Report Grouper'!$D59,'C Report'!AA$199:AA$298)+SUMIF('C Report'!$A$399:$A$498,'C Report Grouper'!$D59,'C Report'!AA$399:AA$498)),SUMIF('C Report'!$A$199:$A$298,'C Report Grouper'!$D59,'C Report'!AA$199:AA$298))</f>
        <v>0</v>
      </c>
    </row>
    <row r="60" spans="2:29" x14ac:dyDescent="0.2">
      <c r="B60" s="456" t="str">
        <f>IFERROR(VLOOKUP(C60,'MEG Def'!$A$7:$B$12,2),"")</f>
        <v/>
      </c>
      <c r="C60" s="114"/>
      <c r="D60" s="693"/>
      <c r="E60" s="309">
        <f>IF($D$4="MAP+ADM Waivers",(SUMIF('C Report'!$A$199:$A$298,'C Report Grouper'!$D60,'C Report'!C$199:C$298)+SUMIF('C Report'!$A$399:$A$498,'C Report Grouper'!$D60,'C Report'!C$399:C$498)),SUMIF('C Report'!$A$199:$A$298,'C Report Grouper'!$D60,'C Report'!C$199:C$298))</f>
        <v>0</v>
      </c>
      <c r="F60" s="310">
        <f>IF($D$4="MAP+ADM Waivers",(SUMIF('C Report'!$A$199:$A$298,'C Report Grouper'!$D60,'C Report'!D$199:D$298)+SUMIF('C Report'!$A$399:$A$498,'C Report Grouper'!$D60,'C Report'!D$399:D$498)),SUMIF('C Report'!$A$199:$A$298,'C Report Grouper'!$D60,'C Report'!D$199:D$298))</f>
        <v>0</v>
      </c>
      <c r="G60" s="310">
        <f>IF($D$4="MAP+ADM Waivers",(SUMIF('C Report'!$A$199:$A$298,'C Report Grouper'!$D60,'C Report'!E$199:E$298)+SUMIF('C Report'!$A$399:$A$498,'C Report Grouper'!$D60,'C Report'!E$399:E$498)),SUMIF('C Report'!$A$199:$A$298,'C Report Grouper'!$D60,'C Report'!E$199:E$298))</f>
        <v>0</v>
      </c>
      <c r="H60" s="310">
        <f>IF($D$4="MAP+ADM Waivers",(SUMIF('C Report'!$A$199:$A$298,'C Report Grouper'!$D60,'C Report'!F$199:F$298)+SUMIF('C Report'!$A$399:$A$498,'C Report Grouper'!$D60,'C Report'!F$399:F$498)),SUMIF('C Report'!$A$199:$A$298,'C Report Grouper'!$D60,'C Report'!F$199:F$298))</f>
        <v>0</v>
      </c>
      <c r="I60" s="310">
        <f>IF($D$4="MAP+ADM Waivers",(SUMIF('C Report'!$A$199:$A$298,'C Report Grouper'!$D60,'C Report'!G$199:G$298)+SUMIF('C Report'!$A$399:$A$498,'C Report Grouper'!$D60,'C Report'!G$399:G$498)),SUMIF('C Report'!$A$199:$A$298,'C Report Grouper'!$D60,'C Report'!G$199:G$298))</f>
        <v>0</v>
      </c>
      <c r="J60" s="310">
        <f>IF($D$4="MAP+ADM Waivers",(SUMIF('C Report'!$A$199:$A$298,'C Report Grouper'!$D60,'C Report'!H$199:H$298)+SUMIF('C Report'!$A$399:$A$498,'C Report Grouper'!$D60,'C Report'!H$399:H$498)),SUMIF('C Report'!$A$199:$A$298,'C Report Grouper'!$D60,'C Report'!H$199:H$298))</f>
        <v>0</v>
      </c>
      <c r="K60" s="310">
        <f>IF($D$4="MAP+ADM Waivers",(SUMIF('C Report'!$A$199:$A$298,'C Report Grouper'!$D60,'C Report'!I$199:I$298)+SUMIF('C Report'!$A$399:$A$498,'C Report Grouper'!$D60,'C Report'!I$399:I$498)),SUMIF('C Report'!$A$199:$A$298,'C Report Grouper'!$D60,'C Report'!I$199:I$298))</f>
        <v>0</v>
      </c>
      <c r="L60" s="310">
        <f>IF($D$4="MAP+ADM Waivers",(SUMIF('C Report'!$A$199:$A$298,'C Report Grouper'!$D60,'C Report'!J$199:J$298)+SUMIF('C Report'!$A$399:$A$498,'C Report Grouper'!$D60,'C Report'!J$399:J$498)),SUMIF('C Report'!$A$199:$A$298,'C Report Grouper'!$D60,'C Report'!J$199:J$298))</f>
        <v>0</v>
      </c>
      <c r="M60" s="310">
        <f>IF($D$4="MAP+ADM Waivers",(SUMIF('C Report'!$A$199:$A$298,'C Report Grouper'!$D60,'C Report'!K$199:K$298)+SUMIF('C Report'!$A$399:$A$498,'C Report Grouper'!$D60,'C Report'!K$399:K$498)),SUMIF('C Report'!$A$199:$A$298,'C Report Grouper'!$D60,'C Report'!K$199:K$298))</f>
        <v>0</v>
      </c>
      <c r="N60" s="310">
        <f>IF($D$4="MAP+ADM Waivers",(SUMIF('C Report'!$A$199:$A$298,'C Report Grouper'!$D60,'C Report'!L$199:L$298)+SUMIF('C Report'!$A$399:$A$498,'C Report Grouper'!$D60,'C Report'!L$399:L$498)),SUMIF('C Report'!$A$199:$A$298,'C Report Grouper'!$D60,'C Report'!L$199:L$298))</f>
        <v>0</v>
      </c>
      <c r="O60" s="310">
        <f>IF($D$4="MAP+ADM Waivers",(SUMIF('C Report'!$A$199:$A$298,'C Report Grouper'!$D60,'C Report'!M$199:M$298)+SUMIF('C Report'!$A$399:$A$498,'C Report Grouper'!$D60,'C Report'!M$399:M$498)),SUMIF('C Report'!$A$199:$A$298,'C Report Grouper'!$D60,'C Report'!M$199:M$298))</f>
        <v>0</v>
      </c>
      <c r="P60" s="310">
        <f>IF($D$4="MAP+ADM Waivers",(SUMIF('C Report'!$A$199:$A$298,'C Report Grouper'!$D60,'C Report'!N$199:N$298)+SUMIF('C Report'!$A$399:$A$498,'C Report Grouper'!$D60,'C Report'!N$399:N$498)),SUMIF('C Report'!$A$199:$A$298,'C Report Grouper'!$D60,'C Report'!N$199:N$298))</f>
        <v>0</v>
      </c>
      <c r="Q60" s="310">
        <f>IF($D$4="MAP+ADM Waivers",(SUMIF('C Report'!$A$199:$A$298,'C Report Grouper'!$D60,'C Report'!O$199:O$298)+SUMIF('C Report'!$A$399:$A$498,'C Report Grouper'!$D60,'C Report'!O$399:O$498)),SUMIF('C Report'!$A$199:$A$298,'C Report Grouper'!$D60,'C Report'!O$199:O$298))</f>
        <v>0</v>
      </c>
      <c r="R60" s="310">
        <f>IF($D$4="MAP+ADM Waivers",(SUMIF('C Report'!$A$199:$A$298,'C Report Grouper'!$D60,'C Report'!P$199:P$298)+SUMIF('C Report'!$A$399:$A$498,'C Report Grouper'!$D60,'C Report'!P$399:P$498)),SUMIF('C Report'!$A$199:$A$298,'C Report Grouper'!$D60,'C Report'!P$199:P$298))</f>
        <v>0</v>
      </c>
      <c r="S60" s="310">
        <f>IF($D$4="MAP+ADM Waivers",(SUMIF('C Report'!$A$199:$A$298,'C Report Grouper'!$D60,'C Report'!Q$199:Q$298)+SUMIF('C Report'!$A$399:$A$498,'C Report Grouper'!$D60,'C Report'!Q$399:Q$498)),SUMIF('C Report'!$A$199:$A$298,'C Report Grouper'!$D60,'C Report'!Q$199:Q$298))</f>
        <v>0</v>
      </c>
      <c r="T60" s="310">
        <f>IF($D$4="MAP+ADM Waivers",(SUMIF('C Report'!$A$199:$A$298,'C Report Grouper'!$D60,'C Report'!R$199:R$298)+SUMIF('C Report'!$A$399:$A$498,'C Report Grouper'!$D60,'C Report'!R$399:R$498)),SUMIF('C Report'!$A$199:$A$298,'C Report Grouper'!$D60,'C Report'!R$199:R$298))</f>
        <v>0</v>
      </c>
      <c r="U60" s="310">
        <f>IF($D$4="MAP+ADM Waivers",(SUMIF('C Report'!$A$199:$A$298,'C Report Grouper'!$D60,'C Report'!S$199:S$298)+SUMIF('C Report'!$A$399:$A$498,'C Report Grouper'!$D60,'C Report'!S$399:S$498)),SUMIF('C Report'!$A$199:$A$298,'C Report Grouper'!$D60,'C Report'!S$199:S$298))</f>
        <v>0</v>
      </c>
      <c r="V60" s="310">
        <f>IF($D$4="MAP+ADM Waivers",(SUMIF('C Report'!$A$199:$A$298,'C Report Grouper'!$D60,'C Report'!T$199:T$298)+SUMIF('C Report'!$A$399:$A$498,'C Report Grouper'!$D60,'C Report'!T$399:T$498)),SUMIF('C Report'!$A$199:$A$298,'C Report Grouper'!$D60,'C Report'!T$199:T$298))</f>
        <v>0</v>
      </c>
      <c r="W60" s="310">
        <f>IF($D$4="MAP+ADM Waivers",(SUMIF('C Report'!$A$199:$A$298,'C Report Grouper'!$D60,'C Report'!U$199:U$298)+SUMIF('C Report'!$A$399:$A$498,'C Report Grouper'!$D60,'C Report'!U$399:U$498)),SUMIF('C Report'!$A$199:$A$298,'C Report Grouper'!$D60,'C Report'!U$199:U$298))</f>
        <v>0</v>
      </c>
      <c r="X60" s="310">
        <f>IF($D$4="MAP+ADM Waivers",(SUMIF('C Report'!$A$199:$A$298,'C Report Grouper'!$D60,'C Report'!V$199:V$298)+SUMIF('C Report'!$A$399:$A$498,'C Report Grouper'!$D60,'C Report'!V$399:V$498)),SUMIF('C Report'!$A$199:$A$298,'C Report Grouper'!$D60,'C Report'!V$199:V$298))</f>
        <v>0</v>
      </c>
      <c r="Y60" s="310">
        <f>IF($D$4="MAP+ADM Waivers",(SUMIF('C Report'!$A$199:$A$298,'C Report Grouper'!$D60,'C Report'!W$199:W$298)+SUMIF('C Report'!$A$399:$A$498,'C Report Grouper'!$D60,'C Report'!W$399:W$498)),SUMIF('C Report'!$A$199:$A$298,'C Report Grouper'!$D60,'C Report'!W$199:W$298))</f>
        <v>0</v>
      </c>
      <c r="Z60" s="310">
        <f>IF($D$4="MAP+ADM Waivers",(SUMIF('C Report'!$A$199:$A$298,'C Report Grouper'!$D60,'C Report'!X$199:X$298)+SUMIF('C Report'!$A$399:$A$498,'C Report Grouper'!$D60,'C Report'!X$399:X$498)),SUMIF('C Report'!$A$199:$A$298,'C Report Grouper'!$D60,'C Report'!X$199:X$298))</f>
        <v>0</v>
      </c>
      <c r="AA60" s="310">
        <f>IF($D$4="MAP+ADM Waivers",(SUMIF('C Report'!$A$199:$A$298,'C Report Grouper'!$D60,'C Report'!Y$199:Y$298)+SUMIF('C Report'!$A$399:$A$498,'C Report Grouper'!$D60,'C Report'!Y$399:Y$498)),SUMIF('C Report'!$A$199:$A$298,'C Report Grouper'!$D60,'C Report'!Y$199:Y$298))</f>
        <v>0</v>
      </c>
      <c r="AB60" s="310">
        <f>IF($D$4="MAP+ADM Waivers",(SUMIF('C Report'!$A$199:$A$298,'C Report Grouper'!$D60,'C Report'!Z$199:Z$298)+SUMIF('C Report'!$A$399:$A$498,'C Report Grouper'!$D60,'C Report'!Z$399:Z$498)),SUMIF('C Report'!$A$199:$A$298,'C Report Grouper'!$D60,'C Report'!Z$199:Z$298))</f>
        <v>0</v>
      </c>
      <c r="AC60" s="311">
        <f>IF($D$4="MAP+ADM Waivers",(SUMIF('C Report'!$A$199:$A$298,'C Report Grouper'!$D60,'C Report'!AA$199:AA$298)+SUMIF('C Report'!$A$399:$A$498,'C Report Grouper'!$D60,'C Report'!AA$399:AA$498)),SUMIF('C Report'!$A$199:$A$298,'C Report Grouper'!$D60,'C Report'!AA$199:AA$298))</f>
        <v>0</v>
      </c>
    </row>
    <row r="61" spans="2:29" x14ac:dyDescent="0.2">
      <c r="B61" s="456" t="str">
        <f>IFERROR(VLOOKUP(C61,'MEG Def'!$A$7:$B$12,2),"")</f>
        <v/>
      </c>
      <c r="C61" s="114"/>
      <c r="D61" s="693"/>
      <c r="E61" s="309">
        <f>IF($D$4="MAP+ADM Waivers",(SUMIF('C Report'!$A$199:$A$298,'C Report Grouper'!$D61,'C Report'!C$199:C$298)+SUMIF('C Report'!$A$399:$A$498,'C Report Grouper'!$D61,'C Report'!C$399:C$498)),SUMIF('C Report'!$A$199:$A$298,'C Report Grouper'!$D61,'C Report'!C$199:C$298))</f>
        <v>0</v>
      </c>
      <c r="F61" s="310">
        <f>IF($D$4="MAP+ADM Waivers",(SUMIF('C Report'!$A$199:$A$298,'C Report Grouper'!$D61,'C Report'!D$199:D$298)+SUMIF('C Report'!$A$399:$A$498,'C Report Grouper'!$D61,'C Report'!D$399:D$498)),SUMIF('C Report'!$A$199:$A$298,'C Report Grouper'!$D61,'C Report'!D$199:D$298))</f>
        <v>0</v>
      </c>
      <c r="G61" s="310">
        <f>IF($D$4="MAP+ADM Waivers",(SUMIF('C Report'!$A$199:$A$298,'C Report Grouper'!$D61,'C Report'!E$199:E$298)+SUMIF('C Report'!$A$399:$A$498,'C Report Grouper'!$D61,'C Report'!E$399:E$498)),SUMIF('C Report'!$A$199:$A$298,'C Report Grouper'!$D61,'C Report'!E$199:E$298))</f>
        <v>0</v>
      </c>
      <c r="H61" s="310">
        <f>IF($D$4="MAP+ADM Waivers",(SUMIF('C Report'!$A$199:$A$298,'C Report Grouper'!$D61,'C Report'!F$199:F$298)+SUMIF('C Report'!$A$399:$A$498,'C Report Grouper'!$D61,'C Report'!F$399:F$498)),SUMIF('C Report'!$A$199:$A$298,'C Report Grouper'!$D61,'C Report'!F$199:F$298))</f>
        <v>0</v>
      </c>
      <c r="I61" s="310">
        <f>IF($D$4="MAP+ADM Waivers",(SUMIF('C Report'!$A$199:$A$298,'C Report Grouper'!$D61,'C Report'!G$199:G$298)+SUMIF('C Report'!$A$399:$A$498,'C Report Grouper'!$D61,'C Report'!G$399:G$498)),SUMIF('C Report'!$A$199:$A$298,'C Report Grouper'!$D61,'C Report'!G$199:G$298))</f>
        <v>0</v>
      </c>
      <c r="J61" s="310">
        <f>IF($D$4="MAP+ADM Waivers",(SUMIF('C Report'!$A$199:$A$298,'C Report Grouper'!$D61,'C Report'!H$199:H$298)+SUMIF('C Report'!$A$399:$A$498,'C Report Grouper'!$D61,'C Report'!H$399:H$498)),SUMIF('C Report'!$A$199:$A$298,'C Report Grouper'!$D61,'C Report'!H$199:H$298))</f>
        <v>0</v>
      </c>
      <c r="K61" s="310">
        <f>IF($D$4="MAP+ADM Waivers",(SUMIF('C Report'!$A$199:$A$298,'C Report Grouper'!$D61,'C Report'!I$199:I$298)+SUMIF('C Report'!$A$399:$A$498,'C Report Grouper'!$D61,'C Report'!I$399:I$498)),SUMIF('C Report'!$A$199:$A$298,'C Report Grouper'!$D61,'C Report'!I$199:I$298))</f>
        <v>0</v>
      </c>
      <c r="L61" s="310">
        <f>IF($D$4="MAP+ADM Waivers",(SUMIF('C Report'!$A$199:$A$298,'C Report Grouper'!$D61,'C Report'!J$199:J$298)+SUMIF('C Report'!$A$399:$A$498,'C Report Grouper'!$D61,'C Report'!J$399:J$498)),SUMIF('C Report'!$A$199:$A$298,'C Report Grouper'!$D61,'C Report'!J$199:J$298))</f>
        <v>0</v>
      </c>
      <c r="M61" s="310">
        <f>IF($D$4="MAP+ADM Waivers",(SUMIF('C Report'!$A$199:$A$298,'C Report Grouper'!$D61,'C Report'!K$199:K$298)+SUMIF('C Report'!$A$399:$A$498,'C Report Grouper'!$D61,'C Report'!K$399:K$498)),SUMIF('C Report'!$A$199:$A$298,'C Report Grouper'!$D61,'C Report'!K$199:K$298))</f>
        <v>0</v>
      </c>
      <c r="N61" s="310">
        <f>IF($D$4="MAP+ADM Waivers",(SUMIF('C Report'!$A$199:$A$298,'C Report Grouper'!$D61,'C Report'!L$199:L$298)+SUMIF('C Report'!$A$399:$A$498,'C Report Grouper'!$D61,'C Report'!L$399:L$498)),SUMIF('C Report'!$A$199:$A$298,'C Report Grouper'!$D61,'C Report'!L$199:L$298))</f>
        <v>0</v>
      </c>
      <c r="O61" s="310">
        <f>IF($D$4="MAP+ADM Waivers",(SUMIF('C Report'!$A$199:$A$298,'C Report Grouper'!$D61,'C Report'!M$199:M$298)+SUMIF('C Report'!$A$399:$A$498,'C Report Grouper'!$D61,'C Report'!M$399:M$498)),SUMIF('C Report'!$A$199:$A$298,'C Report Grouper'!$D61,'C Report'!M$199:M$298))</f>
        <v>0</v>
      </c>
      <c r="P61" s="310">
        <f>IF($D$4="MAP+ADM Waivers",(SUMIF('C Report'!$A$199:$A$298,'C Report Grouper'!$D61,'C Report'!N$199:N$298)+SUMIF('C Report'!$A$399:$A$498,'C Report Grouper'!$D61,'C Report'!N$399:N$498)),SUMIF('C Report'!$A$199:$A$298,'C Report Grouper'!$D61,'C Report'!N$199:N$298))</f>
        <v>0</v>
      </c>
      <c r="Q61" s="310">
        <f>IF($D$4="MAP+ADM Waivers",(SUMIF('C Report'!$A$199:$A$298,'C Report Grouper'!$D61,'C Report'!O$199:O$298)+SUMIF('C Report'!$A$399:$A$498,'C Report Grouper'!$D61,'C Report'!O$399:O$498)),SUMIF('C Report'!$A$199:$A$298,'C Report Grouper'!$D61,'C Report'!O$199:O$298))</f>
        <v>0</v>
      </c>
      <c r="R61" s="310">
        <f>IF($D$4="MAP+ADM Waivers",(SUMIF('C Report'!$A$199:$A$298,'C Report Grouper'!$D61,'C Report'!P$199:P$298)+SUMIF('C Report'!$A$399:$A$498,'C Report Grouper'!$D61,'C Report'!P$399:P$498)),SUMIF('C Report'!$A$199:$A$298,'C Report Grouper'!$D61,'C Report'!P$199:P$298))</f>
        <v>0</v>
      </c>
      <c r="S61" s="310">
        <f>IF($D$4="MAP+ADM Waivers",(SUMIF('C Report'!$A$199:$A$298,'C Report Grouper'!$D61,'C Report'!Q$199:Q$298)+SUMIF('C Report'!$A$399:$A$498,'C Report Grouper'!$D61,'C Report'!Q$399:Q$498)),SUMIF('C Report'!$A$199:$A$298,'C Report Grouper'!$D61,'C Report'!Q$199:Q$298))</f>
        <v>0</v>
      </c>
      <c r="T61" s="310">
        <f>IF($D$4="MAP+ADM Waivers",(SUMIF('C Report'!$A$199:$A$298,'C Report Grouper'!$D61,'C Report'!R$199:R$298)+SUMIF('C Report'!$A$399:$A$498,'C Report Grouper'!$D61,'C Report'!R$399:R$498)),SUMIF('C Report'!$A$199:$A$298,'C Report Grouper'!$D61,'C Report'!R$199:R$298))</f>
        <v>0</v>
      </c>
      <c r="U61" s="310">
        <f>IF($D$4="MAP+ADM Waivers",(SUMIF('C Report'!$A$199:$A$298,'C Report Grouper'!$D61,'C Report'!S$199:S$298)+SUMIF('C Report'!$A$399:$A$498,'C Report Grouper'!$D61,'C Report'!S$399:S$498)),SUMIF('C Report'!$A$199:$A$298,'C Report Grouper'!$D61,'C Report'!S$199:S$298))</f>
        <v>0</v>
      </c>
      <c r="V61" s="310">
        <f>IF($D$4="MAP+ADM Waivers",(SUMIF('C Report'!$A$199:$A$298,'C Report Grouper'!$D61,'C Report'!T$199:T$298)+SUMIF('C Report'!$A$399:$A$498,'C Report Grouper'!$D61,'C Report'!T$399:T$498)),SUMIF('C Report'!$A$199:$A$298,'C Report Grouper'!$D61,'C Report'!T$199:T$298))</f>
        <v>0</v>
      </c>
      <c r="W61" s="310">
        <f>IF($D$4="MAP+ADM Waivers",(SUMIF('C Report'!$A$199:$A$298,'C Report Grouper'!$D61,'C Report'!U$199:U$298)+SUMIF('C Report'!$A$399:$A$498,'C Report Grouper'!$D61,'C Report'!U$399:U$498)),SUMIF('C Report'!$A$199:$A$298,'C Report Grouper'!$D61,'C Report'!U$199:U$298))</f>
        <v>0</v>
      </c>
      <c r="X61" s="310">
        <f>IF($D$4="MAP+ADM Waivers",(SUMIF('C Report'!$A$199:$A$298,'C Report Grouper'!$D61,'C Report'!V$199:V$298)+SUMIF('C Report'!$A$399:$A$498,'C Report Grouper'!$D61,'C Report'!V$399:V$498)),SUMIF('C Report'!$A$199:$A$298,'C Report Grouper'!$D61,'C Report'!V$199:V$298))</f>
        <v>0</v>
      </c>
      <c r="Y61" s="310">
        <f>IF($D$4="MAP+ADM Waivers",(SUMIF('C Report'!$A$199:$A$298,'C Report Grouper'!$D61,'C Report'!W$199:W$298)+SUMIF('C Report'!$A$399:$A$498,'C Report Grouper'!$D61,'C Report'!W$399:W$498)),SUMIF('C Report'!$A$199:$A$298,'C Report Grouper'!$D61,'C Report'!W$199:W$298))</f>
        <v>0</v>
      </c>
      <c r="Z61" s="310">
        <f>IF($D$4="MAP+ADM Waivers",(SUMIF('C Report'!$A$199:$A$298,'C Report Grouper'!$D61,'C Report'!X$199:X$298)+SUMIF('C Report'!$A$399:$A$498,'C Report Grouper'!$D61,'C Report'!X$399:X$498)),SUMIF('C Report'!$A$199:$A$298,'C Report Grouper'!$D61,'C Report'!X$199:X$298))</f>
        <v>0</v>
      </c>
      <c r="AA61" s="310">
        <f>IF($D$4="MAP+ADM Waivers",(SUMIF('C Report'!$A$199:$A$298,'C Report Grouper'!$D61,'C Report'!Y$199:Y$298)+SUMIF('C Report'!$A$399:$A$498,'C Report Grouper'!$D61,'C Report'!Y$399:Y$498)),SUMIF('C Report'!$A$199:$A$298,'C Report Grouper'!$D61,'C Report'!Y$199:Y$298))</f>
        <v>0</v>
      </c>
      <c r="AB61" s="310">
        <f>IF($D$4="MAP+ADM Waivers",(SUMIF('C Report'!$A$199:$A$298,'C Report Grouper'!$D61,'C Report'!Z$199:Z$298)+SUMIF('C Report'!$A$399:$A$498,'C Report Grouper'!$D61,'C Report'!Z$399:Z$498)),SUMIF('C Report'!$A$199:$A$298,'C Report Grouper'!$D61,'C Report'!Z$199:Z$298))</f>
        <v>0</v>
      </c>
      <c r="AC61" s="311">
        <f>IF($D$4="MAP+ADM Waivers",(SUMIF('C Report'!$A$199:$A$298,'C Report Grouper'!$D61,'C Report'!AA$199:AA$298)+SUMIF('C Report'!$A$399:$A$498,'C Report Grouper'!$D61,'C Report'!AA$399:AA$498)),SUMIF('C Report'!$A$199:$A$298,'C Report Grouper'!$D61,'C Report'!AA$199:AA$298))</f>
        <v>0</v>
      </c>
    </row>
    <row r="62" spans="2:29" x14ac:dyDescent="0.2">
      <c r="B62" s="456"/>
      <c r="C62" s="114"/>
      <c r="D62" s="693"/>
      <c r="E62" s="309">
        <f>IF($D$4="MAP+ADM Waivers",(SUMIF('C Report'!$A$199:$A$298,'C Report Grouper'!$D62,'C Report'!C$199:C$298)+SUMIF('C Report'!$A$399:$A$498,'C Report Grouper'!$D62,'C Report'!C$399:C$498)),SUMIF('C Report'!$A$199:$A$298,'C Report Grouper'!$D62,'C Report'!C$199:C$298))</f>
        <v>0</v>
      </c>
      <c r="F62" s="310">
        <f>IF($D$4="MAP+ADM Waivers",(SUMIF('C Report'!$A$199:$A$298,'C Report Grouper'!$D62,'C Report'!D$199:D$298)+SUMIF('C Report'!$A$399:$A$498,'C Report Grouper'!$D62,'C Report'!D$399:D$498)),SUMIF('C Report'!$A$199:$A$298,'C Report Grouper'!$D62,'C Report'!D$199:D$298))</f>
        <v>0</v>
      </c>
      <c r="G62" s="310">
        <f>IF($D$4="MAP+ADM Waivers",(SUMIF('C Report'!$A$199:$A$298,'C Report Grouper'!$D62,'C Report'!E$199:E$298)+SUMIF('C Report'!$A$399:$A$498,'C Report Grouper'!$D62,'C Report'!E$399:E$498)),SUMIF('C Report'!$A$199:$A$298,'C Report Grouper'!$D62,'C Report'!E$199:E$298))</f>
        <v>0</v>
      </c>
      <c r="H62" s="310">
        <f>IF($D$4="MAP+ADM Waivers",(SUMIF('C Report'!$A$199:$A$298,'C Report Grouper'!$D62,'C Report'!F$199:F$298)+SUMIF('C Report'!$A$399:$A$498,'C Report Grouper'!$D62,'C Report'!F$399:F$498)),SUMIF('C Report'!$A$199:$A$298,'C Report Grouper'!$D62,'C Report'!F$199:F$298))</f>
        <v>0</v>
      </c>
      <c r="I62" s="310">
        <f>IF($D$4="MAP+ADM Waivers",(SUMIF('C Report'!$A$199:$A$298,'C Report Grouper'!$D62,'C Report'!G$199:G$298)+SUMIF('C Report'!$A$399:$A$498,'C Report Grouper'!$D62,'C Report'!G$399:G$498)),SUMIF('C Report'!$A$199:$A$298,'C Report Grouper'!$D62,'C Report'!G$199:G$298))</f>
        <v>0</v>
      </c>
      <c r="J62" s="310">
        <f>IF($D$4="MAP+ADM Waivers",(SUMIF('C Report'!$A$199:$A$298,'C Report Grouper'!$D62,'C Report'!H$199:H$298)+SUMIF('C Report'!$A$399:$A$498,'C Report Grouper'!$D62,'C Report'!H$399:H$498)),SUMIF('C Report'!$A$199:$A$298,'C Report Grouper'!$D62,'C Report'!H$199:H$298))</f>
        <v>0</v>
      </c>
      <c r="K62" s="310">
        <f>IF($D$4="MAP+ADM Waivers",(SUMIF('C Report'!$A$199:$A$298,'C Report Grouper'!$D62,'C Report'!I$199:I$298)+SUMIF('C Report'!$A$399:$A$498,'C Report Grouper'!$D62,'C Report'!I$399:I$498)),SUMIF('C Report'!$A$199:$A$298,'C Report Grouper'!$D62,'C Report'!I$199:I$298))</f>
        <v>0</v>
      </c>
      <c r="L62" s="310">
        <f>IF($D$4="MAP+ADM Waivers",(SUMIF('C Report'!$A$199:$A$298,'C Report Grouper'!$D62,'C Report'!J$199:J$298)+SUMIF('C Report'!$A$399:$A$498,'C Report Grouper'!$D62,'C Report'!J$399:J$498)),SUMIF('C Report'!$A$199:$A$298,'C Report Grouper'!$D62,'C Report'!J$199:J$298))</f>
        <v>0</v>
      </c>
      <c r="M62" s="310">
        <f>IF($D$4="MAP+ADM Waivers",(SUMIF('C Report'!$A$199:$A$298,'C Report Grouper'!$D62,'C Report'!K$199:K$298)+SUMIF('C Report'!$A$399:$A$498,'C Report Grouper'!$D62,'C Report'!K$399:K$498)),SUMIF('C Report'!$A$199:$A$298,'C Report Grouper'!$D62,'C Report'!K$199:K$298))</f>
        <v>0</v>
      </c>
      <c r="N62" s="310">
        <f>IF($D$4="MAP+ADM Waivers",(SUMIF('C Report'!$A$199:$A$298,'C Report Grouper'!$D62,'C Report'!L$199:L$298)+SUMIF('C Report'!$A$399:$A$498,'C Report Grouper'!$D62,'C Report'!L$399:L$498)),SUMIF('C Report'!$A$199:$A$298,'C Report Grouper'!$D62,'C Report'!L$199:L$298))</f>
        <v>0</v>
      </c>
      <c r="O62" s="310">
        <f>IF($D$4="MAP+ADM Waivers",(SUMIF('C Report'!$A$199:$A$298,'C Report Grouper'!$D62,'C Report'!M$199:M$298)+SUMIF('C Report'!$A$399:$A$498,'C Report Grouper'!$D62,'C Report'!M$399:M$498)),SUMIF('C Report'!$A$199:$A$298,'C Report Grouper'!$D62,'C Report'!M$199:M$298))</f>
        <v>0</v>
      </c>
      <c r="P62" s="310">
        <f>IF($D$4="MAP+ADM Waivers",(SUMIF('C Report'!$A$199:$A$298,'C Report Grouper'!$D62,'C Report'!N$199:N$298)+SUMIF('C Report'!$A$399:$A$498,'C Report Grouper'!$D62,'C Report'!N$399:N$498)),SUMIF('C Report'!$A$199:$A$298,'C Report Grouper'!$D62,'C Report'!N$199:N$298))</f>
        <v>0</v>
      </c>
      <c r="Q62" s="310">
        <f>IF($D$4="MAP+ADM Waivers",(SUMIF('C Report'!$A$199:$A$298,'C Report Grouper'!$D62,'C Report'!O$199:O$298)+SUMIF('C Report'!$A$399:$A$498,'C Report Grouper'!$D62,'C Report'!O$399:O$498)),SUMIF('C Report'!$A$199:$A$298,'C Report Grouper'!$D62,'C Report'!O$199:O$298))</f>
        <v>0</v>
      </c>
      <c r="R62" s="310">
        <f>IF($D$4="MAP+ADM Waivers",(SUMIF('C Report'!$A$199:$A$298,'C Report Grouper'!$D62,'C Report'!P$199:P$298)+SUMIF('C Report'!$A$399:$A$498,'C Report Grouper'!$D62,'C Report'!P$399:P$498)),SUMIF('C Report'!$A$199:$A$298,'C Report Grouper'!$D62,'C Report'!P$199:P$298))</f>
        <v>0</v>
      </c>
      <c r="S62" s="310">
        <f>IF($D$4="MAP+ADM Waivers",(SUMIF('C Report'!$A$199:$A$298,'C Report Grouper'!$D62,'C Report'!Q$199:Q$298)+SUMIF('C Report'!$A$399:$A$498,'C Report Grouper'!$D62,'C Report'!Q$399:Q$498)),SUMIF('C Report'!$A$199:$A$298,'C Report Grouper'!$D62,'C Report'!Q$199:Q$298))</f>
        <v>0</v>
      </c>
      <c r="T62" s="310">
        <f>IF($D$4="MAP+ADM Waivers",(SUMIF('C Report'!$A$199:$A$298,'C Report Grouper'!$D62,'C Report'!R$199:R$298)+SUMIF('C Report'!$A$399:$A$498,'C Report Grouper'!$D62,'C Report'!R$399:R$498)),SUMIF('C Report'!$A$199:$A$298,'C Report Grouper'!$D62,'C Report'!R$199:R$298))</f>
        <v>0</v>
      </c>
      <c r="U62" s="310">
        <f>IF($D$4="MAP+ADM Waivers",(SUMIF('C Report'!$A$199:$A$298,'C Report Grouper'!$D62,'C Report'!S$199:S$298)+SUMIF('C Report'!$A$399:$A$498,'C Report Grouper'!$D62,'C Report'!S$399:S$498)),SUMIF('C Report'!$A$199:$A$298,'C Report Grouper'!$D62,'C Report'!S$199:S$298))</f>
        <v>0</v>
      </c>
      <c r="V62" s="310">
        <f>IF($D$4="MAP+ADM Waivers",(SUMIF('C Report'!$A$199:$A$298,'C Report Grouper'!$D62,'C Report'!T$199:T$298)+SUMIF('C Report'!$A$399:$A$498,'C Report Grouper'!$D62,'C Report'!T$399:T$498)),SUMIF('C Report'!$A$199:$A$298,'C Report Grouper'!$D62,'C Report'!T$199:T$298))</f>
        <v>0</v>
      </c>
      <c r="W62" s="310">
        <f>IF($D$4="MAP+ADM Waivers",(SUMIF('C Report'!$A$199:$A$298,'C Report Grouper'!$D62,'C Report'!U$199:U$298)+SUMIF('C Report'!$A$399:$A$498,'C Report Grouper'!$D62,'C Report'!U$399:U$498)),SUMIF('C Report'!$A$199:$A$298,'C Report Grouper'!$D62,'C Report'!U$199:U$298))</f>
        <v>0</v>
      </c>
      <c r="X62" s="310">
        <f>IF($D$4="MAP+ADM Waivers",(SUMIF('C Report'!$A$199:$A$298,'C Report Grouper'!$D62,'C Report'!V$199:V$298)+SUMIF('C Report'!$A$399:$A$498,'C Report Grouper'!$D62,'C Report'!V$399:V$498)),SUMIF('C Report'!$A$199:$A$298,'C Report Grouper'!$D62,'C Report'!V$199:V$298))</f>
        <v>0</v>
      </c>
      <c r="Y62" s="310">
        <f>IF($D$4="MAP+ADM Waivers",(SUMIF('C Report'!$A$199:$A$298,'C Report Grouper'!$D62,'C Report'!W$199:W$298)+SUMIF('C Report'!$A$399:$A$498,'C Report Grouper'!$D62,'C Report'!W$399:W$498)),SUMIF('C Report'!$A$199:$A$298,'C Report Grouper'!$D62,'C Report'!W$199:W$298))</f>
        <v>0</v>
      </c>
      <c r="Z62" s="310">
        <f>IF($D$4="MAP+ADM Waivers",(SUMIF('C Report'!$A$199:$A$298,'C Report Grouper'!$D62,'C Report'!X$199:X$298)+SUMIF('C Report'!$A$399:$A$498,'C Report Grouper'!$D62,'C Report'!X$399:X$498)),SUMIF('C Report'!$A$199:$A$298,'C Report Grouper'!$D62,'C Report'!X$199:X$298))</f>
        <v>0</v>
      </c>
      <c r="AA62" s="310">
        <f>IF($D$4="MAP+ADM Waivers",(SUMIF('C Report'!$A$199:$A$298,'C Report Grouper'!$D62,'C Report'!Y$199:Y$298)+SUMIF('C Report'!$A$399:$A$498,'C Report Grouper'!$D62,'C Report'!Y$399:Y$498)),SUMIF('C Report'!$A$199:$A$298,'C Report Grouper'!$D62,'C Report'!Y$199:Y$298))</f>
        <v>0</v>
      </c>
      <c r="AB62" s="310">
        <f>IF($D$4="MAP+ADM Waivers",(SUMIF('C Report'!$A$199:$A$298,'C Report Grouper'!$D62,'C Report'!Z$199:Z$298)+SUMIF('C Report'!$A$399:$A$498,'C Report Grouper'!$D62,'C Report'!Z$399:Z$498)),SUMIF('C Report'!$A$199:$A$298,'C Report Grouper'!$D62,'C Report'!Z$199:Z$298))</f>
        <v>0</v>
      </c>
      <c r="AC62" s="311">
        <f>IF($D$4="MAP+ADM Waivers",(SUMIF('C Report'!$A$199:$A$298,'C Report Grouper'!$D62,'C Report'!AA$199:AA$298)+SUMIF('C Report'!$A$399:$A$498,'C Report Grouper'!$D62,'C Report'!AA$399:AA$498)),SUMIF('C Report'!$A$199:$A$298,'C Report Grouper'!$D62,'C Report'!AA$199:AA$298))</f>
        <v>0</v>
      </c>
    </row>
    <row r="63" spans="2:29" x14ac:dyDescent="0.2">
      <c r="B63" s="64" t="s">
        <v>85</v>
      </c>
      <c r="C63" s="114"/>
      <c r="D63" s="693"/>
      <c r="E63" s="309">
        <f>IF($D$4="MAP+ADM Waivers",(SUMIF('C Report'!$A$199:$A$298,'C Report Grouper'!$D63,'C Report'!C$199:C$298)+SUMIF('C Report'!$A$399:$A$498,'C Report Grouper'!$D63,'C Report'!C$399:C$498)),SUMIF('C Report'!$A$199:$A$298,'C Report Grouper'!$D63,'C Report'!C$199:C$298))</f>
        <v>0</v>
      </c>
      <c r="F63" s="310">
        <f>IF($D$4="MAP+ADM Waivers",(SUMIF('C Report'!$A$199:$A$298,'C Report Grouper'!$D63,'C Report'!D$199:D$298)+SUMIF('C Report'!$A$399:$A$498,'C Report Grouper'!$D63,'C Report'!D$399:D$498)),SUMIF('C Report'!$A$199:$A$298,'C Report Grouper'!$D63,'C Report'!D$199:D$298))</f>
        <v>0</v>
      </c>
      <c r="G63" s="310">
        <f>IF($D$4="MAP+ADM Waivers",(SUMIF('C Report'!$A$199:$A$298,'C Report Grouper'!$D63,'C Report'!E$199:E$298)+SUMIF('C Report'!$A$399:$A$498,'C Report Grouper'!$D63,'C Report'!E$399:E$498)),SUMIF('C Report'!$A$199:$A$298,'C Report Grouper'!$D63,'C Report'!E$199:E$298))</f>
        <v>0</v>
      </c>
      <c r="H63" s="310">
        <f>IF($D$4="MAP+ADM Waivers",(SUMIF('C Report'!$A$199:$A$298,'C Report Grouper'!$D63,'C Report'!F$199:F$298)+SUMIF('C Report'!$A$399:$A$498,'C Report Grouper'!$D63,'C Report'!F$399:F$498)),SUMIF('C Report'!$A$199:$A$298,'C Report Grouper'!$D63,'C Report'!F$199:F$298))</f>
        <v>0</v>
      </c>
      <c r="I63" s="310">
        <f>IF($D$4="MAP+ADM Waivers",(SUMIF('C Report'!$A$199:$A$298,'C Report Grouper'!$D63,'C Report'!G$199:G$298)+SUMIF('C Report'!$A$399:$A$498,'C Report Grouper'!$D63,'C Report'!G$399:G$498)),SUMIF('C Report'!$A$199:$A$298,'C Report Grouper'!$D63,'C Report'!G$199:G$298))</f>
        <v>0</v>
      </c>
      <c r="J63" s="310">
        <f>IF($D$4="MAP+ADM Waivers",(SUMIF('C Report'!$A$199:$A$298,'C Report Grouper'!$D63,'C Report'!H$199:H$298)+SUMIF('C Report'!$A$399:$A$498,'C Report Grouper'!$D63,'C Report'!H$399:H$498)),SUMIF('C Report'!$A$199:$A$298,'C Report Grouper'!$D63,'C Report'!H$199:H$298))</f>
        <v>0</v>
      </c>
      <c r="K63" s="310">
        <f>IF($D$4="MAP+ADM Waivers",(SUMIF('C Report'!$A$199:$A$298,'C Report Grouper'!$D63,'C Report'!I$199:I$298)+SUMIF('C Report'!$A$399:$A$498,'C Report Grouper'!$D63,'C Report'!I$399:I$498)),SUMIF('C Report'!$A$199:$A$298,'C Report Grouper'!$D63,'C Report'!I$199:I$298))</f>
        <v>0</v>
      </c>
      <c r="L63" s="310">
        <f>IF($D$4="MAP+ADM Waivers",(SUMIF('C Report'!$A$199:$A$298,'C Report Grouper'!$D63,'C Report'!J$199:J$298)+SUMIF('C Report'!$A$399:$A$498,'C Report Grouper'!$D63,'C Report'!J$399:J$498)),SUMIF('C Report'!$A$199:$A$298,'C Report Grouper'!$D63,'C Report'!J$199:J$298))</f>
        <v>0</v>
      </c>
      <c r="M63" s="310">
        <f>IF($D$4="MAP+ADM Waivers",(SUMIF('C Report'!$A$199:$A$298,'C Report Grouper'!$D63,'C Report'!K$199:K$298)+SUMIF('C Report'!$A$399:$A$498,'C Report Grouper'!$D63,'C Report'!K$399:K$498)),SUMIF('C Report'!$A$199:$A$298,'C Report Grouper'!$D63,'C Report'!K$199:K$298))</f>
        <v>0</v>
      </c>
      <c r="N63" s="310">
        <f>IF($D$4="MAP+ADM Waivers",(SUMIF('C Report'!$A$199:$A$298,'C Report Grouper'!$D63,'C Report'!L$199:L$298)+SUMIF('C Report'!$A$399:$A$498,'C Report Grouper'!$D63,'C Report'!L$399:L$498)),SUMIF('C Report'!$A$199:$A$298,'C Report Grouper'!$D63,'C Report'!L$199:L$298))</f>
        <v>0</v>
      </c>
      <c r="O63" s="310">
        <f>IF($D$4="MAP+ADM Waivers",(SUMIF('C Report'!$A$199:$A$298,'C Report Grouper'!$D63,'C Report'!M$199:M$298)+SUMIF('C Report'!$A$399:$A$498,'C Report Grouper'!$D63,'C Report'!M$399:M$498)),SUMIF('C Report'!$A$199:$A$298,'C Report Grouper'!$D63,'C Report'!M$199:M$298))</f>
        <v>0</v>
      </c>
      <c r="P63" s="310">
        <f>IF($D$4="MAP+ADM Waivers",(SUMIF('C Report'!$A$199:$A$298,'C Report Grouper'!$D63,'C Report'!N$199:N$298)+SUMIF('C Report'!$A$399:$A$498,'C Report Grouper'!$D63,'C Report'!N$399:N$498)),SUMIF('C Report'!$A$199:$A$298,'C Report Grouper'!$D63,'C Report'!N$199:N$298))</f>
        <v>0</v>
      </c>
      <c r="Q63" s="310">
        <f>IF($D$4="MAP+ADM Waivers",(SUMIF('C Report'!$A$199:$A$298,'C Report Grouper'!$D63,'C Report'!O$199:O$298)+SUMIF('C Report'!$A$399:$A$498,'C Report Grouper'!$D63,'C Report'!O$399:O$498)),SUMIF('C Report'!$A$199:$A$298,'C Report Grouper'!$D63,'C Report'!O$199:O$298))</f>
        <v>0</v>
      </c>
      <c r="R63" s="310">
        <f>IF($D$4="MAP+ADM Waivers",(SUMIF('C Report'!$A$199:$A$298,'C Report Grouper'!$D63,'C Report'!P$199:P$298)+SUMIF('C Report'!$A$399:$A$498,'C Report Grouper'!$D63,'C Report'!P$399:P$498)),SUMIF('C Report'!$A$199:$A$298,'C Report Grouper'!$D63,'C Report'!P$199:P$298))</f>
        <v>0</v>
      </c>
      <c r="S63" s="310">
        <f>IF($D$4="MAP+ADM Waivers",(SUMIF('C Report'!$A$199:$A$298,'C Report Grouper'!$D63,'C Report'!Q$199:Q$298)+SUMIF('C Report'!$A$399:$A$498,'C Report Grouper'!$D63,'C Report'!Q$399:Q$498)),SUMIF('C Report'!$A$199:$A$298,'C Report Grouper'!$D63,'C Report'!Q$199:Q$298))</f>
        <v>0</v>
      </c>
      <c r="T63" s="310">
        <f>IF($D$4="MAP+ADM Waivers",(SUMIF('C Report'!$A$199:$A$298,'C Report Grouper'!$D63,'C Report'!R$199:R$298)+SUMIF('C Report'!$A$399:$A$498,'C Report Grouper'!$D63,'C Report'!R$399:R$498)),SUMIF('C Report'!$A$199:$A$298,'C Report Grouper'!$D63,'C Report'!R$199:R$298))</f>
        <v>0</v>
      </c>
      <c r="U63" s="310">
        <f>IF($D$4="MAP+ADM Waivers",(SUMIF('C Report'!$A$199:$A$298,'C Report Grouper'!$D63,'C Report'!S$199:S$298)+SUMIF('C Report'!$A$399:$A$498,'C Report Grouper'!$D63,'C Report'!S$399:S$498)),SUMIF('C Report'!$A$199:$A$298,'C Report Grouper'!$D63,'C Report'!S$199:S$298))</f>
        <v>0</v>
      </c>
      <c r="V63" s="310">
        <f>IF($D$4="MAP+ADM Waivers",(SUMIF('C Report'!$A$199:$A$298,'C Report Grouper'!$D63,'C Report'!T$199:T$298)+SUMIF('C Report'!$A$399:$A$498,'C Report Grouper'!$D63,'C Report'!T$399:T$498)),SUMIF('C Report'!$A$199:$A$298,'C Report Grouper'!$D63,'C Report'!T$199:T$298))</f>
        <v>0</v>
      </c>
      <c r="W63" s="310">
        <f>IF($D$4="MAP+ADM Waivers",(SUMIF('C Report'!$A$199:$A$298,'C Report Grouper'!$D63,'C Report'!U$199:U$298)+SUMIF('C Report'!$A$399:$A$498,'C Report Grouper'!$D63,'C Report'!U$399:U$498)),SUMIF('C Report'!$A$199:$A$298,'C Report Grouper'!$D63,'C Report'!U$199:U$298))</f>
        <v>0</v>
      </c>
      <c r="X63" s="310">
        <f>IF($D$4="MAP+ADM Waivers",(SUMIF('C Report'!$A$199:$A$298,'C Report Grouper'!$D63,'C Report'!V$199:V$298)+SUMIF('C Report'!$A$399:$A$498,'C Report Grouper'!$D63,'C Report'!V$399:V$498)),SUMIF('C Report'!$A$199:$A$298,'C Report Grouper'!$D63,'C Report'!V$199:V$298))</f>
        <v>0</v>
      </c>
      <c r="Y63" s="310">
        <f>IF($D$4="MAP+ADM Waivers",(SUMIF('C Report'!$A$199:$A$298,'C Report Grouper'!$D63,'C Report'!W$199:W$298)+SUMIF('C Report'!$A$399:$A$498,'C Report Grouper'!$D63,'C Report'!W$399:W$498)),SUMIF('C Report'!$A$199:$A$298,'C Report Grouper'!$D63,'C Report'!W$199:W$298))</f>
        <v>0</v>
      </c>
      <c r="Z63" s="310">
        <f>IF($D$4="MAP+ADM Waivers",(SUMIF('C Report'!$A$199:$A$298,'C Report Grouper'!$D63,'C Report'!X$199:X$298)+SUMIF('C Report'!$A$399:$A$498,'C Report Grouper'!$D63,'C Report'!X$399:X$498)),SUMIF('C Report'!$A$199:$A$298,'C Report Grouper'!$D63,'C Report'!X$199:X$298))</f>
        <v>0</v>
      </c>
      <c r="AA63" s="310">
        <f>IF($D$4="MAP+ADM Waivers",(SUMIF('C Report'!$A$199:$A$298,'C Report Grouper'!$D63,'C Report'!Y$199:Y$298)+SUMIF('C Report'!$A$399:$A$498,'C Report Grouper'!$D63,'C Report'!Y$399:Y$498)),SUMIF('C Report'!$A$199:$A$298,'C Report Grouper'!$D63,'C Report'!Y$199:Y$298))</f>
        <v>0</v>
      </c>
      <c r="AB63" s="310">
        <f>IF($D$4="MAP+ADM Waivers",(SUMIF('C Report'!$A$199:$A$298,'C Report Grouper'!$D63,'C Report'!Z$199:Z$298)+SUMIF('C Report'!$A$399:$A$498,'C Report Grouper'!$D63,'C Report'!Z$399:Z$498)),SUMIF('C Report'!$A$199:$A$298,'C Report Grouper'!$D63,'C Report'!Z$199:Z$298))</f>
        <v>0</v>
      </c>
      <c r="AC63" s="311">
        <f>IF($D$4="MAP+ADM Waivers",(SUMIF('C Report'!$A$199:$A$298,'C Report Grouper'!$D63,'C Report'!AA$199:AA$298)+SUMIF('C Report'!$A$399:$A$498,'C Report Grouper'!$D63,'C Report'!AA$399:AA$498)),SUMIF('C Report'!$A$199:$A$298,'C Report Grouper'!$D63,'C Report'!AA$199:AA$298))</f>
        <v>0</v>
      </c>
    </row>
    <row r="64" spans="2:29" x14ac:dyDescent="0.2">
      <c r="B64" s="456" t="str">
        <f>IFERROR(VLOOKUP(C64,'MEG Def'!$A$21:$B$26,2),"")</f>
        <v/>
      </c>
      <c r="C64" s="114"/>
      <c r="D64" s="693"/>
      <c r="E64" s="309">
        <f>IF($D$4="MAP+ADM Waivers",(SUMIF('C Report'!$A$199:$A$298,'C Report Grouper'!$D64,'C Report'!C$199:C$298)+SUMIF('C Report'!$A$399:$A$498,'C Report Grouper'!$D64,'C Report'!C$399:C$498)),SUMIF('C Report'!$A$199:$A$298,'C Report Grouper'!$D64,'C Report'!C$199:C$298))</f>
        <v>0</v>
      </c>
      <c r="F64" s="310">
        <f>IF($D$4="MAP+ADM Waivers",(SUMIF('C Report'!$A$199:$A$298,'C Report Grouper'!$D64,'C Report'!D$199:D$298)+SUMIF('C Report'!$A$399:$A$498,'C Report Grouper'!$D64,'C Report'!D$399:D$498)),SUMIF('C Report'!$A$199:$A$298,'C Report Grouper'!$D64,'C Report'!D$199:D$298))</f>
        <v>0</v>
      </c>
      <c r="G64" s="310">
        <f>IF($D$4="MAP+ADM Waivers",(SUMIF('C Report'!$A$199:$A$298,'C Report Grouper'!$D64,'C Report'!E$199:E$298)+SUMIF('C Report'!$A$399:$A$498,'C Report Grouper'!$D64,'C Report'!E$399:E$498)),SUMIF('C Report'!$A$199:$A$298,'C Report Grouper'!$D64,'C Report'!E$199:E$298))</f>
        <v>0</v>
      </c>
      <c r="H64" s="310">
        <f>IF($D$4="MAP+ADM Waivers",(SUMIF('C Report'!$A$199:$A$298,'C Report Grouper'!$D64,'C Report'!F$199:F$298)+SUMIF('C Report'!$A$399:$A$498,'C Report Grouper'!$D64,'C Report'!F$399:F$498)),SUMIF('C Report'!$A$199:$A$298,'C Report Grouper'!$D64,'C Report'!F$199:F$298))</f>
        <v>0</v>
      </c>
      <c r="I64" s="310">
        <f>IF($D$4="MAP+ADM Waivers",(SUMIF('C Report'!$A$199:$A$298,'C Report Grouper'!$D64,'C Report'!G$199:G$298)+SUMIF('C Report'!$A$399:$A$498,'C Report Grouper'!$D64,'C Report'!G$399:G$498)),SUMIF('C Report'!$A$199:$A$298,'C Report Grouper'!$D64,'C Report'!G$199:G$298))</f>
        <v>0</v>
      </c>
      <c r="J64" s="310">
        <f>IF($D$4="MAP+ADM Waivers",(SUMIF('C Report'!$A$199:$A$298,'C Report Grouper'!$D64,'C Report'!H$199:H$298)+SUMIF('C Report'!$A$399:$A$498,'C Report Grouper'!$D64,'C Report'!H$399:H$498)),SUMIF('C Report'!$A$199:$A$298,'C Report Grouper'!$D64,'C Report'!H$199:H$298))</f>
        <v>0</v>
      </c>
      <c r="K64" s="310">
        <f>IF($D$4="MAP+ADM Waivers",(SUMIF('C Report'!$A$199:$A$298,'C Report Grouper'!$D64,'C Report'!I$199:I$298)+SUMIF('C Report'!$A$399:$A$498,'C Report Grouper'!$D64,'C Report'!I$399:I$498)),SUMIF('C Report'!$A$199:$A$298,'C Report Grouper'!$D64,'C Report'!I$199:I$298))</f>
        <v>0</v>
      </c>
      <c r="L64" s="310">
        <f>IF($D$4="MAP+ADM Waivers",(SUMIF('C Report'!$A$199:$A$298,'C Report Grouper'!$D64,'C Report'!J$199:J$298)+SUMIF('C Report'!$A$399:$A$498,'C Report Grouper'!$D64,'C Report'!J$399:J$498)),SUMIF('C Report'!$A$199:$A$298,'C Report Grouper'!$D64,'C Report'!J$199:J$298))</f>
        <v>0</v>
      </c>
      <c r="M64" s="310">
        <f>IF($D$4="MAP+ADM Waivers",(SUMIF('C Report'!$A$199:$A$298,'C Report Grouper'!$D64,'C Report'!K$199:K$298)+SUMIF('C Report'!$A$399:$A$498,'C Report Grouper'!$D64,'C Report'!K$399:K$498)),SUMIF('C Report'!$A$199:$A$298,'C Report Grouper'!$D64,'C Report'!K$199:K$298))</f>
        <v>0</v>
      </c>
      <c r="N64" s="310">
        <f>IF($D$4="MAP+ADM Waivers",(SUMIF('C Report'!$A$199:$A$298,'C Report Grouper'!$D64,'C Report'!L$199:L$298)+SUMIF('C Report'!$A$399:$A$498,'C Report Grouper'!$D64,'C Report'!L$399:L$498)),SUMIF('C Report'!$A$199:$A$298,'C Report Grouper'!$D64,'C Report'!L$199:L$298))</f>
        <v>0</v>
      </c>
      <c r="O64" s="310">
        <f>IF($D$4="MAP+ADM Waivers",(SUMIF('C Report'!$A$199:$A$298,'C Report Grouper'!$D64,'C Report'!M$199:M$298)+SUMIF('C Report'!$A$399:$A$498,'C Report Grouper'!$D64,'C Report'!M$399:M$498)),SUMIF('C Report'!$A$199:$A$298,'C Report Grouper'!$D64,'C Report'!M$199:M$298))</f>
        <v>0</v>
      </c>
      <c r="P64" s="310">
        <f>IF($D$4="MAP+ADM Waivers",(SUMIF('C Report'!$A$199:$A$298,'C Report Grouper'!$D64,'C Report'!N$199:N$298)+SUMIF('C Report'!$A$399:$A$498,'C Report Grouper'!$D64,'C Report'!N$399:N$498)),SUMIF('C Report'!$A$199:$A$298,'C Report Grouper'!$D64,'C Report'!N$199:N$298))</f>
        <v>0</v>
      </c>
      <c r="Q64" s="310">
        <f>IF($D$4="MAP+ADM Waivers",(SUMIF('C Report'!$A$199:$A$298,'C Report Grouper'!$D64,'C Report'!O$199:O$298)+SUMIF('C Report'!$A$399:$A$498,'C Report Grouper'!$D64,'C Report'!O$399:O$498)),SUMIF('C Report'!$A$199:$A$298,'C Report Grouper'!$D64,'C Report'!O$199:O$298))</f>
        <v>0</v>
      </c>
      <c r="R64" s="310">
        <f>IF($D$4="MAP+ADM Waivers",(SUMIF('C Report'!$A$199:$A$298,'C Report Grouper'!$D64,'C Report'!P$199:P$298)+SUMIF('C Report'!$A$399:$A$498,'C Report Grouper'!$D64,'C Report'!P$399:P$498)),SUMIF('C Report'!$A$199:$A$298,'C Report Grouper'!$D64,'C Report'!P$199:P$298))</f>
        <v>0</v>
      </c>
      <c r="S64" s="310">
        <f>IF($D$4="MAP+ADM Waivers",(SUMIF('C Report'!$A$199:$A$298,'C Report Grouper'!$D64,'C Report'!Q$199:Q$298)+SUMIF('C Report'!$A$399:$A$498,'C Report Grouper'!$D64,'C Report'!Q$399:Q$498)),SUMIF('C Report'!$A$199:$A$298,'C Report Grouper'!$D64,'C Report'!Q$199:Q$298))</f>
        <v>0</v>
      </c>
      <c r="T64" s="310">
        <f>IF($D$4="MAP+ADM Waivers",(SUMIF('C Report'!$A$199:$A$298,'C Report Grouper'!$D64,'C Report'!R$199:R$298)+SUMIF('C Report'!$A$399:$A$498,'C Report Grouper'!$D64,'C Report'!R$399:R$498)),SUMIF('C Report'!$A$199:$A$298,'C Report Grouper'!$D64,'C Report'!R$199:R$298))</f>
        <v>0</v>
      </c>
      <c r="U64" s="310">
        <f>IF($D$4="MAP+ADM Waivers",(SUMIF('C Report'!$A$199:$A$298,'C Report Grouper'!$D64,'C Report'!S$199:S$298)+SUMIF('C Report'!$A$399:$A$498,'C Report Grouper'!$D64,'C Report'!S$399:S$498)),SUMIF('C Report'!$A$199:$A$298,'C Report Grouper'!$D64,'C Report'!S$199:S$298))</f>
        <v>0</v>
      </c>
      <c r="V64" s="310">
        <f>IF($D$4="MAP+ADM Waivers",(SUMIF('C Report'!$A$199:$A$298,'C Report Grouper'!$D64,'C Report'!T$199:T$298)+SUMIF('C Report'!$A$399:$A$498,'C Report Grouper'!$D64,'C Report'!T$399:T$498)),SUMIF('C Report'!$A$199:$A$298,'C Report Grouper'!$D64,'C Report'!T$199:T$298))</f>
        <v>0</v>
      </c>
      <c r="W64" s="310">
        <f>IF($D$4="MAP+ADM Waivers",(SUMIF('C Report'!$A$199:$A$298,'C Report Grouper'!$D64,'C Report'!U$199:U$298)+SUMIF('C Report'!$A$399:$A$498,'C Report Grouper'!$D64,'C Report'!U$399:U$498)),SUMIF('C Report'!$A$199:$A$298,'C Report Grouper'!$D64,'C Report'!U$199:U$298))</f>
        <v>0</v>
      </c>
      <c r="X64" s="310">
        <f>IF($D$4="MAP+ADM Waivers",(SUMIF('C Report'!$A$199:$A$298,'C Report Grouper'!$D64,'C Report'!V$199:V$298)+SUMIF('C Report'!$A$399:$A$498,'C Report Grouper'!$D64,'C Report'!V$399:V$498)),SUMIF('C Report'!$A$199:$A$298,'C Report Grouper'!$D64,'C Report'!V$199:V$298))</f>
        <v>0</v>
      </c>
      <c r="Y64" s="310">
        <f>IF($D$4="MAP+ADM Waivers",(SUMIF('C Report'!$A$199:$A$298,'C Report Grouper'!$D64,'C Report'!W$199:W$298)+SUMIF('C Report'!$A$399:$A$498,'C Report Grouper'!$D64,'C Report'!W$399:W$498)),SUMIF('C Report'!$A$199:$A$298,'C Report Grouper'!$D64,'C Report'!W$199:W$298))</f>
        <v>0</v>
      </c>
      <c r="Z64" s="310">
        <f>IF($D$4="MAP+ADM Waivers",(SUMIF('C Report'!$A$199:$A$298,'C Report Grouper'!$D64,'C Report'!X$199:X$298)+SUMIF('C Report'!$A$399:$A$498,'C Report Grouper'!$D64,'C Report'!X$399:X$498)),SUMIF('C Report'!$A$199:$A$298,'C Report Grouper'!$D64,'C Report'!X$199:X$298))</f>
        <v>0</v>
      </c>
      <c r="AA64" s="310">
        <f>IF($D$4="MAP+ADM Waivers",(SUMIF('C Report'!$A$199:$A$298,'C Report Grouper'!$D64,'C Report'!Y$199:Y$298)+SUMIF('C Report'!$A$399:$A$498,'C Report Grouper'!$D64,'C Report'!Y$399:Y$498)),SUMIF('C Report'!$A$199:$A$298,'C Report Grouper'!$D64,'C Report'!Y$199:Y$298))</f>
        <v>0</v>
      </c>
      <c r="AB64" s="310">
        <f>IF($D$4="MAP+ADM Waivers",(SUMIF('C Report'!$A$199:$A$298,'C Report Grouper'!$D64,'C Report'!Z$199:Z$298)+SUMIF('C Report'!$A$399:$A$498,'C Report Grouper'!$D64,'C Report'!Z$399:Z$498)),SUMIF('C Report'!$A$199:$A$298,'C Report Grouper'!$D64,'C Report'!Z$199:Z$298))</f>
        <v>0</v>
      </c>
      <c r="AC64" s="311">
        <f>IF($D$4="MAP+ADM Waivers",(SUMIF('C Report'!$A$199:$A$298,'C Report Grouper'!$D64,'C Report'!AA$199:AA$298)+SUMIF('C Report'!$A$399:$A$498,'C Report Grouper'!$D64,'C Report'!AA$399:AA$498)),SUMIF('C Report'!$A$199:$A$298,'C Report Grouper'!$D64,'C Report'!AA$199:AA$298))</f>
        <v>0</v>
      </c>
    </row>
    <row r="65" spans="2:29" x14ac:dyDescent="0.2">
      <c r="B65" s="456" t="str">
        <f>IFERROR(VLOOKUP(C65,'MEG Def'!$A$21:$B$26,2),"")</f>
        <v/>
      </c>
      <c r="C65" s="114"/>
      <c r="D65" s="693"/>
      <c r="E65" s="309">
        <f>IF($D$4="MAP+ADM Waivers",(SUMIF('C Report'!$A$199:$A$298,'C Report Grouper'!$D65,'C Report'!C$199:C$298)+SUMIF('C Report'!$A$399:$A$498,'C Report Grouper'!$D65,'C Report'!C$399:C$498)),SUMIF('C Report'!$A$199:$A$298,'C Report Grouper'!$D65,'C Report'!C$199:C$298))</f>
        <v>0</v>
      </c>
      <c r="F65" s="310">
        <f>IF($D$4="MAP+ADM Waivers",(SUMIF('C Report'!$A$199:$A$298,'C Report Grouper'!$D65,'C Report'!D$199:D$298)+SUMIF('C Report'!$A$399:$A$498,'C Report Grouper'!$D65,'C Report'!D$399:D$498)),SUMIF('C Report'!$A$199:$A$298,'C Report Grouper'!$D65,'C Report'!D$199:D$298))</f>
        <v>0</v>
      </c>
      <c r="G65" s="310">
        <f>IF($D$4="MAP+ADM Waivers",(SUMIF('C Report'!$A$199:$A$298,'C Report Grouper'!$D65,'C Report'!E$199:E$298)+SUMIF('C Report'!$A$399:$A$498,'C Report Grouper'!$D65,'C Report'!E$399:E$498)),SUMIF('C Report'!$A$199:$A$298,'C Report Grouper'!$D65,'C Report'!E$199:E$298))</f>
        <v>0</v>
      </c>
      <c r="H65" s="310">
        <f>IF($D$4="MAP+ADM Waivers",(SUMIF('C Report'!$A$199:$A$298,'C Report Grouper'!$D65,'C Report'!F$199:F$298)+SUMIF('C Report'!$A$399:$A$498,'C Report Grouper'!$D65,'C Report'!F$399:F$498)),SUMIF('C Report'!$A$199:$A$298,'C Report Grouper'!$D65,'C Report'!F$199:F$298))</f>
        <v>0</v>
      </c>
      <c r="I65" s="310">
        <f>IF($D$4="MAP+ADM Waivers",(SUMIF('C Report'!$A$199:$A$298,'C Report Grouper'!$D65,'C Report'!G$199:G$298)+SUMIF('C Report'!$A$399:$A$498,'C Report Grouper'!$D65,'C Report'!G$399:G$498)),SUMIF('C Report'!$A$199:$A$298,'C Report Grouper'!$D65,'C Report'!G$199:G$298))</f>
        <v>0</v>
      </c>
      <c r="J65" s="310">
        <f>IF($D$4="MAP+ADM Waivers",(SUMIF('C Report'!$A$199:$A$298,'C Report Grouper'!$D65,'C Report'!H$199:H$298)+SUMIF('C Report'!$A$399:$A$498,'C Report Grouper'!$D65,'C Report'!H$399:H$498)),SUMIF('C Report'!$A$199:$A$298,'C Report Grouper'!$D65,'C Report'!H$199:H$298))</f>
        <v>0</v>
      </c>
      <c r="K65" s="310">
        <f>IF($D$4="MAP+ADM Waivers",(SUMIF('C Report'!$A$199:$A$298,'C Report Grouper'!$D65,'C Report'!I$199:I$298)+SUMIF('C Report'!$A$399:$A$498,'C Report Grouper'!$D65,'C Report'!I$399:I$498)),SUMIF('C Report'!$A$199:$A$298,'C Report Grouper'!$D65,'C Report'!I$199:I$298))</f>
        <v>0</v>
      </c>
      <c r="L65" s="310">
        <f>IF($D$4="MAP+ADM Waivers",(SUMIF('C Report'!$A$199:$A$298,'C Report Grouper'!$D65,'C Report'!J$199:J$298)+SUMIF('C Report'!$A$399:$A$498,'C Report Grouper'!$D65,'C Report'!J$399:J$498)),SUMIF('C Report'!$A$199:$A$298,'C Report Grouper'!$D65,'C Report'!J$199:J$298))</f>
        <v>0</v>
      </c>
      <c r="M65" s="310">
        <f>IF($D$4="MAP+ADM Waivers",(SUMIF('C Report'!$A$199:$A$298,'C Report Grouper'!$D65,'C Report'!K$199:K$298)+SUMIF('C Report'!$A$399:$A$498,'C Report Grouper'!$D65,'C Report'!K$399:K$498)),SUMIF('C Report'!$A$199:$A$298,'C Report Grouper'!$D65,'C Report'!K$199:K$298))</f>
        <v>0</v>
      </c>
      <c r="N65" s="310">
        <f>IF($D$4="MAP+ADM Waivers",(SUMIF('C Report'!$A$199:$A$298,'C Report Grouper'!$D65,'C Report'!L$199:L$298)+SUMIF('C Report'!$A$399:$A$498,'C Report Grouper'!$D65,'C Report'!L$399:L$498)),SUMIF('C Report'!$A$199:$A$298,'C Report Grouper'!$D65,'C Report'!L$199:L$298))</f>
        <v>0</v>
      </c>
      <c r="O65" s="310">
        <f>IF($D$4="MAP+ADM Waivers",(SUMIF('C Report'!$A$199:$A$298,'C Report Grouper'!$D65,'C Report'!M$199:M$298)+SUMIF('C Report'!$A$399:$A$498,'C Report Grouper'!$D65,'C Report'!M$399:M$498)),SUMIF('C Report'!$A$199:$A$298,'C Report Grouper'!$D65,'C Report'!M$199:M$298))</f>
        <v>0</v>
      </c>
      <c r="P65" s="310">
        <f>IF($D$4="MAP+ADM Waivers",(SUMIF('C Report'!$A$199:$A$298,'C Report Grouper'!$D65,'C Report'!N$199:N$298)+SUMIF('C Report'!$A$399:$A$498,'C Report Grouper'!$D65,'C Report'!N$399:N$498)),SUMIF('C Report'!$A$199:$A$298,'C Report Grouper'!$D65,'C Report'!N$199:N$298))</f>
        <v>0</v>
      </c>
      <c r="Q65" s="310">
        <f>IF($D$4="MAP+ADM Waivers",(SUMIF('C Report'!$A$199:$A$298,'C Report Grouper'!$D65,'C Report'!O$199:O$298)+SUMIF('C Report'!$A$399:$A$498,'C Report Grouper'!$D65,'C Report'!O$399:O$498)),SUMIF('C Report'!$A$199:$A$298,'C Report Grouper'!$D65,'C Report'!O$199:O$298))</f>
        <v>0</v>
      </c>
      <c r="R65" s="310">
        <f>IF($D$4="MAP+ADM Waivers",(SUMIF('C Report'!$A$199:$A$298,'C Report Grouper'!$D65,'C Report'!P$199:P$298)+SUMIF('C Report'!$A$399:$A$498,'C Report Grouper'!$D65,'C Report'!P$399:P$498)),SUMIF('C Report'!$A$199:$A$298,'C Report Grouper'!$D65,'C Report'!P$199:P$298))</f>
        <v>0</v>
      </c>
      <c r="S65" s="310">
        <f>IF($D$4="MAP+ADM Waivers",(SUMIF('C Report'!$A$199:$A$298,'C Report Grouper'!$D65,'C Report'!Q$199:Q$298)+SUMIF('C Report'!$A$399:$A$498,'C Report Grouper'!$D65,'C Report'!Q$399:Q$498)),SUMIF('C Report'!$A$199:$A$298,'C Report Grouper'!$D65,'C Report'!Q$199:Q$298))</f>
        <v>0</v>
      </c>
      <c r="T65" s="310">
        <f>IF($D$4="MAP+ADM Waivers",(SUMIF('C Report'!$A$199:$A$298,'C Report Grouper'!$D65,'C Report'!R$199:R$298)+SUMIF('C Report'!$A$399:$A$498,'C Report Grouper'!$D65,'C Report'!R$399:R$498)),SUMIF('C Report'!$A$199:$A$298,'C Report Grouper'!$D65,'C Report'!R$199:R$298))</f>
        <v>0</v>
      </c>
      <c r="U65" s="310">
        <f>IF($D$4="MAP+ADM Waivers",(SUMIF('C Report'!$A$199:$A$298,'C Report Grouper'!$D65,'C Report'!S$199:S$298)+SUMIF('C Report'!$A$399:$A$498,'C Report Grouper'!$D65,'C Report'!S$399:S$498)),SUMIF('C Report'!$A$199:$A$298,'C Report Grouper'!$D65,'C Report'!S$199:S$298))</f>
        <v>0</v>
      </c>
      <c r="V65" s="310">
        <f>IF($D$4="MAP+ADM Waivers",(SUMIF('C Report'!$A$199:$A$298,'C Report Grouper'!$D65,'C Report'!T$199:T$298)+SUMIF('C Report'!$A$399:$A$498,'C Report Grouper'!$D65,'C Report'!T$399:T$498)),SUMIF('C Report'!$A$199:$A$298,'C Report Grouper'!$D65,'C Report'!T$199:T$298))</f>
        <v>0</v>
      </c>
      <c r="W65" s="310">
        <f>IF($D$4="MAP+ADM Waivers",(SUMIF('C Report'!$A$199:$A$298,'C Report Grouper'!$D65,'C Report'!U$199:U$298)+SUMIF('C Report'!$A$399:$A$498,'C Report Grouper'!$D65,'C Report'!U$399:U$498)),SUMIF('C Report'!$A$199:$A$298,'C Report Grouper'!$D65,'C Report'!U$199:U$298))</f>
        <v>0</v>
      </c>
      <c r="X65" s="310">
        <f>IF($D$4="MAP+ADM Waivers",(SUMIF('C Report'!$A$199:$A$298,'C Report Grouper'!$D65,'C Report'!V$199:V$298)+SUMIF('C Report'!$A$399:$A$498,'C Report Grouper'!$D65,'C Report'!V$399:V$498)),SUMIF('C Report'!$A$199:$A$298,'C Report Grouper'!$D65,'C Report'!V$199:V$298))</f>
        <v>0</v>
      </c>
      <c r="Y65" s="310">
        <f>IF($D$4="MAP+ADM Waivers",(SUMIF('C Report'!$A$199:$A$298,'C Report Grouper'!$D65,'C Report'!W$199:W$298)+SUMIF('C Report'!$A$399:$A$498,'C Report Grouper'!$D65,'C Report'!W$399:W$498)),SUMIF('C Report'!$A$199:$A$298,'C Report Grouper'!$D65,'C Report'!W$199:W$298))</f>
        <v>0</v>
      </c>
      <c r="Z65" s="310">
        <f>IF($D$4="MAP+ADM Waivers",(SUMIF('C Report'!$A$199:$A$298,'C Report Grouper'!$D65,'C Report'!X$199:X$298)+SUMIF('C Report'!$A$399:$A$498,'C Report Grouper'!$D65,'C Report'!X$399:X$498)),SUMIF('C Report'!$A$199:$A$298,'C Report Grouper'!$D65,'C Report'!X$199:X$298))</f>
        <v>0</v>
      </c>
      <c r="AA65" s="310">
        <f>IF($D$4="MAP+ADM Waivers",(SUMIF('C Report'!$A$199:$A$298,'C Report Grouper'!$D65,'C Report'!Y$199:Y$298)+SUMIF('C Report'!$A$399:$A$498,'C Report Grouper'!$D65,'C Report'!Y$399:Y$498)),SUMIF('C Report'!$A$199:$A$298,'C Report Grouper'!$D65,'C Report'!Y$199:Y$298))</f>
        <v>0</v>
      </c>
      <c r="AB65" s="310">
        <f>IF($D$4="MAP+ADM Waivers",(SUMIF('C Report'!$A$199:$A$298,'C Report Grouper'!$D65,'C Report'!Z$199:Z$298)+SUMIF('C Report'!$A$399:$A$498,'C Report Grouper'!$D65,'C Report'!Z$399:Z$498)),SUMIF('C Report'!$A$199:$A$298,'C Report Grouper'!$D65,'C Report'!Z$199:Z$298))</f>
        <v>0</v>
      </c>
      <c r="AC65" s="311">
        <f>IF($D$4="MAP+ADM Waivers",(SUMIF('C Report'!$A$199:$A$298,'C Report Grouper'!$D65,'C Report'!AA$199:AA$298)+SUMIF('C Report'!$A$399:$A$498,'C Report Grouper'!$D65,'C Report'!AA$399:AA$498)),SUMIF('C Report'!$A$199:$A$298,'C Report Grouper'!$D65,'C Report'!AA$199:AA$298))</f>
        <v>0</v>
      </c>
    </row>
    <row r="66" spans="2:29" x14ac:dyDescent="0.2">
      <c r="B66" s="456" t="str">
        <f>IFERROR(VLOOKUP(C66,'MEG Def'!$A$21:$B$26,2),"")</f>
        <v/>
      </c>
      <c r="C66" s="114"/>
      <c r="D66" s="693"/>
      <c r="E66" s="309">
        <f>IF($D$4="MAP+ADM Waivers",(SUMIF('C Report'!$A$199:$A$298,'C Report Grouper'!$D66,'C Report'!C$199:C$298)+SUMIF('C Report'!$A$399:$A$498,'C Report Grouper'!$D66,'C Report'!C$399:C$498)),SUMIF('C Report'!$A$199:$A$298,'C Report Grouper'!$D66,'C Report'!C$199:C$298))</f>
        <v>0</v>
      </c>
      <c r="F66" s="310">
        <f>IF($D$4="MAP+ADM Waivers",(SUMIF('C Report'!$A$199:$A$298,'C Report Grouper'!$D66,'C Report'!D$199:D$298)+SUMIF('C Report'!$A$399:$A$498,'C Report Grouper'!$D66,'C Report'!D$399:D$498)),SUMIF('C Report'!$A$199:$A$298,'C Report Grouper'!$D66,'C Report'!D$199:D$298))</f>
        <v>0</v>
      </c>
      <c r="G66" s="310">
        <f>IF($D$4="MAP+ADM Waivers",(SUMIF('C Report'!$A$199:$A$298,'C Report Grouper'!$D66,'C Report'!E$199:E$298)+SUMIF('C Report'!$A$399:$A$498,'C Report Grouper'!$D66,'C Report'!E$399:E$498)),SUMIF('C Report'!$A$199:$A$298,'C Report Grouper'!$D66,'C Report'!E$199:E$298))</f>
        <v>0</v>
      </c>
      <c r="H66" s="310">
        <f>IF($D$4="MAP+ADM Waivers",(SUMIF('C Report'!$A$199:$A$298,'C Report Grouper'!$D66,'C Report'!F$199:F$298)+SUMIF('C Report'!$A$399:$A$498,'C Report Grouper'!$D66,'C Report'!F$399:F$498)),SUMIF('C Report'!$A$199:$A$298,'C Report Grouper'!$D66,'C Report'!F$199:F$298))</f>
        <v>0</v>
      </c>
      <c r="I66" s="310">
        <f>IF($D$4="MAP+ADM Waivers",(SUMIF('C Report'!$A$199:$A$298,'C Report Grouper'!$D66,'C Report'!G$199:G$298)+SUMIF('C Report'!$A$399:$A$498,'C Report Grouper'!$D66,'C Report'!G$399:G$498)),SUMIF('C Report'!$A$199:$A$298,'C Report Grouper'!$D66,'C Report'!G$199:G$298))</f>
        <v>0</v>
      </c>
      <c r="J66" s="310">
        <f>IF($D$4="MAP+ADM Waivers",(SUMIF('C Report'!$A$199:$A$298,'C Report Grouper'!$D66,'C Report'!H$199:H$298)+SUMIF('C Report'!$A$399:$A$498,'C Report Grouper'!$D66,'C Report'!H$399:H$498)),SUMIF('C Report'!$A$199:$A$298,'C Report Grouper'!$D66,'C Report'!H$199:H$298))</f>
        <v>0</v>
      </c>
      <c r="K66" s="310">
        <f>IF($D$4="MAP+ADM Waivers",(SUMIF('C Report'!$A$199:$A$298,'C Report Grouper'!$D66,'C Report'!I$199:I$298)+SUMIF('C Report'!$A$399:$A$498,'C Report Grouper'!$D66,'C Report'!I$399:I$498)),SUMIF('C Report'!$A$199:$A$298,'C Report Grouper'!$D66,'C Report'!I$199:I$298))</f>
        <v>0</v>
      </c>
      <c r="L66" s="310">
        <f>IF($D$4="MAP+ADM Waivers",(SUMIF('C Report'!$A$199:$A$298,'C Report Grouper'!$D66,'C Report'!J$199:J$298)+SUMIF('C Report'!$A$399:$A$498,'C Report Grouper'!$D66,'C Report'!J$399:J$498)),SUMIF('C Report'!$A$199:$A$298,'C Report Grouper'!$D66,'C Report'!J$199:J$298))</f>
        <v>0</v>
      </c>
      <c r="M66" s="310">
        <f>IF($D$4="MAP+ADM Waivers",(SUMIF('C Report'!$A$199:$A$298,'C Report Grouper'!$D66,'C Report'!K$199:K$298)+SUMIF('C Report'!$A$399:$A$498,'C Report Grouper'!$D66,'C Report'!K$399:K$498)),SUMIF('C Report'!$A$199:$A$298,'C Report Grouper'!$D66,'C Report'!K$199:K$298))</f>
        <v>0</v>
      </c>
      <c r="N66" s="310">
        <f>IF($D$4="MAP+ADM Waivers",(SUMIF('C Report'!$A$199:$A$298,'C Report Grouper'!$D66,'C Report'!L$199:L$298)+SUMIF('C Report'!$A$399:$A$498,'C Report Grouper'!$D66,'C Report'!L$399:L$498)),SUMIF('C Report'!$A$199:$A$298,'C Report Grouper'!$D66,'C Report'!L$199:L$298))</f>
        <v>0</v>
      </c>
      <c r="O66" s="310">
        <f>IF($D$4="MAP+ADM Waivers",(SUMIF('C Report'!$A$199:$A$298,'C Report Grouper'!$D66,'C Report'!M$199:M$298)+SUMIF('C Report'!$A$399:$A$498,'C Report Grouper'!$D66,'C Report'!M$399:M$498)),SUMIF('C Report'!$A$199:$A$298,'C Report Grouper'!$D66,'C Report'!M$199:M$298))</f>
        <v>0</v>
      </c>
      <c r="P66" s="310">
        <f>IF($D$4="MAP+ADM Waivers",(SUMIF('C Report'!$A$199:$A$298,'C Report Grouper'!$D66,'C Report'!N$199:N$298)+SUMIF('C Report'!$A$399:$A$498,'C Report Grouper'!$D66,'C Report'!N$399:N$498)),SUMIF('C Report'!$A$199:$A$298,'C Report Grouper'!$D66,'C Report'!N$199:N$298))</f>
        <v>0</v>
      </c>
      <c r="Q66" s="310">
        <f>IF($D$4="MAP+ADM Waivers",(SUMIF('C Report'!$A$199:$A$298,'C Report Grouper'!$D66,'C Report'!O$199:O$298)+SUMIF('C Report'!$A$399:$A$498,'C Report Grouper'!$D66,'C Report'!O$399:O$498)),SUMIF('C Report'!$A$199:$A$298,'C Report Grouper'!$D66,'C Report'!O$199:O$298))</f>
        <v>0</v>
      </c>
      <c r="R66" s="310">
        <f>IF($D$4="MAP+ADM Waivers",(SUMIF('C Report'!$A$199:$A$298,'C Report Grouper'!$D66,'C Report'!P$199:P$298)+SUMIF('C Report'!$A$399:$A$498,'C Report Grouper'!$D66,'C Report'!P$399:P$498)),SUMIF('C Report'!$A$199:$A$298,'C Report Grouper'!$D66,'C Report'!P$199:P$298))</f>
        <v>0</v>
      </c>
      <c r="S66" s="310">
        <f>IF($D$4="MAP+ADM Waivers",(SUMIF('C Report'!$A$199:$A$298,'C Report Grouper'!$D66,'C Report'!Q$199:Q$298)+SUMIF('C Report'!$A$399:$A$498,'C Report Grouper'!$D66,'C Report'!Q$399:Q$498)),SUMIF('C Report'!$A$199:$A$298,'C Report Grouper'!$D66,'C Report'!Q$199:Q$298))</f>
        <v>0</v>
      </c>
      <c r="T66" s="310">
        <f>IF($D$4="MAP+ADM Waivers",(SUMIF('C Report'!$A$199:$A$298,'C Report Grouper'!$D66,'C Report'!R$199:R$298)+SUMIF('C Report'!$A$399:$A$498,'C Report Grouper'!$D66,'C Report'!R$399:R$498)),SUMIF('C Report'!$A$199:$A$298,'C Report Grouper'!$D66,'C Report'!R$199:R$298))</f>
        <v>0</v>
      </c>
      <c r="U66" s="310">
        <f>IF($D$4="MAP+ADM Waivers",(SUMIF('C Report'!$A$199:$A$298,'C Report Grouper'!$D66,'C Report'!S$199:S$298)+SUMIF('C Report'!$A$399:$A$498,'C Report Grouper'!$D66,'C Report'!S$399:S$498)),SUMIF('C Report'!$A$199:$A$298,'C Report Grouper'!$D66,'C Report'!S$199:S$298))</f>
        <v>0</v>
      </c>
      <c r="V66" s="310">
        <f>IF($D$4="MAP+ADM Waivers",(SUMIF('C Report'!$A$199:$A$298,'C Report Grouper'!$D66,'C Report'!T$199:T$298)+SUMIF('C Report'!$A$399:$A$498,'C Report Grouper'!$D66,'C Report'!T$399:T$498)),SUMIF('C Report'!$A$199:$A$298,'C Report Grouper'!$D66,'C Report'!T$199:T$298))</f>
        <v>0</v>
      </c>
      <c r="W66" s="310">
        <f>IF($D$4="MAP+ADM Waivers",(SUMIF('C Report'!$A$199:$A$298,'C Report Grouper'!$D66,'C Report'!U$199:U$298)+SUMIF('C Report'!$A$399:$A$498,'C Report Grouper'!$D66,'C Report'!U$399:U$498)),SUMIF('C Report'!$A$199:$A$298,'C Report Grouper'!$D66,'C Report'!U$199:U$298))</f>
        <v>0</v>
      </c>
      <c r="X66" s="310">
        <f>IF($D$4="MAP+ADM Waivers",(SUMIF('C Report'!$A$199:$A$298,'C Report Grouper'!$D66,'C Report'!V$199:V$298)+SUMIF('C Report'!$A$399:$A$498,'C Report Grouper'!$D66,'C Report'!V$399:V$498)),SUMIF('C Report'!$A$199:$A$298,'C Report Grouper'!$D66,'C Report'!V$199:V$298))</f>
        <v>0</v>
      </c>
      <c r="Y66" s="310">
        <f>IF($D$4="MAP+ADM Waivers",(SUMIF('C Report'!$A$199:$A$298,'C Report Grouper'!$D66,'C Report'!W$199:W$298)+SUMIF('C Report'!$A$399:$A$498,'C Report Grouper'!$D66,'C Report'!W$399:W$498)),SUMIF('C Report'!$A$199:$A$298,'C Report Grouper'!$D66,'C Report'!W$199:W$298))</f>
        <v>0</v>
      </c>
      <c r="Z66" s="310">
        <f>IF($D$4="MAP+ADM Waivers",(SUMIF('C Report'!$A$199:$A$298,'C Report Grouper'!$D66,'C Report'!X$199:X$298)+SUMIF('C Report'!$A$399:$A$498,'C Report Grouper'!$D66,'C Report'!X$399:X$498)),SUMIF('C Report'!$A$199:$A$298,'C Report Grouper'!$D66,'C Report'!X$199:X$298))</f>
        <v>0</v>
      </c>
      <c r="AA66" s="310">
        <f>IF($D$4="MAP+ADM Waivers",(SUMIF('C Report'!$A$199:$A$298,'C Report Grouper'!$D66,'C Report'!Y$199:Y$298)+SUMIF('C Report'!$A$399:$A$498,'C Report Grouper'!$D66,'C Report'!Y$399:Y$498)),SUMIF('C Report'!$A$199:$A$298,'C Report Grouper'!$D66,'C Report'!Y$199:Y$298))</f>
        <v>0</v>
      </c>
      <c r="AB66" s="310">
        <f>IF($D$4="MAP+ADM Waivers",(SUMIF('C Report'!$A$199:$A$298,'C Report Grouper'!$D66,'C Report'!Z$199:Z$298)+SUMIF('C Report'!$A$399:$A$498,'C Report Grouper'!$D66,'C Report'!Z$399:Z$498)),SUMIF('C Report'!$A$199:$A$298,'C Report Grouper'!$D66,'C Report'!Z$199:Z$298))</f>
        <v>0</v>
      </c>
      <c r="AC66" s="311">
        <f>IF($D$4="MAP+ADM Waivers",(SUMIF('C Report'!$A$199:$A$298,'C Report Grouper'!$D66,'C Report'!AA$199:AA$298)+SUMIF('C Report'!$A$399:$A$498,'C Report Grouper'!$D66,'C Report'!AA$399:AA$498)),SUMIF('C Report'!$A$199:$A$298,'C Report Grouper'!$D66,'C Report'!AA$199:AA$298))</f>
        <v>0</v>
      </c>
    </row>
    <row r="67" spans="2:29" x14ac:dyDescent="0.2">
      <c r="B67" s="456" t="str">
        <f>IFERROR(VLOOKUP(C67,'MEG Def'!$A$21:$B$26,2),"")</f>
        <v/>
      </c>
      <c r="C67" s="114"/>
      <c r="D67" s="693"/>
      <c r="E67" s="309">
        <f>IF($D$4="MAP+ADM Waivers",(SUMIF('C Report'!$A$199:$A$298,'C Report Grouper'!$D67,'C Report'!C$199:C$298)+SUMIF('C Report'!$A$399:$A$498,'C Report Grouper'!$D67,'C Report'!C$399:C$498)),SUMIF('C Report'!$A$199:$A$298,'C Report Grouper'!$D67,'C Report'!C$199:C$298))</f>
        <v>0</v>
      </c>
      <c r="F67" s="310">
        <f>IF($D$4="MAP+ADM Waivers",(SUMIF('C Report'!$A$199:$A$298,'C Report Grouper'!$D67,'C Report'!D$199:D$298)+SUMIF('C Report'!$A$399:$A$498,'C Report Grouper'!$D67,'C Report'!D$399:D$498)),SUMIF('C Report'!$A$199:$A$298,'C Report Grouper'!$D67,'C Report'!D$199:D$298))</f>
        <v>0</v>
      </c>
      <c r="G67" s="310">
        <f>IF($D$4="MAP+ADM Waivers",(SUMIF('C Report'!$A$199:$A$298,'C Report Grouper'!$D67,'C Report'!E$199:E$298)+SUMIF('C Report'!$A$399:$A$498,'C Report Grouper'!$D67,'C Report'!E$399:E$498)),SUMIF('C Report'!$A$199:$A$298,'C Report Grouper'!$D67,'C Report'!E$199:E$298))</f>
        <v>0</v>
      </c>
      <c r="H67" s="310">
        <f>IF($D$4="MAP+ADM Waivers",(SUMIF('C Report'!$A$199:$A$298,'C Report Grouper'!$D67,'C Report'!F$199:F$298)+SUMIF('C Report'!$A$399:$A$498,'C Report Grouper'!$D67,'C Report'!F$399:F$498)),SUMIF('C Report'!$A$199:$A$298,'C Report Grouper'!$D67,'C Report'!F$199:F$298))</f>
        <v>0</v>
      </c>
      <c r="I67" s="310">
        <f>IF($D$4="MAP+ADM Waivers",(SUMIF('C Report'!$A$199:$A$298,'C Report Grouper'!$D67,'C Report'!G$199:G$298)+SUMIF('C Report'!$A$399:$A$498,'C Report Grouper'!$D67,'C Report'!G$399:G$498)),SUMIF('C Report'!$A$199:$A$298,'C Report Grouper'!$D67,'C Report'!G$199:G$298))</f>
        <v>0</v>
      </c>
      <c r="J67" s="310">
        <f>IF($D$4="MAP+ADM Waivers",(SUMIF('C Report'!$A$199:$A$298,'C Report Grouper'!$D67,'C Report'!H$199:H$298)+SUMIF('C Report'!$A$399:$A$498,'C Report Grouper'!$D67,'C Report'!H$399:H$498)),SUMIF('C Report'!$A$199:$A$298,'C Report Grouper'!$D67,'C Report'!H$199:H$298))</f>
        <v>0</v>
      </c>
      <c r="K67" s="310">
        <f>IF($D$4="MAP+ADM Waivers",(SUMIF('C Report'!$A$199:$A$298,'C Report Grouper'!$D67,'C Report'!I$199:I$298)+SUMIF('C Report'!$A$399:$A$498,'C Report Grouper'!$D67,'C Report'!I$399:I$498)),SUMIF('C Report'!$A$199:$A$298,'C Report Grouper'!$D67,'C Report'!I$199:I$298))</f>
        <v>0</v>
      </c>
      <c r="L67" s="310">
        <f>IF($D$4="MAP+ADM Waivers",(SUMIF('C Report'!$A$199:$A$298,'C Report Grouper'!$D67,'C Report'!J$199:J$298)+SUMIF('C Report'!$A$399:$A$498,'C Report Grouper'!$D67,'C Report'!J$399:J$498)),SUMIF('C Report'!$A$199:$A$298,'C Report Grouper'!$D67,'C Report'!J$199:J$298))</f>
        <v>0</v>
      </c>
      <c r="M67" s="310">
        <f>IF($D$4="MAP+ADM Waivers",(SUMIF('C Report'!$A$199:$A$298,'C Report Grouper'!$D67,'C Report'!K$199:K$298)+SUMIF('C Report'!$A$399:$A$498,'C Report Grouper'!$D67,'C Report'!K$399:K$498)),SUMIF('C Report'!$A$199:$A$298,'C Report Grouper'!$D67,'C Report'!K$199:K$298))</f>
        <v>0</v>
      </c>
      <c r="N67" s="310">
        <f>IF($D$4="MAP+ADM Waivers",(SUMIF('C Report'!$A$199:$A$298,'C Report Grouper'!$D67,'C Report'!L$199:L$298)+SUMIF('C Report'!$A$399:$A$498,'C Report Grouper'!$D67,'C Report'!L$399:L$498)),SUMIF('C Report'!$A$199:$A$298,'C Report Grouper'!$D67,'C Report'!L$199:L$298))</f>
        <v>0</v>
      </c>
      <c r="O67" s="310">
        <f>IF($D$4="MAP+ADM Waivers",(SUMIF('C Report'!$A$199:$A$298,'C Report Grouper'!$D67,'C Report'!M$199:M$298)+SUMIF('C Report'!$A$399:$A$498,'C Report Grouper'!$D67,'C Report'!M$399:M$498)),SUMIF('C Report'!$A$199:$A$298,'C Report Grouper'!$D67,'C Report'!M$199:M$298))</f>
        <v>0</v>
      </c>
      <c r="P67" s="310">
        <f>IF($D$4="MAP+ADM Waivers",(SUMIF('C Report'!$A$199:$A$298,'C Report Grouper'!$D67,'C Report'!N$199:N$298)+SUMIF('C Report'!$A$399:$A$498,'C Report Grouper'!$D67,'C Report'!N$399:N$498)),SUMIF('C Report'!$A$199:$A$298,'C Report Grouper'!$D67,'C Report'!N$199:N$298))</f>
        <v>0</v>
      </c>
      <c r="Q67" s="310">
        <f>IF($D$4="MAP+ADM Waivers",(SUMIF('C Report'!$A$199:$A$298,'C Report Grouper'!$D67,'C Report'!O$199:O$298)+SUMIF('C Report'!$A$399:$A$498,'C Report Grouper'!$D67,'C Report'!O$399:O$498)),SUMIF('C Report'!$A$199:$A$298,'C Report Grouper'!$D67,'C Report'!O$199:O$298))</f>
        <v>0</v>
      </c>
      <c r="R67" s="310">
        <f>IF($D$4="MAP+ADM Waivers",(SUMIF('C Report'!$A$199:$A$298,'C Report Grouper'!$D67,'C Report'!P$199:P$298)+SUMIF('C Report'!$A$399:$A$498,'C Report Grouper'!$D67,'C Report'!P$399:P$498)),SUMIF('C Report'!$A$199:$A$298,'C Report Grouper'!$D67,'C Report'!P$199:P$298))</f>
        <v>0</v>
      </c>
      <c r="S67" s="310">
        <f>IF($D$4="MAP+ADM Waivers",(SUMIF('C Report'!$A$199:$A$298,'C Report Grouper'!$D67,'C Report'!Q$199:Q$298)+SUMIF('C Report'!$A$399:$A$498,'C Report Grouper'!$D67,'C Report'!Q$399:Q$498)),SUMIF('C Report'!$A$199:$A$298,'C Report Grouper'!$D67,'C Report'!Q$199:Q$298))</f>
        <v>0</v>
      </c>
      <c r="T67" s="310">
        <f>IF($D$4="MAP+ADM Waivers",(SUMIF('C Report'!$A$199:$A$298,'C Report Grouper'!$D67,'C Report'!R$199:R$298)+SUMIF('C Report'!$A$399:$A$498,'C Report Grouper'!$D67,'C Report'!R$399:R$498)),SUMIF('C Report'!$A$199:$A$298,'C Report Grouper'!$D67,'C Report'!R$199:R$298))</f>
        <v>0</v>
      </c>
      <c r="U67" s="310">
        <f>IF($D$4="MAP+ADM Waivers",(SUMIF('C Report'!$A$199:$A$298,'C Report Grouper'!$D67,'C Report'!S$199:S$298)+SUMIF('C Report'!$A$399:$A$498,'C Report Grouper'!$D67,'C Report'!S$399:S$498)),SUMIF('C Report'!$A$199:$A$298,'C Report Grouper'!$D67,'C Report'!S$199:S$298))</f>
        <v>0</v>
      </c>
      <c r="V67" s="310">
        <f>IF($D$4="MAP+ADM Waivers",(SUMIF('C Report'!$A$199:$A$298,'C Report Grouper'!$D67,'C Report'!T$199:T$298)+SUMIF('C Report'!$A$399:$A$498,'C Report Grouper'!$D67,'C Report'!T$399:T$498)),SUMIF('C Report'!$A$199:$A$298,'C Report Grouper'!$D67,'C Report'!T$199:T$298))</f>
        <v>0</v>
      </c>
      <c r="W67" s="310">
        <f>IF($D$4="MAP+ADM Waivers",(SUMIF('C Report'!$A$199:$A$298,'C Report Grouper'!$D67,'C Report'!U$199:U$298)+SUMIF('C Report'!$A$399:$A$498,'C Report Grouper'!$D67,'C Report'!U$399:U$498)),SUMIF('C Report'!$A$199:$A$298,'C Report Grouper'!$D67,'C Report'!U$199:U$298))</f>
        <v>0</v>
      </c>
      <c r="X67" s="310">
        <f>IF($D$4="MAP+ADM Waivers",(SUMIF('C Report'!$A$199:$A$298,'C Report Grouper'!$D67,'C Report'!V$199:V$298)+SUMIF('C Report'!$A$399:$A$498,'C Report Grouper'!$D67,'C Report'!V$399:V$498)),SUMIF('C Report'!$A$199:$A$298,'C Report Grouper'!$D67,'C Report'!V$199:V$298))</f>
        <v>0</v>
      </c>
      <c r="Y67" s="310">
        <f>IF($D$4="MAP+ADM Waivers",(SUMIF('C Report'!$A$199:$A$298,'C Report Grouper'!$D67,'C Report'!W$199:W$298)+SUMIF('C Report'!$A$399:$A$498,'C Report Grouper'!$D67,'C Report'!W$399:W$498)),SUMIF('C Report'!$A$199:$A$298,'C Report Grouper'!$D67,'C Report'!W$199:W$298))</f>
        <v>0</v>
      </c>
      <c r="Z67" s="310">
        <f>IF($D$4="MAP+ADM Waivers",(SUMIF('C Report'!$A$199:$A$298,'C Report Grouper'!$D67,'C Report'!X$199:X$298)+SUMIF('C Report'!$A$399:$A$498,'C Report Grouper'!$D67,'C Report'!X$399:X$498)),SUMIF('C Report'!$A$199:$A$298,'C Report Grouper'!$D67,'C Report'!X$199:X$298))</f>
        <v>0</v>
      </c>
      <c r="AA67" s="310">
        <f>IF($D$4="MAP+ADM Waivers",(SUMIF('C Report'!$A$199:$A$298,'C Report Grouper'!$D67,'C Report'!Y$199:Y$298)+SUMIF('C Report'!$A$399:$A$498,'C Report Grouper'!$D67,'C Report'!Y$399:Y$498)),SUMIF('C Report'!$A$199:$A$298,'C Report Grouper'!$D67,'C Report'!Y$199:Y$298))</f>
        <v>0</v>
      </c>
      <c r="AB67" s="310">
        <f>IF($D$4="MAP+ADM Waivers",(SUMIF('C Report'!$A$199:$A$298,'C Report Grouper'!$D67,'C Report'!Z$199:Z$298)+SUMIF('C Report'!$A$399:$A$498,'C Report Grouper'!$D67,'C Report'!Z$399:Z$498)),SUMIF('C Report'!$A$199:$A$298,'C Report Grouper'!$D67,'C Report'!Z$199:Z$298))</f>
        <v>0</v>
      </c>
      <c r="AC67" s="311">
        <f>IF($D$4="MAP+ADM Waivers",(SUMIF('C Report'!$A$199:$A$298,'C Report Grouper'!$D67,'C Report'!AA$199:AA$298)+SUMIF('C Report'!$A$399:$A$498,'C Report Grouper'!$D67,'C Report'!AA$399:AA$498)),SUMIF('C Report'!$A$199:$A$298,'C Report Grouper'!$D67,'C Report'!AA$199:AA$298))</f>
        <v>0</v>
      </c>
    </row>
    <row r="68" spans="2:29" x14ac:dyDescent="0.2">
      <c r="B68" s="456" t="str">
        <f>IFERROR(VLOOKUP(C68,'MEG Def'!$A$21:$B$26,2),"")</f>
        <v/>
      </c>
      <c r="C68" s="114"/>
      <c r="D68" s="693"/>
      <c r="E68" s="309">
        <f>IF($D$4="MAP+ADM Waivers",(SUMIF('C Report'!$A$199:$A$298,'C Report Grouper'!$D68,'C Report'!C$199:C$298)+SUMIF('C Report'!$A$399:$A$498,'C Report Grouper'!$D68,'C Report'!C$399:C$498)),SUMIF('C Report'!$A$199:$A$298,'C Report Grouper'!$D68,'C Report'!C$199:C$298))</f>
        <v>0</v>
      </c>
      <c r="F68" s="310">
        <f>IF($D$4="MAP+ADM Waivers",(SUMIF('C Report'!$A$199:$A$298,'C Report Grouper'!$D68,'C Report'!D$199:D$298)+SUMIF('C Report'!$A$399:$A$498,'C Report Grouper'!$D68,'C Report'!D$399:D$498)),SUMIF('C Report'!$A$199:$A$298,'C Report Grouper'!$D68,'C Report'!D$199:D$298))</f>
        <v>0</v>
      </c>
      <c r="G68" s="310">
        <f>IF($D$4="MAP+ADM Waivers",(SUMIF('C Report'!$A$199:$A$298,'C Report Grouper'!$D68,'C Report'!E$199:E$298)+SUMIF('C Report'!$A$399:$A$498,'C Report Grouper'!$D68,'C Report'!E$399:E$498)),SUMIF('C Report'!$A$199:$A$298,'C Report Grouper'!$D68,'C Report'!E$199:E$298))</f>
        <v>0</v>
      </c>
      <c r="H68" s="310">
        <f>IF($D$4="MAP+ADM Waivers",(SUMIF('C Report'!$A$199:$A$298,'C Report Grouper'!$D68,'C Report'!F$199:F$298)+SUMIF('C Report'!$A$399:$A$498,'C Report Grouper'!$D68,'C Report'!F$399:F$498)),SUMIF('C Report'!$A$199:$A$298,'C Report Grouper'!$D68,'C Report'!F$199:F$298))</f>
        <v>0</v>
      </c>
      <c r="I68" s="310">
        <f>IF($D$4="MAP+ADM Waivers",(SUMIF('C Report'!$A$199:$A$298,'C Report Grouper'!$D68,'C Report'!G$199:G$298)+SUMIF('C Report'!$A$399:$A$498,'C Report Grouper'!$D68,'C Report'!G$399:G$498)),SUMIF('C Report'!$A$199:$A$298,'C Report Grouper'!$D68,'C Report'!G$199:G$298))</f>
        <v>0</v>
      </c>
      <c r="J68" s="310">
        <f>IF($D$4="MAP+ADM Waivers",(SUMIF('C Report'!$A$199:$A$298,'C Report Grouper'!$D68,'C Report'!H$199:H$298)+SUMIF('C Report'!$A$399:$A$498,'C Report Grouper'!$D68,'C Report'!H$399:H$498)),SUMIF('C Report'!$A$199:$A$298,'C Report Grouper'!$D68,'C Report'!H$199:H$298))</f>
        <v>0</v>
      </c>
      <c r="K68" s="310">
        <f>IF($D$4="MAP+ADM Waivers",(SUMIF('C Report'!$A$199:$A$298,'C Report Grouper'!$D68,'C Report'!I$199:I$298)+SUMIF('C Report'!$A$399:$A$498,'C Report Grouper'!$D68,'C Report'!I$399:I$498)),SUMIF('C Report'!$A$199:$A$298,'C Report Grouper'!$D68,'C Report'!I$199:I$298))</f>
        <v>0</v>
      </c>
      <c r="L68" s="310">
        <f>IF($D$4="MAP+ADM Waivers",(SUMIF('C Report'!$A$199:$A$298,'C Report Grouper'!$D68,'C Report'!J$199:J$298)+SUMIF('C Report'!$A$399:$A$498,'C Report Grouper'!$D68,'C Report'!J$399:J$498)),SUMIF('C Report'!$A$199:$A$298,'C Report Grouper'!$D68,'C Report'!J$199:J$298))</f>
        <v>0</v>
      </c>
      <c r="M68" s="310">
        <f>IF($D$4="MAP+ADM Waivers",(SUMIF('C Report'!$A$199:$A$298,'C Report Grouper'!$D68,'C Report'!K$199:K$298)+SUMIF('C Report'!$A$399:$A$498,'C Report Grouper'!$D68,'C Report'!K$399:K$498)),SUMIF('C Report'!$A$199:$A$298,'C Report Grouper'!$D68,'C Report'!K$199:K$298))</f>
        <v>0</v>
      </c>
      <c r="N68" s="310">
        <f>IF($D$4="MAP+ADM Waivers",(SUMIF('C Report'!$A$199:$A$298,'C Report Grouper'!$D68,'C Report'!L$199:L$298)+SUMIF('C Report'!$A$399:$A$498,'C Report Grouper'!$D68,'C Report'!L$399:L$498)),SUMIF('C Report'!$A$199:$A$298,'C Report Grouper'!$D68,'C Report'!L$199:L$298))</f>
        <v>0</v>
      </c>
      <c r="O68" s="310">
        <f>IF($D$4="MAP+ADM Waivers",(SUMIF('C Report'!$A$199:$A$298,'C Report Grouper'!$D68,'C Report'!M$199:M$298)+SUMIF('C Report'!$A$399:$A$498,'C Report Grouper'!$D68,'C Report'!M$399:M$498)),SUMIF('C Report'!$A$199:$A$298,'C Report Grouper'!$D68,'C Report'!M$199:M$298))</f>
        <v>0</v>
      </c>
      <c r="P68" s="310">
        <f>IF($D$4="MAP+ADM Waivers",(SUMIF('C Report'!$A$199:$A$298,'C Report Grouper'!$D68,'C Report'!N$199:N$298)+SUMIF('C Report'!$A$399:$A$498,'C Report Grouper'!$D68,'C Report'!N$399:N$498)),SUMIF('C Report'!$A$199:$A$298,'C Report Grouper'!$D68,'C Report'!N$199:N$298))</f>
        <v>0</v>
      </c>
      <c r="Q68" s="310">
        <f>IF($D$4="MAP+ADM Waivers",(SUMIF('C Report'!$A$199:$A$298,'C Report Grouper'!$D68,'C Report'!O$199:O$298)+SUMIF('C Report'!$A$399:$A$498,'C Report Grouper'!$D68,'C Report'!O$399:O$498)),SUMIF('C Report'!$A$199:$A$298,'C Report Grouper'!$D68,'C Report'!O$199:O$298))</f>
        <v>0</v>
      </c>
      <c r="R68" s="310">
        <f>IF($D$4="MAP+ADM Waivers",(SUMIF('C Report'!$A$199:$A$298,'C Report Grouper'!$D68,'C Report'!P$199:P$298)+SUMIF('C Report'!$A$399:$A$498,'C Report Grouper'!$D68,'C Report'!P$399:P$498)),SUMIF('C Report'!$A$199:$A$298,'C Report Grouper'!$D68,'C Report'!P$199:P$298))</f>
        <v>0</v>
      </c>
      <c r="S68" s="310">
        <f>IF($D$4="MAP+ADM Waivers",(SUMIF('C Report'!$A$199:$A$298,'C Report Grouper'!$D68,'C Report'!Q$199:Q$298)+SUMIF('C Report'!$A$399:$A$498,'C Report Grouper'!$D68,'C Report'!Q$399:Q$498)),SUMIF('C Report'!$A$199:$A$298,'C Report Grouper'!$D68,'C Report'!Q$199:Q$298))</f>
        <v>0</v>
      </c>
      <c r="T68" s="310">
        <f>IF($D$4="MAP+ADM Waivers",(SUMIF('C Report'!$A$199:$A$298,'C Report Grouper'!$D68,'C Report'!R$199:R$298)+SUMIF('C Report'!$A$399:$A$498,'C Report Grouper'!$D68,'C Report'!R$399:R$498)),SUMIF('C Report'!$A$199:$A$298,'C Report Grouper'!$D68,'C Report'!R$199:R$298))</f>
        <v>0</v>
      </c>
      <c r="U68" s="310">
        <f>IF($D$4="MAP+ADM Waivers",(SUMIF('C Report'!$A$199:$A$298,'C Report Grouper'!$D68,'C Report'!S$199:S$298)+SUMIF('C Report'!$A$399:$A$498,'C Report Grouper'!$D68,'C Report'!S$399:S$498)),SUMIF('C Report'!$A$199:$A$298,'C Report Grouper'!$D68,'C Report'!S$199:S$298))</f>
        <v>0</v>
      </c>
      <c r="V68" s="310">
        <f>IF($D$4="MAP+ADM Waivers",(SUMIF('C Report'!$A$199:$A$298,'C Report Grouper'!$D68,'C Report'!T$199:T$298)+SUMIF('C Report'!$A$399:$A$498,'C Report Grouper'!$D68,'C Report'!T$399:T$498)),SUMIF('C Report'!$A$199:$A$298,'C Report Grouper'!$D68,'C Report'!T$199:T$298))</f>
        <v>0</v>
      </c>
      <c r="W68" s="310">
        <f>IF($D$4="MAP+ADM Waivers",(SUMIF('C Report'!$A$199:$A$298,'C Report Grouper'!$D68,'C Report'!U$199:U$298)+SUMIF('C Report'!$A$399:$A$498,'C Report Grouper'!$D68,'C Report'!U$399:U$498)),SUMIF('C Report'!$A$199:$A$298,'C Report Grouper'!$D68,'C Report'!U$199:U$298))</f>
        <v>0</v>
      </c>
      <c r="X68" s="310">
        <f>IF($D$4="MAP+ADM Waivers",(SUMIF('C Report'!$A$199:$A$298,'C Report Grouper'!$D68,'C Report'!V$199:V$298)+SUMIF('C Report'!$A$399:$A$498,'C Report Grouper'!$D68,'C Report'!V$399:V$498)),SUMIF('C Report'!$A$199:$A$298,'C Report Grouper'!$D68,'C Report'!V$199:V$298))</f>
        <v>0</v>
      </c>
      <c r="Y68" s="310">
        <f>IF($D$4="MAP+ADM Waivers",(SUMIF('C Report'!$A$199:$A$298,'C Report Grouper'!$D68,'C Report'!W$199:W$298)+SUMIF('C Report'!$A$399:$A$498,'C Report Grouper'!$D68,'C Report'!W$399:W$498)),SUMIF('C Report'!$A$199:$A$298,'C Report Grouper'!$D68,'C Report'!W$199:W$298))</f>
        <v>0</v>
      </c>
      <c r="Z68" s="310">
        <f>IF($D$4="MAP+ADM Waivers",(SUMIF('C Report'!$A$199:$A$298,'C Report Grouper'!$D68,'C Report'!X$199:X$298)+SUMIF('C Report'!$A$399:$A$498,'C Report Grouper'!$D68,'C Report'!X$399:X$498)),SUMIF('C Report'!$A$199:$A$298,'C Report Grouper'!$D68,'C Report'!X$199:X$298))</f>
        <v>0</v>
      </c>
      <c r="AA68" s="310">
        <f>IF($D$4="MAP+ADM Waivers",(SUMIF('C Report'!$A$199:$A$298,'C Report Grouper'!$D68,'C Report'!Y$199:Y$298)+SUMIF('C Report'!$A$399:$A$498,'C Report Grouper'!$D68,'C Report'!Y$399:Y$498)),SUMIF('C Report'!$A$199:$A$298,'C Report Grouper'!$D68,'C Report'!Y$199:Y$298))</f>
        <v>0</v>
      </c>
      <c r="AB68" s="310">
        <f>IF($D$4="MAP+ADM Waivers",(SUMIF('C Report'!$A$199:$A$298,'C Report Grouper'!$D68,'C Report'!Z$199:Z$298)+SUMIF('C Report'!$A$399:$A$498,'C Report Grouper'!$D68,'C Report'!Z$399:Z$498)),SUMIF('C Report'!$A$199:$A$298,'C Report Grouper'!$D68,'C Report'!Z$199:Z$298))</f>
        <v>0</v>
      </c>
      <c r="AC68" s="311">
        <f>IF($D$4="MAP+ADM Waivers",(SUMIF('C Report'!$A$199:$A$298,'C Report Grouper'!$D68,'C Report'!AA$199:AA$298)+SUMIF('C Report'!$A$399:$A$498,'C Report Grouper'!$D68,'C Report'!AA$399:AA$498)),SUMIF('C Report'!$A$199:$A$298,'C Report Grouper'!$D68,'C Report'!AA$199:AA$298))</f>
        <v>0</v>
      </c>
    </row>
    <row r="69" spans="2:29" x14ac:dyDescent="0.2">
      <c r="B69" s="456"/>
      <c r="C69" s="115"/>
      <c r="D69" s="693"/>
      <c r="E69" s="309">
        <f>IF($D$4="MAP+ADM Waivers",(SUMIF('C Report'!$A$199:$A$298,'C Report Grouper'!$D69,'C Report'!C$199:C$298)+SUMIF('C Report'!$A$399:$A$498,'C Report Grouper'!$D69,'C Report'!C$399:C$498)),SUMIF('C Report'!$A$199:$A$298,'C Report Grouper'!$D69,'C Report'!C$199:C$298))</f>
        <v>0</v>
      </c>
      <c r="F69" s="310">
        <f>IF($D$4="MAP+ADM Waivers",(SUMIF('C Report'!$A$199:$A$298,'C Report Grouper'!$D69,'C Report'!D$199:D$298)+SUMIF('C Report'!$A$399:$A$498,'C Report Grouper'!$D69,'C Report'!D$399:D$498)),SUMIF('C Report'!$A$199:$A$298,'C Report Grouper'!$D69,'C Report'!D$199:D$298))</f>
        <v>0</v>
      </c>
      <c r="G69" s="310">
        <f>IF($D$4="MAP+ADM Waivers",(SUMIF('C Report'!$A$199:$A$298,'C Report Grouper'!$D69,'C Report'!E$199:E$298)+SUMIF('C Report'!$A$399:$A$498,'C Report Grouper'!$D69,'C Report'!E$399:E$498)),SUMIF('C Report'!$A$199:$A$298,'C Report Grouper'!$D69,'C Report'!E$199:E$298))</f>
        <v>0</v>
      </c>
      <c r="H69" s="310">
        <f>IF($D$4="MAP+ADM Waivers",(SUMIF('C Report'!$A$199:$A$298,'C Report Grouper'!$D69,'C Report'!F$199:F$298)+SUMIF('C Report'!$A$399:$A$498,'C Report Grouper'!$D69,'C Report'!F$399:F$498)),SUMIF('C Report'!$A$199:$A$298,'C Report Grouper'!$D69,'C Report'!F$199:F$298))</f>
        <v>0</v>
      </c>
      <c r="I69" s="310">
        <f>IF($D$4="MAP+ADM Waivers",(SUMIF('C Report'!$A$199:$A$298,'C Report Grouper'!$D69,'C Report'!G$199:G$298)+SUMIF('C Report'!$A$399:$A$498,'C Report Grouper'!$D69,'C Report'!G$399:G$498)),SUMIF('C Report'!$A$199:$A$298,'C Report Grouper'!$D69,'C Report'!G$199:G$298))</f>
        <v>0</v>
      </c>
      <c r="J69" s="310">
        <f>IF($D$4="MAP+ADM Waivers",(SUMIF('C Report'!$A$199:$A$298,'C Report Grouper'!$D69,'C Report'!H$199:H$298)+SUMIF('C Report'!$A$399:$A$498,'C Report Grouper'!$D69,'C Report'!H$399:H$498)),SUMIF('C Report'!$A$199:$A$298,'C Report Grouper'!$D69,'C Report'!H$199:H$298))</f>
        <v>0</v>
      </c>
      <c r="K69" s="310">
        <f>IF($D$4="MAP+ADM Waivers",(SUMIF('C Report'!$A$199:$A$298,'C Report Grouper'!$D69,'C Report'!I$199:I$298)+SUMIF('C Report'!$A$399:$A$498,'C Report Grouper'!$D69,'C Report'!I$399:I$498)),SUMIF('C Report'!$A$199:$A$298,'C Report Grouper'!$D69,'C Report'!I$199:I$298))</f>
        <v>0</v>
      </c>
      <c r="L69" s="310">
        <f>IF($D$4="MAP+ADM Waivers",(SUMIF('C Report'!$A$199:$A$298,'C Report Grouper'!$D69,'C Report'!J$199:J$298)+SUMIF('C Report'!$A$399:$A$498,'C Report Grouper'!$D69,'C Report'!J$399:J$498)),SUMIF('C Report'!$A$199:$A$298,'C Report Grouper'!$D69,'C Report'!J$199:J$298))</f>
        <v>0</v>
      </c>
      <c r="M69" s="310">
        <f>IF($D$4="MAP+ADM Waivers",(SUMIF('C Report'!$A$199:$A$298,'C Report Grouper'!$D69,'C Report'!K$199:K$298)+SUMIF('C Report'!$A$399:$A$498,'C Report Grouper'!$D69,'C Report'!K$399:K$498)),SUMIF('C Report'!$A$199:$A$298,'C Report Grouper'!$D69,'C Report'!K$199:K$298))</f>
        <v>0</v>
      </c>
      <c r="N69" s="310">
        <f>IF($D$4="MAP+ADM Waivers",(SUMIF('C Report'!$A$199:$A$298,'C Report Grouper'!$D69,'C Report'!L$199:L$298)+SUMIF('C Report'!$A$399:$A$498,'C Report Grouper'!$D69,'C Report'!L$399:L$498)),SUMIF('C Report'!$A$199:$A$298,'C Report Grouper'!$D69,'C Report'!L$199:L$298))</f>
        <v>0</v>
      </c>
      <c r="O69" s="310">
        <f>IF($D$4="MAP+ADM Waivers",(SUMIF('C Report'!$A$199:$A$298,'C Report Grouper'!$D69,'C Report'!M$199:M$298)+SUMIF('C Report'!$A$399:$A$498,'C Report Grouper'!$D69,'C Report'!M$399:M$498)),SUMIF('C Report'!$A$199:$A$298,'C Report Grouper'!$D69,'C Report'!M$199:M$298))</f>
        <v>0</v>
      </c>
      <c r="P69" s="310">
        <f>IF($D$4="MAP+ADM Waivers",(SUMIF('C Report'!$A$199:$A$298,'C Report Grouper'!$D69,'C Report'!N$199:N$298)+SUMIF('C Report'!$A$399:$A$498,'C Report Grouper'!$D69,'C Report'!N$399:N$498)),SUMIF('C Report'!$A$199:$A$298,'C Report Grouper'!$D69,'C Report'!N$199:N$298))</f>
        <v>0</v>
      </c>
      <c r="Q69" s="310">
        <f>IF($D$4="MAP+ADM Waivers",(SUMIF('C Report'!$A$199:$A$298,'C Report Grouper'!$D69,'C Report'!O$199:O$298)+SUMIF('C Report'!$A$399:$A$498,'C Report Grouper'!$D69,'C Report'!O$399:O$498)),SUMIF('C Report'!$A$199:$A$298,'C Report Grouper'!$D69,'C Report'!O$199:O$298))</f>
        <v>0</v>
      </c>
      <c r="R69" s="310">
        <f>IF($D$4="MAP+ADM Waivers",(SUMIF('C Report'!$A$199:$A$298,'C Report Grouper'!$D69,'C Report'!P$199:P$298)+SUMIF('C Report'!$A$399:$A$498,'C Report Grouper'!$D69,'C Report'!P$399:P$498)),SUMIF('C Report'!$A$199:$A$298,'C Report Grouper'!$D69,'C Report'!P$199:P$298))</f>
        <v>0</v>
      </c>
      <c r="S69" s="310">
        <f>IF($D$4="MAP+ADM Waivers",(SUMIF('C Report'!$A$199:$A$298,'C Report Grouper'!$D69,'C Report'!Q$199:Q$298)+SUMIF('C Report'!$A$399:$A$498,'C Report Grouper'!$D69,'C Report'!Q$399:Q$498)),SUMIF('C Report'!$A$199:$A$298,'C Report Grouper'!$D69,'C Report'!Q$199:Q$298))</f>
        <v>0</v>
      </c>
      <c r="T69" s="310">
        <f>IF($D$4="MAP+ADM Waivers",(SUMIF('C Report'!$A$199:$A$298,'C Report Grouper'!$D69,'C Report'!R$199:R$298)+SUMIF('C Report'!$A$399:$A$498,'C Report Grouper'!$D69,'C Report'!R$399:R$498)),SUMIF('C Report'!$A$199:$A$298,'C Report Grouper'!$D69,'C Report'!R$199:R$298))</f>
        <v>0</v>
      </c>
      <c r="U69" s="310">
        <f>IF($D$4="MAP+ADM Waivers",(SUMIF('C Report'!$A$199:$A$298,'C Report Grouper'!$D69,'C Report'!S$199:S$298)+SUMIF('C Report'!$A$399:$A$498,'C Report Grouper'!$D69,'C Report'!S$399:S$498)),SUMIF('C Report'!$A$199:$A$298,'C Report Grouper'!$D69,'C Report'!S$199:S$298))</f>
        <v>0</v>
      </c>
      <c r="V69" s="310">
        <f>IF($D$4="MAP+ADM Waivers",(SUMIF('C Report'!$A$199:$A$298,'C Report Grouper'!$D69,'C Report'!T$199:T$298)+SUMIF('C Report'!$A$399:$A$498,'C Report Grouper'!$D69,'C Report'!T$399:T$498)),SUMIF('C Report'!$A$199:$A$298,'C Report Grouper'!$D69,'C Report'!T$199:T$298))</f>
        <v>0</v>
      </c>
      <c r="W69" s="310">
        <f>IF($D$4="MAP+ADM Waivers",(SUMIF('C Report'!$A$199:$A$298,'C Report Grouper'!$D69,'C Report'!U$199:U$298)+SUMIF('C Report'!$A$399:$A$498,'C Report Grouper'!$D69,'C Report'!U$399:U$498)),SUMIF('C Report'!$A$199:$A$298,'C Report Grouper'!$D69,'C Report'!U$199:U$298))</f>
        <v>0</v>
      </c>
      <c r="X69" s="310">
        <f>IF($D$4="MAP+ADM Waivers",(SUMIF('C Report'!$A$199:$A$298,'C Report Grouper'!$D69,'C Report'!V$199:V$298)+SUMIF('C Report'!$A$399:$A$498,'C Report Grouper'!$D69,'C Report'!V$399:V$498)),SUMIF('C Report'!$A$199:$A$298,'C Report Grouper'!$D69,'C Report'!V$199:V$298))</f>
        <v>0</v>
      </c>
      <c r="Y69" s="310">
        <f>IF($D$4="MAP+ADM Waivers",(SUMIF('C Report'!$A$199:$A$298,'C Report Grouper'!$D69,'C Report'!W$199:W$298)+SUMIF('C Report'!$A$399:$A$498,'C Report Grouper'!$D69,'C Report'!W$399:W$498)),SUMIF('C Report'!$A$199:$A$298,'C Report Grouper'!$D69,'C Report'!W$199:W$298))</f>
        <v>0</v>
      </c>
      <c r="Z69" s="310">
        <f>IF($D$4="MAP+ADM Waivers",(SUMIF('C Report'!$A$199:$A$298,'C Report Grouper'!$D69,'C Report'!X$199:X$298)+SUMIF('C Report'!$A$399:$A$498,'C Report Grouper'!$D69,'C Report'!X$399:X$498)),SUMIF('C Report'!$A$199:$A$298,'C Report Grouper'!$D69,'C Report'!X$199:X$298))</f>
        <v>0</v>
      </c>
      <c r="AA69" s="310">
        <f>IF($D$4="MAP+ADM Waivers",(SUMIF('C Report'!$A$199:$A$298,'C Report Grouper'!$D69,'C Report'!Y$199:Y$298)+SUMIF('C Report'!$A$399:$A$498,'C Report Grouper'!$D69,'C Report'!Y$399:Y$498)),SUMIF('C Report'!$A$199:$A$298,'C Report Grouper'!$D69,'C Report'!Y$199:Y$298))</f>
        <v>0</v>
      </c>
      <c r="AB69" s="310">
        <f>IF($D$4="MAP+ADM Waivers",(SUMIF('C Report'!$A$199:$A$298,'C Report Grouper'!$D69,'C Report'!Z$199:Z$298)+SUMIF('C Report'!$A$399:$A$498,'C Report Grouper'!$D69,'C Report'!Z$399:Z$498)),SUMIF('C Report'!$A$199:$A$298,'C Report Grouper'!$D69,'C Report'!Z$199:Z$298))</f>
        <v>0</v>
      </c>
      <c r="AC69" s="311">
        <f>IF($D$4="MAP+ADM Waivers",(SUMIF('C Report'!$A$199:$A$298,'C Report Grouper'!$D69,'C Report'!AA$199:AA$298)+SUMIF('C Report'!$A$399:$A$498,'C Report Grouper'!$D69,'C Report'!AA$399:AA$498)),SUMIF('C Report'!$A$199:$A$298,'C Report Grouper'!$D69,'C Report'!AA$199:AA$298))</f>
        <v>0</v>
      </c>
    </row>
    <row r="70" spans="2:29" x14ac:dyDescent="0.2">
      <c r="B70" s="64" t="s">
        <v>43</v>
      </c>
      <c r="C70" s="114"/>
      <c r="D70" s="693"/>
      <c r="E70" s="309">
        <f>IF($D$4="MAP+ADM Waivers",(SUMIF('C Report'!$A$199:$A$298,'C Report Grouper'!$D70,'C Report'!C$199:C$298)+SUMIF('C Report'!$A$399:$A$498,'C Report Grouper'!$D70,'C Report'!C$399:C$498)),SUMIF('C Report'!$A$199:$A$298,'C Report Grouper'!$D70,'C Report'!C$199:C$298))</f>
        <v>0</v>
      </c>
      <c r="F70" s="310">
        <f>IF($D$4="MAP+ADM Waivers",(SUMIF('C Report'!$A$199:$A$298,'C Report Grouper'!$D70,'C Report'!D$199:D$298)+SUMIF('C Report'!$A$399:$A$498,'C Report Grouper'!$D70,'C Report'!D$399:D$498)),SUMIF('C Report'!$A$199:$A$298,'C Report Grouper'!$D70,'C Report'!D$199:D$298))</f>
        <v>0</v>
      </c>
      <c r="G70" s="310">
        <f>IF($D$4="MAP+ADM Waivers",(SUMIF('C Report'!$A$199:$A$298,'C Report Grouper'!$D70,'C Report'!E$199:E$298)+SUMIF('C Report'!$A$399:$A$498,'C Report Grouper'!$D70,'C Report'!E$399:E$498)),SUMIF('C Report'!$A$199:$A$298,'C Report Grouper'!$D70,'C Report'!E$199:E$298))</f>
        <v>0</v>
      </c>
      <c r="H70" s="310">
        <f>IF($D$4="MAP+ADM Waivers",(SUMIF('C Report'!$A$199:$A$298,'C Report Grouper'!$D70,'C Report'!F$199:F$298)+SUMIF('C Report'!$A$399:$A$498,'C Report Grouper'!$D70,'C Report'!F$399:F$498)),SUMIF('C Report'!$A$199:$A$298,'C Report Grouper'!$D70,'C Report'!F$199:F$298))</f>
        <v>0</v>
      </c>
      <c r="I70" s="310">
        <f>IF($D$4="MAP+ADM Waivers",(SUMIF('C Report'!$A$199:$A$298,'C Report Grouper'!$D70,'C Report'!G$199:G$298)+SUMIF('C Report'!$A$399:$A$498,'C Report Grouper'!$D70,'C Report'!G$399:G$498)),SUMIF('C Report'!$A$199:$A$298,'C Report Grouper'!$D70,'C Report'!G$199:G$298))</f>
        <v>0</v>
      </c>
      <c r="J70" s="310">
        <f>IF($D$4="MAP+ADM Waivers",(SUMIF('C Report'!$A$199:$A$298,'C Report Grouper'!$D70,'C Report'!H$199:H$298)+SUMIF('C Report'!$A$399:$A$498,'C Report Grouper'!$D70,'C Report'!H$399:H$498)),SUMIF('C Report'!$A$199:$A$298,'C Report Grouper'!$D70,'C Report'!H$199:H$298))</f>
        <v>0</v>
      </c>
      <c r="K70" s="310">
        <f>IF($D$4="MAP+ADM Waivers",(SUMIF('C Report'!$A$199:$A$298,'C Report Grouper'!$D70,'C Report'!I$199:I$298)+SUMIF('C Report'!$A$399:$A$498,'C Report Grouper'!$D70,'C Report'!I$399:I$498)),SUMIF('C Report'!$A$199:$A$298,'C Report Grouper'!$D70,'C Report'!I$199:I$298))</f>
        <v>0</v>
      </c>
      <c r="L70" s="310">
        <f>IF($D$4="MAP+ADM Waivers",(SUMIF('C Report'!$A$199:$A$298,'C Report Grouper'!$D70,'C Report'!J$199:J$298)+SUMIF('C Report'!$A$399:$A$498,'C Report Grouper'!$D70,'C Report'!J$399:J$498)),SUMIF('C Report'!$A$199:$A$298,'C Report Grouper'!$D70,'C Report'!J$199:J$298))</f>
        <v>0</v>
      </c>
      <c r="M70" s="310">
        <f>IF($D$4="MAP+ADM Waivers",(SUMIF('C Report'!$A$199:$A$298,'C Report Grouper'!$D70,'C Report'!K$199:K$298)+SUMIF('C Report'!$A$399:$A$498,'C Report Grouper'!$D70,'C Report'!K$399:K$498)),SUMIF('C Report'!$A$199:$A$298,'C Report Grouper'!$D70,'C Report'!K$199:K$298))</f>
        <v>0</v>
      </c>
      <c r="N70" s="310">
        <f>IF($D$4="MAP+ADM Waivers",(SUMIF('C Report'!$A$199:$A$298,'C Report Grouper'!$D70,'C Report'!L$199:L$298)+SUMIF('C Report'!$A$399:$A$498,'C Report Grouper'!$D70,'C Report'!L$399:L$498)),SUMIF('C Report'!$A$199:$A$298,'C Report Grouper'!$D70,'C Report'!L$199:L$298))</f>
        <v>0</v>
      </c>
      <c r="O70" s="310">
        <f>IF($D$4="MAP+ADM Waivers",(SUMIF('C Report'!$A$199:$A$298,'C Report Grouper'!$D70,'C Report'!M$199:M$298)+SUMIF('C Report'!$A$399:$A$498,'C Report Grouper'!$D70,'C Report'!M$399:M$498)),SUMIF('C Report'!$A$199:$A$298,'C Report Grouper'!$D70,'C Report'!M$199:M$298))</f>
        <v>0</v>
      </c>
      <c r="P70" s="310">
        <f>IF($D$4="MAP+ADM Waivers",(SUMIF('C Report'!$A$199:$A$298,'C Report Grouper'!$D70,'C Report'!N$199:N$298)+SUMIF('C Report'!$A$399:$A$498,'C Report Grouper'!$D70,'C Report'!N$399:N$498)),SUMIF('C Report'!$A$199:$A$298,'C Report Grouper'!$D70,'C Report'!N$199:N$298))</f>
        <v>0</v>
      </c>
      <c r="Q70" s="310">
        <f>IF($D$4="MAP+ADM Waivers",(SUMIF('C Report'!$A$199:$A$298,'C Report Grouper'!$D70,'C Report'!O$199:O$298)+SUMIF('C Report'!$A$399:$A$498,'C Report Grouper'!$D70,'C Report'!O$399:O$498)),SUMIF('C Report'!$A$199:$A$298,'C Report Grouper'!$D70,'C Report'!O$199:O$298))</f>
        <v>0</v>
      </c>
      <c r="R70" s="310">
        <f>IF($D$4="MAP+ADM Waivers",(SUMIF('C Report'!$A$199:$A$298,'C Report Grouper'!$D70,'C Report'!P$199:P$298)+SUMIF('C Report'!$A$399:$A$498,'C Report Grouper'!$D70,'C Report'!P$399:P$498)),SUMIF('C Report'!$A$199:$A$298,'C Report Grouper'!$D70,'C Report'!P$199:P$298))</f>
        <v>0</v>
      </c>
      <c r="S70" s="310">
        <f>IF($D$4="MAP+ADM Waivers",(SUMIF('C Report'!$A$199:$A$298,'C Report Grouper'!$D70,'C Report'!Q$199:Q$298)+SUMIF('C Report'!$A$399:$A$498,'C Report Grouper'!$D70,'C Report'!Q$399:Q$498)),SUMIF('C Report'!$A$199:$A$298,'C Report Grouper'!$D70,'C Report'!Q$199:Q$298))</f>
        <v>0</v>
      </c>
      <c r="T70" s="310">
        <f>IF($D$4="MAP+ADM Waivers",(SUMIF('C Report'!$A$199:$A$298,'C Report Grouper'!$D70,'C Report'!R$199:R$298)+SUMIF('C Report'!$A$399:$A$498,'C Report Grouper'!$D70,'C Report'!R$399:R$498)),SUMIF('C Report'!$A$199:$A$298,'C Report Grouper'!$D70,'C Report'!R$199:R$298))</f>
        <v>0</v>
      </c>
      <c r="U70" s="310">
        <f>IF($D$4="MAP+ADM Waivers",(SUMIF('C Report'!$A$199:$A$298,'C Report Grouper'!$D70,'C Report'!S$199:S$298)+SUMIF('C Report'!$A$399:$A$498,'C Report Grouper'!$D70,'C Report'!S$399:S$498)),SUMIF('C Report'!$A$199:$A$298,'C Report Grouper'!$D70,'C Report'!S$199:S$298))</f>
        <v>0</v>
      </c>
      <c r="V70" s="310">
        <f>IF($D$4="MAP+ADM Waivers",(SUMIF('C Report'!$A$199:$A$298,'C Report Grouper'!$D70,'C Report'!T$199:T$298)+SUMIF('C Report'!$A$399:$A$498,'C Report Grouper'!$D70,'C Report'!T$399:T$498)),SUMIF('C Report'!$A$199:$A$298,'C Report Grouper'!$D70,'C Report'!T$199:T$298))</f>
        <v>0</v>
      </c>
      <c r="W70" s="310">
        <f>IF($D$4="MAP+ADM Waivers",(SUMIF('C Report'!$A$199:$A$298,'C Report Grouper'!$D70,'C Report'!U$199:U$298)+SUMIF('C Report'!$A$399:$A$498,'C Report Grouper'!$D70,'C Report'!U$399:U$498)),SUMIF('C Report'!$A$199:$A$298,'C Report Grouper'!$D70,'C Report'!U$199:U$298))</f>
        <v>0</v>
      </c>
      <c r="X70" s="310">
        <f>IF($D$4="MAP+ADM Waivers",(SUMIF('C Report'!$A$199:$A$298,'C Report Grouper'!$D70,'C Report'!V$199:V$298)+SUMIF('C Report'!$A$399:$A$498,'C Report Grouper'!$D70,'C Report'!V$399:V$498)),SUMIF('C Report'!$A$199:$A$298,'C Report Grouper'!$D70,'C Report'!V$199:V$298))</f>
        <v>0</v>
      </c>
      <c r="Y70" s="310">
        <f>IF($D$4="MAP+ADM Waivers",(SUMIF('C Report'!$A$199:$A$298,'C Report Grouper'!$D70,'C Report'!W$199:W$298)+SUMIF('C Report'!$A$399:$A$498,'C Report Grouper'!$D70,'C Report'!W$399:W$498)),SUMIF('C Report'!$A$199:$A$298,'C Report Grouper'!$D70,'C Report'!W$199:W$298))</f>
        <v>0</v>
      </c>
      <c r="Z70" s="310">
        <f>IF($D$4="MAP+ADM Waivers",(SUMIF('C Report'!$A$199:$A$298,'C Report Grouper'!$D70,'C Report'!X$199:X$298)+SUMIF('C Report'!$A$399:$A$498,'C Report Grouper'!$D70,'C Report'!X$399:X$498)),SUMIF('C Report'!$A$199:$A$298,'C Report Grouper'!$D70,'C Report'!X$199:X$298))</f>
        <v>0</v>
      </c>
      <c r="AA70" s="310">
        <f>IF($D$4="MAP+ADM Waivers",(SUMIF('C Report'!$A$199:$A$298,'C Report Grouper'!$D70,'C Report'!Y$199:Y$298)+SUMIF('C Report'!$A$399:$A$498,'C Report Grouper'!$D70,'C Report'!Y$399:Y$498)),SUMIF('C Report'!$A$199:$A$298,'C Report Grouper'!$D70,'C Report'!Y$199:Y$298))</f>
        <v>0</v>
      </c>
      <c r="AB70" s="310">
        <f>IF($D$4="MAP+ADM Waivers",(SUMIF('C Report'!$A$199:$A$298,'C Report Grouper'!$D70,'C Report'!Z$199:Z$298)+SUMIF('C Report'!$A$399:$A$498,'C Report Grouper'!$D70,'C Report'!Z$399:Z$498)),SUMIF('C Report'!$A$199:$A$298,'C Report Grouper'!$D70,'C Report'!Z$199:Z$298))</f>
        <v>0</v>
      </c>
      <c r="AC70" s="311">
        <f>IF($D$4="MAP+ADM Waivers",(SUMIF('C Report'!$A$199:$A$298,'C Report Grouper'!$D70,'C Report'!AA$199:AA$298)+SUMIF('C Report'!$A$399:$A$498,'C Report Grouper'!$D70,'C Report'!AA$399:AA$498)),SUMIF('C Report'!$A$199:$A$298,'C Report Grouper'!$D70,'C Report'!AA$199:AA$298))</f>
        <v>0</v>
      </c>
    </row>
    <row r="71" spans="2:29" x14ac:dyDescent="0.2">
      <c r="B71" s="456" t="str">
        <f>IFERROR(VLOOKUP(C71,'MEG Def'!$A$35:$B$40,2),"")</f>
        <v/>
      </c>
      <c r="C71" s="115"/>
      <c r="D71" s="693"/>
      <c r="E71" s="309">
        <f>IF($D$4="MAP+ADM Waivers",(SUMIF('C Report'!$A$199:$A$298,'C Report Grouper'!$D71,'C Report'!C$199:C$298)+SUMIF('C Report'!$A$399:$A$498,'C Report Grouper'!$D71,'C Report'!C$399:C$498)),SUMIF('C Report'!$A$199:$A$298,'C Report Grouper'!$D71,'C Report'!C$199:C$298))</f>
        <v>0</v>
      </c>
      <c r="F71" s="310">
        <f>IF($D$4="MAP+ADM Waivers",(SUMIF('C Report'!$A$199:$A$298,'C Report Grouper'!$D71,'C Report'!D$199:D$298)+SUMIF('C Report'!$A$399:$A$498,'C Report Grouper'!$D71,'C Report'!D$399:D$498)),SUMIF('C Report'!$A$199:$A$298,'C Report Grouper'!$D71,'C Report'!D$199:D$298))</f>
        <v>0</v>
      </c>
      <c r="G71" s="310">
        <f>IF($D$4="MAP+ADM Waivers",(SUMIF('C Report'!$A$199:$A$298,'C Report Grouper'!$D71,'C Report'!E$199:E$298)+SUMIF('C Report'!$A$399:$A$498,'C Report Grouper'!$D71,'C Report'!E$399:E$498)),SUMIF('C Report'!$A$199:$A$298,'C Report Grouper'!$D71,'C Report'!E$199:E$298))</f>
        <v>0</v>
      </c>
      <c r="H71" s="310">
        <f>IF($D$4="MAP+ADM Waivers",(SUMIF('C Report'!$A$199:$A$298,'C Report Grouper'!$D71,'C Report'!F$199:F$298)+SUMIF('C Report'!$A$399:$A$498,'C Report Grouper'!$D71,'C Report'!F$399:F$498)),SUMIF('C Report'!$A$199:$A$298,'C Report Grouper'!$D71,'C Report'!F$199:F$298))</f>
        <v>0</v>
      </c>
      <c r="I71" s="310">
        <f>IF($D$4="MAP+ADM Waivers",(SUMIF('C Report'!$A$199:$A$298,'C Report Grouper'!$D71,'C Report'!G$199:G$298)+SUMIF('C Report'!$A$399:$A$498,'C Report Grouper'!$D71,'C Report'!G$399:G$498)),SUMIF('C Report'!$A$199:$A$298,'C Report Grouper'!$D71,'C Report'!G$199:G$298))</f>
        <v>0</v>
      </c>
      <c r="J71" s="310">
        <f>IF($D$4="MAP+ADM Waivers",(SUMIF('C Report'!$A$199:$A$298,'C Report Grouper'!$D71,'C Report'!H$199:H$298)+SUMIF('C Report'!$A$399:$A$498,'C Report Grouper'!$D71,'C Report'!H$399:H$498)),SUMIF('C Report'!$A$199:$A$298,'C Report Grouper'!$D71,'C Report'!H$199:H$298))</f>
        <v>0</v>
      </c>
      <c r="K71" s="310">
        <f>IF($D$4="MAP+ADM Waivers",(SUMIF('C Report'!$A$199:$A$298,'C Report Grouper'!$D71,'C Report'!I$199:I$298)+SUMIF('C Report'!$A$399:$A$498,'C Report Grouper'!$D71,'C Report'!I$399:I$498)),SUMIF('C Report'!$A$199:$A$298,'C Report Grouper'!$D71,'C Report'!I$199:I$298))</f>
        <v>0</v>
      </c>
      <c r="L71" s="310">
        <f>IF($D$4="MAP+ADM Waivers",(SUMIF('C Report'!$A$199:$A$298,'C Report Grouper'!$D71,'C Report'!J$199:J$298)+SUMIF('C Report'!$A$399:$A$498,'C Report Grouper'!$D71,'C Report'!J$399:J$498)),SUMIF('C Report'!$A$199:$A$298,'C Report Grouper'!$D71,'C Report'!J$199:J$298))</f>
        <v>0</v>
      </c>
      <c r="M71" s="310">
        <f>IF($D$4="MAP+ADM Waivers",(SUMIF('C Report'!$A$199:$A$298,'C Report Grouper'!$D71,'C Report'!K$199:K$298)+SUMIF('C Report'!$A$399:$A$498,'C Report Grouper'!$D71,'C Report'!K$399:K$498)),SUMIF('C Report'!$A$199:$A$298,'C Report Grouper'!$D71,'C Report'!K$199:K$298))</f>
        <v>0</v>
      </c>
      <c r="N71" s="310">
        <f>IF($D$4="MAP+ADM Waivers",(SUMIF('C Report'!$A$199:$A$298,'C Report Grouper'!$D71,'C Report'!L$199:L$298)+SUMIF('C Report'!$A$399:$A$498,'C Report Grouper'!$D71,'C Report'!L$399:L$498)),SUMIF('C Report'!$A$199:$A$298,'C Report Grouper'!$D71,'C Report'!L$199:L$298))</f>
        <v>0</v>
      </c>
      <c r="O71" s="310">
        <f>IF($D$4="MAP+ADM Waivers",(SUMIF('C Report'!$A$199:$A$298,'C Report Grouper'!$D71,'C Report'!M$199:M$298)+SUMIF('C Report'!$A$399:$A$498,'C Report Grouper'!$D71,'C Report'!M$399:M$498)),SUMIF('C Report'!$A$199:$A$298,'C Report Grouper'!$D71,'C Report'!M$199:M$298))</f>
        <v>0</v>
      </c>
      <c r="P71" s="310">
        <f>IF($D$4="MAP+ADM Waivers",(SUMIF('C Report'!$A$199:$A$298,'C Report Grouper'!$D71,'C Report'!N$199:N$298)+SUMIF('C Report'!$A$399:$A$498,'C Report Grouper'!$D71,'C Report'!N$399:N$498)),SUMIF('C Report'!$A$199:$A$298,'C Report Grouper'!$D71,'C Report'!N$199:N$298))</f>
        <v>0</v>
      </c>
      <c r="Q71" s="310">
        <f>IF($D$4="MAP+ADM Waivers",(SUMIF('C Report'!$A$199:$A$298,'C Report Grouper'!$D71,'C Report'!O$199:O$298)+SUMIF('C Report'!$A$399:$A$498,'C Report Grouper'!$D71,'C Report'!O$399:O$498)),SUMIF('C Report'!$A$199:$A$298,'C Report Grouper'!$D71,'C Report'!O$199:O$298))</f>
        <v>0</v>
      </c>
      <c r="R71" s="310">
        <f>IF($D$4="MAP+ADM Waivers",(SUMIF('C Report'!$A$199:$A$298,'C Report Grouper'!$D71,'C Report'!P$199:P$298)+SUMIF('C Report'!$A$399:$A$498,'C Report Grouper'!$D71,'C Report'!P$399:P$498)),SUMIF('C Report'!$A$199:$A$298,'C Report Grouper'!$D71,'C Report'!P$199:P$298))</f>
        <v>0</v>
      </c>
      <c r="S71" s="310">
        <f>IF($D$4="MAP+ADM Waivers",(SUMIF('C Report'!$A$199:$A$298,'C Report Grouper'!$D71,'C Report'!Q$199:Q$298)+SUMIF('C Report'!$A$399:$A$498,'C Report Grouper'!$D71,'C Report'!Q$399:Q$498)),SUMIF('C Report'!$A$199:$A$298,'C Report Grouper'!$D71,'C Report'!Q$199:Q$298))</f>
        <v>0</v>
      </c>
      <c r="T71" s="310">
        <f>IF($D$4="MAP+ADM Waivers",(SUMIF('C Report'!$A$199:$A$298,'C Report Grouper'!$D71,'C Report'!R$199:R$298)+SUMIF('C Report'!$A$399:$A$498,'C Report Grouper'!$D71,'C Report'!R$399:R$498)),SUMIF('C Report'!$A$199:$A$298,'C Report Grouper'!$D71,'C Report'!R$199:R$298))</f>
        <v>0</v>
      </c>
      <c r="U71" s="310">
        <f>IF($D$4="MAP+ADM Waivers",(SUMIF('C Report'!$A$199:$A$298,'C Report Grouper'!$D71,'C Report'!S$199:S$298)+SUMIF('C Report'!$A$399:$A$498,'C Report Grouper'!$D71,'C Report'!S$399:S$498)),SUMIF('C Report'!$A$199:$A$298,'C Report Grouper'!$D71,'C Report'!S$199:S$298))</f>
        <v>0</v>
      </c>
      <c r="V71" s="310">
        <f>IF($D$4="MAP+ADM Waivers",(SUMIF('C Report'!$A$199:$A$298,'C Report Grouper'!$D71,'C Report'!T$199:T$298)+SUMIF('C Report'!$A$399:$A$498,'C Report Grouper'!$D71,'C Report'!T$399:T$498)),SUMIF('C Report'!$A$199:$A$298,'C Report Grouper'!$D71,'C Report'!T$199:T$298))</f>
        <v>0</v>
      </c>
      <c r="W71" s="310">
        <f>IF($D$4="MAP+ADM Waivers",(SUMIF('C Report'!$A$199:$A$298,'C Report Grouper'!$D71,'C Report'!U$199:U$298)+SUMIF('C Report'!$A$399:$A$498,'C Report Grouper'!$D71,'C Report'!U$399:U$498)),SUMIF('C Report'!$A$199:$A$298,'C Report Grouper'!$D71,'C Report'!U$199:U$298))</f>
        <v>0</v>
      </c>
      <c r="X71" s="310">
        <f>IF($D$4="MAP+ADM Waivers",(SUMIF('C Report'!$A$199:$A$298,'C Report Grouper'!$D71,'C Report'!V$199:V$298)+SUMIF('C Report'!$A$399:$A$498,'C Report Grouper'!$D71,'C Report'!V$399:V$498)),SUMIF('C Report'!$A$199:$A$298,'C Report Grouper'!$D71,'C Report'!V$199:V$298))</f>
        <v>0</v>
      </c>
      <c r="Y71" s="310">
        <f>IF($D$4="MAP+ADM Waivers",(SUMIF('C Report'!$A$199:$A$298,'C Report Grouper'!$D71,'C Report'!W$199:W$298)+SUMIF('C Report'!$A$399:$A$498,'C Report Grouper'!$D71,'C Report'!W$399:W$498)),SUMIF('C Report'!$A$199:$A$298,'C Report Grouper'!$D71,'C Report'!W$199:W$298))</f>
        <v>0</v>
      </c>
      <c r="Z71" s="310">
        <f>IF($D$4="MAP+ADM Waivers",(SUMIF('C Report'!$A$199:$A$298,'C Report Grouper'!$D71,'C Report'!X$199:X$298)+SUMIF('C Report'!$A$399:$A$498,'C Report Grouper'!$D71,'C Report'!X$399:X$498)),SUMIF('C Report'!$A$199:$A$298,'C Report Grouper'!$D71,'C Report'!X$199:X$298))</f>
        <v>0</v>
      </c>
      <c r="AA71" s="310">
        <f>IF($D$4="MAP+ADM Waivers",(SUMIF('C Report'!$A$199:$A$298,'C Report Grouper'!$D71,'C Report'!Y$199:Y$298)+SUMIF('C Report'!$A$399:$A$498,'C Report Grouper'!$D71,'C Report'!Y$399:Y$498)),SUMIF('C Report'!$A$199:$A$298,'C Report Grouper'!$D71,'C Report'!Y$199:Y$298))</f>
        <v>0</v>
      </c>
      <c r="AB71" s="310">
        <f>IF($D$4="MAP+ADM Waivers",(SUMIF('C Report'!$A$199:$A$298,'C Report Grouper'!$D71,'C Report'!Z$199:Z$298)+SUMIF('C Report'!$A$399:$A$498,'C Report Grouper'!$D71,'C Report'!Z$399:Z$498)),SUMIF('C Report'!$A$199:$A$298,'C Report Grouper'!$D71,'C Report'!Z$199:Z$298))</f>
        <v>0</v>
      </c>
      <c r="AC71" s="311">
        <f>IF($D$4="MAP+ADM Waivers",(SUMIF('C Report'!$A$199:$A$298,'C Report Grouper'!$D71,'C Report'!AA$199:AA$298)+SUMIF('C Report'!$A$399:$A$498,'C Report Grouper'!$D71,'C Report'!AA$399:AA$498)),SUMIF('C Report'!$A$199:$A$298,'C Report Grouper'!$D71,'C Report'!AA$199:AA$298))</f>
        <v>0</v>
      </c>
    </row>
    <row r="72" spans="2:29" x14ac:dyDescent="0.2">
      <c r="B72" s="456" t="str">
        <f>IFERROR(VLOOKUP(C72,'MEG Def'!$A$35:$B$40,2),"")</f>
        <v/>
      </c>
      <c r="C72" s="115"/>
      <c r="D72" s="693"/>
      <c r="E72" s="309">
        <f>IF($D$4="MAP+ADM Waivers",(SUMIF('C Report'!$A$199:$A$298,'C Report Grouper'!$D72,'C Report'!C$199:C$298)+SUMIF('C Report'!$A$399:$A$498,'C Report Grouper'!$D72,'C Report'!C$399:C$498)),SUMIF('C Report'!$A$199:$A$298,'C Report Grouper'!$D72,'C Report'!C$199:C$298))</f>
        <v>0</v>
      </c>
      <c r="F72" s="310">
        <f>IF($D$4="MAP+ADM Waivers",(SUMIF('C Report'!$A$199:$A$298,'C Report Grouper'!$D72,'C Report'!D$199:D$298)+SUMIF('C Report'!$A$399:$A$498,'C Report Grouper'!$D72,'C Report'!D$399:D$498)),SUMIF('C Report'!$A$199:$A$298,'C Report Grouper'!$D72,'C Report'!D$199:D$298))</f>
        <v>0</v>
      </c>
      <c r="G72" s="310">
        <f>IF($D$4="MAP+ADM Waivers",(SUMIF('C Report'!$A$199:$A$298,'C Report Grouper'!$D72,'C Report'!E$199:E$298)+SUMIF('C Report'!$A$399:$A$498,'C Report Grouper'!$D72,'C Report'!E$399:E$498)),SUMIF('C Report'!$A$199:$A$298,'C Report Grouper'!$D72,'C Report'!E$199:E$298))</f>
        <v>0</v>
      </c>
      <c r="H72" s="310">
        <f>IF($D$4="MAP+ADM Waivers",(SUMIF('C Report'!$A$199:$A$298,'C Report Grouper'!$D72,'C Report'!F$199:F$298)+SUMIF('C Report'!$A$399:$A$498,'C Report Grouper'!$D72,'C Report'!F$399:F$498)),SUMIF('C Report'!$A$199:$A$298,'C Report Grouper'!$D72,'C Report'!F$199:F$298))</f>
        <v>0</v>
      </c>
      <c r="I72" s="310">
        <f>IF($D$4="MAP+ADM Waivers",(SUMIF('C Report'!$A$199:$A$298,'C Report Grouper'!$D72,'C Report'!G$199:G$298)+SUMIF('C Report'!$A$399:$A$498,'C Report Grouper'!$D72,'C Report'!G$399:G$498)),SUMIF('C Report'!$A$199:$A$298,'C Report Grouper'!$D72,'C Report'!G$199:G$298))</f>
        <v>0</v>
      </c>
      <c r="J72" s="310">
        <f>IF($D$4="MAP+ADM Waivers",(SUMIF('C Report'!$A$199:$A$298,'C Report Grouper'!$D72,'C Report'!H$199:H$298)+SUMIF('C Report'!$A$399:$A$498,'C Report Grouper'!$D72,'C Report'!H$399:H$498)),SUMIF('C Report'!$A$199:$A$298,'C Report Grouper'!$D72,'C Report'!H$199:H$298))</f>
        <v>0</v>
      </c>
      <c r="K72" s="310">
        <f>IF($D$4="MAP+ADM Waivers",(SUMIF('C Report'!$A$199:$A$298,'C Report Grouper'!$D72,'C Report'!I$199:I$298)+SUMIF('C Report'!$A$399:$A$498,'C Report Grouper'!$D72,'C Report'!I$399:I$498)),SUMIF('C Report'!$A$199:$A$298,'C Report Grouper'!$D72,'C Report'!I$199:I$298))</f>
        <v>0</v>
      </c>
      <c r="L72" s="310">
        <f>IF($D$4="MAP+ADM Waivers",(SUMIF('C Report'!$A$199:$A$298,'C Report Grouper'!$D72,'C Report'!J$199:J$298)+SUMIF('C Report'!$A$399:$A$498,'C Report Grouper'!$D72,'C Report'!J$399:J$498)),SUMIF('C Report'!$A$199:$A$298,'C Report Grouper'!$D72,'C Report'!J$199:J$298))</f>
        <v>0</v>
      </c>
      <c r="M72" s="310">
        <f>IF($D$4="MAP+ADM Waivers",(SUMIF('C Report'!$A$199:$A$298,'C Report Grouper'!$D72,'C Report'!K$199:K$298)+SUMIF('C Report'!$A$399:$A$498,'C Report Grouper'!$D72,'C Report'!K$399:K$498)),SUMIF('C Report'!$A$199:$A$298,'C Report Grouper'!$D72,'C Report'!K$199:K$298))</f>
        <v>0</v>
      </c>
      <c r="N72" s="310">
        <f>IF($D$4="MAP+ADM Waivers",(SUMIF('C Report'!$A$199:$A$298,'C Report Grouper'!$D72,'C Report'!L$199:L$298)+SUMIF('C Report'!$A$399:$A$498,'C Report Grouper'!$D72,'C Report'!L$399:L$498)),SUMIF('C Report'!$A$199:$A$298,'C Report Grouper'!$D72,'C Report'!L$199:L$298))</f>
        <v>0</v>
      </c>
      <c r="O72" s="310">
        <f>IF($D$4="MAP+ADM Waivers",(SUMIF('C Report'!$A$199:$A$298,'C Report Grouper'!$D72,'C Report'!M$199:M$298)+SUMIF('C Report'!$A$399:$A$498,'C Report Grouper'!$D72,'C Report'!M$399:M$498)),SUMIF('C Report'!$A$199:$A$298,'C Report Grouper'!$D72,'C Report'!M$199:M$298))</f>
        <v>0</v>
      </c>
      <c r="P72" s="310">
        <f>IF($D$4="MAP+ADM Waivers",(SUMIF('C Report'!$A$199:$A$298,'C Report Grouper'!$D72,'C Report'!N$199:N$298)+SUMIF('C Report'!$A$399:$A$498,'C Report Grouper'!$D72,'C Report'!N$399:N$498)),SUMIF('C Report'!$A$199:$A$298,'C Report Grouper'!$D72,'C Report'!N$199:N$298))</f>
        <v>0</v>
      </c>
      <c r="Q72" s="310">
        <f>IF($D$4="MAP+ADM Waivers",(SUMIF('C Report'!$A$199:$A$298,'C Report Grouper'!$D72,'C Report'!O$199:O$298)+SUMIF('C Report'!$A$399:$A$498,'C Report Grouper'!$D72,'C Report'!O$399:O$498)),SUMIF('C Report'!$A$199:$A$298,'C Report Grouper'!$D72,'C Report'!O$199:O$298))</f>
        <v>0</v>
      </c>
      <c r="R72" s="310">
        <f>IF($D$4="MAP+ADM Waivers",(SUMIF('C Report'!$A$199:$A$298,'C Report Grouper'!$D72,'C Report'!P$199:P$298)+SUMIF('C Report'!$A$399:$A$498,'C Report Grouper'!$D72,'C Report'!P$399:P$498)),SUMIF('C Report'!$A$199:$A$298,'C Report Grouper'!$D72,'C Report'!P$199:P$298))</f>
        <v>0</v>
      </c>
      <c r="S72" s="310">
        <f>IF($D$4="MAP+ADM Waivers",(SUMIF('C Report'!$A$199:$A$298,'C Report Grouper'!$D72,'C Report'!Q$199:Q$298)+SUMIF('C Report'!$A$399:$A$498,'C Report Grouper'!$D72,'C Report'!Q$399:Q$498)),SUMIF('C Report'!$A$199:$A$298,'C Report Grouper'!$D72,'C Report'!Q$199:Q$298))</f>
        <v>0</v>
      </c>
      <c r="T72" s="310">
        <f>IF($D$4="MAP+ADM Waivers",(SUMIF('C Report'!$A$199:$A$298,'C Report Grouper'!$D72,'C Report'!R$199:R$298)+SUMIF('C Report'!$A$399:$A$498,'C Report Grouper'!$D72,'C Report'!R$399:R$498)),SUMIF('C Report'!$A$199:$A$298,'C Report Grouper'!$D72,'C Report'!R$199:R$298))</f>
        <v>0</v>
      </c>
      <c r="U72" s="310">
        <f>IF($D$4="MAP+ADM Waivers",(SUMIF('C Report'!$A$199:$A$298,'C Report Grouper'!$D72,'C Report'!S$199:S$298)+SUMIF('C Report'!$A$399:$A$498,'C Report Grouper'!$D72,'C Report'!S$399:S$498)),SUMIF('C Report'!$A$199:$A$298,'C Report Grouper'!$D72,'C Report'!S$199:S$298))</f>
        <v>0</v>
      </c>
      <c r="V72" s="310">
        <f>IF($D$4="MAP+ADM Waivers",(SUMIF('C Report'!$A$199:$A$298,'C Report Grouper'!$D72,'C Report'!T$199:T$298)+SUMIF('C Report'!$A$399:$A$498,'C Report Grouper'!$D72,'C Report'!T$399:T$498)),SUMIF('C Report'!$A$199:$A$298,'C Report Grouper'!$D72,'C Report'!T$199:T$298))</f>
        <v>0</v>
      </c>
      <c r="W72" s="310">
        <f>IF($D$4="MAP+ADM Waivers",(SUMIF('C Report'!$A$199:$A$298,'C Report Grouper'!$D72,'C Report'!U$199:U$298)+SUMIF('C Report'!$A$399:$A$498,'C Report Grouper'!$D72,'C Report'!U$399:U$498)),SUMIF('C Report'!$A$199:$A$298,'C Report Grouper'!$D72,'C Report'!U$199:U$298))</f>
        <v>0</v>
      </c>
      <c r="X72" s="310">
        <f>IF($D$4="MAP+ADM Waivers",(SUMIF('C Report'!$A$199:$A$298,'C Report Grouper'!$D72,'C Report'!V$199:V$298)+SUMIF('C Report'!$A$399:$A$498,'C Report Grouper'!$D72,'C Report'!V$399:V$498)),SUMIF('C Report'!$A$199:$A$298,'C Report Grouper'!$D72,'C Report'!V$199:V$298))</f>
        <v>0</v>
      </c>
      <c r="Y72" s="310">
        <f>IF($D$4="MAP+ADM Waivers",(SUMIF('C Report'!$A$199:$A$298,'C Report Grouper'!$D72,'C Report'!W$199:W$298)+SUMIF('C Report'!$A$399:$A$498,'C Report Grouper'!$D72,'C Report'!W$399:W$498)),SUMIF('C Report'!$A$199:$A$298,'C Report Grouper'!$D72,'C Report'!W$199:W$298))</f>
        <v>0</v>
      </c>
      <c r="Z72" s="310">
        <f>IF($D$4="MAP+ADM Waivers",(SUMIF('C Report'!$A$199:$A$298,'C Report Grouper'!$D72,'C Report'!X$199:X$298)+SUMIF('C Report'!$A$399:$A$498,'C Report Grouper'!$D72,'C Report'!X$399:X$498)),SUMIF('C Report'!$A$199:$A$298,'C Report Grouper'!$D72,'C Report'!X$199:X$298))</f>
        <v>0</v>
      </c>
      <c r="AA72" s="310">
        <f>IF($D$4="MAP+ADM Waivers",(SUMIF('C Report'!$A$199:$A$298,'C Report Grouper'!$D72,'C Report'!Y$199:Y$298)+SUMIF('C Report'!$A$399:$A$498,'C Report Grouper'!$D72,'C Report'!Y$399:Y$498)),SUMIF('C Report'!$A$199:$A$298,'C Report Grouper'!$D72,'C Report'!Y$199:Y$298))</f>
        <v>0</v>
      </c>
      <c r="AB72" s="310">
        <f>IF($D$4="MAP+ADM Waivers",(SUMIF('C Report'!$A$199:$A$298,'C Report Grouper'!$D72,'C Report'!Z$199:Z$298)+SUMIF('C Report'!$A$399:$A$498,'C Report Grouper'!$D72,'C Report'!Z$399:Z$498)),SUMIF('C Report'!$A$199:$A$298,'C Report Grouper'!$D72,'C Report'!Z$199:Z$298))</f>
        <v>0</v>
      </c>
      <c r="AC72" s="311">
        <f>IF($D$4="MAP+ADM Waivers",(SUMIF('C Report'!$A$199:$A$298,'C Report Grouper'!$D72,'C Report'!AA$199:AA$298)+SUMIF('C Report'!$A$399:$A$498,'C Report Grouper'!$D72,'C Report'!AA$399:AA$498)),SUMIF('C Report'!$A$199:$A$298,'C Report Grouper'!$D72,'C Report'!AA$199:AA$298))</f>
        <v>0</v>
      </c>
    </row>
    <row r="73" spans="2:29" x14ac:dyDescent="0.2">
      <c r="B73" s="456" t="str">
        <f>IFERROR(VLOOKUP(C73,'MEG Def'!$A$35:$B$40,2),"")</f>
        <v/>
      </c>
      <c r="C73" s="115"/>
      <c r="D73" s="693"/>
      <c r="E73" s="309">
        <f>IF($D$4="MAP+ADM Waivers",(SUMIF('C Report'!$A$199:$A$298,'C Report Grouper'!$D73,'C Report'!C$199:C$298)+SUMIF('C Report'!$A$399:$A$498,'C Report Grouper'!$D73,'C Report'!C$399:C$498)),SUMIF('C Report'!$A$199:$A$298,'C Report Grouper'!$D73,'C Report'!C$199:C$298))</f>
        <v>0</v>
      </c>
      <c r="F73" s="310">
        <f>IF($D$4="MAP+ADM Waivers",(SUMIF('C Report'!$A$199:$A$298,'C Report Grouper'!$D73,'C Report'!D$199:D$298)+SUMIF('C Report'!$A$399:$A$498,'C Report Grouper'!$D73,'C Report'!D$399:D$498)),SUMIF('C Report'!$A$199:$A$298,'C Report Grouper'!$D73,'C Report'!D$199:D$298))</f>
        <v>0</v>
      </c>
      <c r="G73" s="310">
        <f>IF($D$4="MAP+ADM Waivers",(SUMIF('C Report'!$A$199:$A$298,'C Report Grouper'!$D73,'C Report'!E$199:E$298)+SUMIF('C Report'!$A$399:$A$498,'C Report Grouper'!$D73,'C Report'!E$399:E$498)),SUMIF('C Report'!$A$199:$A$298,'C Report Grouper'!$D73,'C Report'!E$199:E$298))</f>
        <v>0</v>
      </c>
      <c r="H73" s="310">
        <f>IF($D$4="MAP+ADM Waivers",(SUMIF('C Report'!$A$199:$A$298,'C Report Grouper'!$D73,'C Report'!F$199:F$298)+SUMIF('C Report'!$A$399:$A$498,'C Report Grouper'!$D73,'C Report'!F$399:F$498)),SUMIF('C Report'!$A$199:$A$298,'C Report Grouper'!$D73,'C Report'!F$199:F$298))</f>
        <v>0</v>
      </c>
      <c r="I73" s="310">
        <f>IF($D$4="MAP+ADM Waivers",(SUMIF('C Report'!$A$199:$A$298,'C Report Grouper'!$D73,'C Report'!G$199:G$298)+SUMIF('C Report'!$A$399:$A$498,'C Report Grouper'!$D73,'C Report'!G$399:G$498)),SUMIF('C Report'!$A$199:$A$298,'C Report Grouper'!$D73,'C Report'!G$199:G$298))</f>
        <v>0</v>
      </c>
      <c r="J73" s="310">
        <f>IF($D$4="MAP+ADM Waivers",(SUMIF('C Report'!$A$199:$A$298,'C Report Grouper'!$D73,'C Report'!H$199:H$298)+SUMIF('C Report'!$A$399:$A$498,'C Report Grouper'!$D73,'C Report'!H$399:H$498)),SUMIF('C Report'!$A$199:$A$298,'C Report Grouper'!$D73,'C Report'!H$199:H$298))</f>
        <v>0</v>
      </c>
      <c r="K73" s="310">
        <f>IF($D$4="MAP+ADM Waivers",(SUMIF('C Report'!$A$199:$A$298,'C Report Grouper'!$D73,'C Report'!I$199:I$298)+SUMIF('C Report'!$A$399:$A$498,'C Report Grouper'!$D73,'C Report'!I$399:I$498)),SUMIF('C Report'!$A$199:$A$298,'C Report Grouper'!$D73,'C Report'!I$199:I$298))</f>
        <v>0</v>
      </c>
      <c r="L73" s="310">
        <f>IF($D$4="MAP+ADM Waivers",(SUMIF('C Report'!$A$199:$A$298,'C Report Grouper'!$D73,'C Report'!J$199:J$298)+SUMIF('C Report'!$A$399:$A$498,'C Report Grouper'!$D73,'C Report'!J$399:J$498)),SUMIF('C Report'!$A$199:$A$298,'C Report Grouper'!$D73,'C Report'!J$199:J$298))</f>
        <v>0</v>
      </c>
      <c r="M73" s="310">
        <f>IF($D$4="MAP+ADM Waivers",(SUMIF('C Report'!$A$199:$A$298,'C Report Grouper'!$D73,'C Report'!K$199:K$298)+SUMIF('C Report'!$A$399:$A$498,'C Report Grouper'!$D73,'C Report'!K$399:K$498)),SUMIF('C Report'!$A$199:$A$298,'C Report Grouper'!$D73,'C Report'!K$199:K$298))</f>
        <v>0</v>
      </c>
      <c r="N73" s="310">
        <f>IF($D$4="MAP+ADM Waivers",(SUMIF('C Report'!$A$199:$A$298,'C Report Grouper'!$D73,'C Report'!L$199:L$298)+SUMIF('C Report'!$A$399:$A$498,'C Report Grouper'!$D73,'C Report'!L$399:L$498)),SUMIF('C Report'!$A$199:$A$298,'C Report Grouper'!$D73,'C Report'!L$199:L$298))</f>
        <v>0</v>
      </c>
      <c r="O73" s="310">
        <f>IF($D$4="MAP+ADM Waivers",(SUMIF('C Report'!$A$199:$A$298,'C Report Grouper'!$D73,'C Report'!M$199:M$298)+SUMIF('C Report'!$A$399:$A$498,'C Report Grouper'!$D73,'C Report'!M$399:M$498)),SUMIF('C Report'!$A$199:$A$298,'C Report Grouper'!$D73,'C Report'!M$199:M$298))</f>
        <v>0</v>
      </c>
      <c r="P73" s="310">
        <f>IF($D$4="MAP+ADM Waivers",(SUMIF('C Report'!$A$199:$A$298,'C Report Grouper'!$D73,'C Report'!N$199:N$298)+SUMIF('C Report'!$A$399:$A$498,'C Report Grouper'!$D73,'C Report'!N$399:N$498)),SUMIF('C Report'!$A$199:$A$298,'C Report Grouper'!$D73,'C Report'!N$199:N$298))</f>
        <v>0</v>
      </c>
      <c r="Q73" s="310">
        <f>IF($D$4="MAP+ADM Waivers",(SUMIF('C Report'!$A$199:$A$298,'C Report Grouper'!$D73,'C Report'!O$199:O$298)+SUMIF('C Report'!$A$399:$A$498,'C Report Grouper'!$D73,'C Report'!O$399:O$498)),SUMIF('C Report'!$A$199:$A$298,'C Report Grouper'!$D73,'C Report'!O$199:O$298))</f>
        <v>0</v>
      </c>
      <c r="R73" s="310">
        <f>IF($D$4="MAP+ADM Waivers",(SUMIF('C Report'!$A$199:$A$298,'C Report Grouper'!$D73,'C Report'!P$199:P$298)+SUMIF('C Report'!$A$399:$A$498,'C Report Grouper'!$D73,'C Report'!P$399:P$498)),SUMIF('C Report'!$A$199:$A$298,'C Report Grouper'!$D73,'C Report'!P$199:P$298))</f>
        <v>0</v>
      </c>
      <c r="S73" s="310">
        <f>IF($D$4="MAP+ADM Waivers",(SUMIF('C Report'!$A$199:$A$298,'C Report Grouper'!$D73,'C Report'!Q$199:Q$298)+SUMIF('C Report'!$A$399:$A$498,'C Report Grouper'!$D73,'C Report'!Q$399:Q$498)),SUMIF('C Report'!$A$199:$A$298,'C Report Grouper'!$D73,'C Report'!Q$199:Q$298))</f>
        <v>0</v>
      </c>
      <c r="T73" s="310">
        <f>IF($D$4="MAP+ADM Waivers",(SUMIF('C Report'!$A$199:$A$298,'C Report Grouper'!$D73,'C Report'!R$199:R$298)+SUMIF('C Report'!$A$399:$A$498,'C Report Grouper'!$D73,'C Report'!R$399:R$498)),SUMIF('C Report'!$A$199:$A$298,'C Report Grouper'!$D73,'C Report'!R$199:R$298))</f>
        <v>0</v>
      </c>
      <c r="U73" s="310">
        <f>IF($D$4="MAP+ADM Waivers",(SUMIF('C Report'!$A$199:$A$298,'C Report Grouper'!$D73,'C Report'!S$199:S$298)+SUMIF('C Report'!$A$399:$A$498,'C Report Grouper'!$D73,'C Report'!S$399:S$498)),SUMIF('C Report'!$A$199:$A$298,'C Report Grouper'!$D73,'C Report'!S$199:S$298))</f>
        <v>0</v>
      </c>
      <c r="V73" s="310">
        <f>IF($D$4="MAP+ADM Waivers",(SUMIF('C Report'!$A$199:$A$298,'C Report Grouper'!$D73,'C Report'!T$199:T$298)+SUMIF('C Report'!$A$399:$A$498,'C Report Grouper'!$D73,'C Report'!T$399:T$498)),SUMIF('C Report'!$A$199:$A$298,'C Report Grouper'!$D73,'C Report'!T$199:T$298))</f>
        <v>0</v>
      </c>
      <c r="W73" s="310">
        <f>IF($D$4="MAP+ADM Waivers",(SUMIF('C Report'!$A$199:$A$298,'C Report Grouper'!$D73,'C Report'!U$199:U$298)+SUMIF('C Report'!$A$399:$A$498,'C Report Grouper'!$D73,'C Report'!U$399:U$498)),SUMIF('C Report'!$A$199:$A$298,'C Report Grouper'!$D73,'C Report'!U$199:U$298))</f>
        <v>0</v>
      </c>
      <c r="X73" s="310">
        <f>IF($D$4="MAP+ADM Waivers",(SUMIF('C Report'!$A$199:$A$298,'C Report Grouper'!$D73,'C Report'!V$199:V$298)+SUMIF('C Report'!$A$399:$A$498,'C Report Grouper'!$D73,'C Report'!V$399:V$498)),SUMIF('C Report'!$A$199:$A$298,'C Report Grouper'!$D73,'C Report'!V$199:V$298))</f>
        <v>0</v>
      </c>
      <c r="Y73" s="310">
        <f>IF($D$4="MAP+ADM Waivers",(SUMIF('C Report'!$A$199:$A$298,'C Report Grouper'!$D73,'C Report'!W$199:W$298)+SUMIF('C Report'!$A$399:$A$498,'C Report Grouper'!$D73,'C Report'!W$399:W$498)),SUMIF('C Report'!$A$199:$A$298,'C Report Grouper'!$D73,'C Report'!W$199:W$298))</f>
        <v>0</v>
      </c>
      <c r="Z73" s="310">
        <f>IF($D$4="MAP+ADM Waivers",(SUMIF('C Report'!$A$199:$A$298,'C Report Grouper'!$D73,'C Report'!X$199:X$298)+SUMIF('C Report'!$A$399:$A$498,'C Report Grouper'!$D73,'C Report'!X$399:X$498)),SUMIF('C Report'!$A$199:$A$298,'C Report Grouper'!$D73,'C Report'!X$199:X$298))</f>
        <v>0</v>
      </c>
      <c r="AA73" s="310">
        <f>IF($D$4="MAP+ADM Waivers",(SUMIF('C Report'!$A$199:$A$298,'C Report Grouper'!$D73,'C Report'!Y$199:Y$298)+SUMIF('C Report'!$A$399:$A$498,'C Report Grouper'!$D73,'C Report'!Y$399:Y$498)),SUMIF('C Report'!$A$199:$A$298,'C Report Grouper'!$D73,'C Report'!Y$199:Y$298))</f>
        <v>0</v>
      </c>
      <c r="AB73" s="310">
        <f>IF($D$4="MAP+ADM Waivers",(SUMIF('C Report'!$A$199:$A$298,'C Report Grouper'!$D73,'C Report'!Z$199:Z$298)+SUMIF('C Report'!$A$399:$A$498,'C Report Grouper'!$D73,'C Report'!Z$399:Z$498)),SUMIF('C Report'!$A$199:$A$298,'C Report Grouper'!$D73,'C Report'!Z$199:Z$298))</f>
        <v>0</v>
      </c>
      <c r="AC73" s="311">
        <f>IF($D$4="MAP+ADM Waivers",(SUMIF('C Report'!$A$199:$A$298,'C Report Grouper'!$D73,'C Report'!AA$199:AA$298)+SUMIF('C Report'!$A$399:$A$498,'C Report Grouper'!$D73,'C Report'!AA$399:AA$498)),SUMIF('C Report'!$A$199:$A$298,'C Report Grouper'!$D73,'C Report'!AA$199:AA$298))</f>
        <v>0</v>
      </c>
    </row>
    <row r="74" spans="2:29" x14ac:dyDescent="0.2">
      <c r="B74" s="456" t="str">
        <f>IFERROR(VLOOKUP(C74,'MEG Def'!$A$35:$B$40,2),"")</f>
        <v/>
      </c>
      <c r="C74" s="115"/>
      <c r="D74" s="693"/>
      <c r="E74" s="309">
        <f>IF($D$4="MAP+ADM Waivers",(SUMIF('C Report'!$A$199:$A$298,'C Report Grouper'!$D74,'C Report'!C$199:C$298)+SUMIF('C Report'!$A$399:$A$498,'C Report Grouper'!$D74,'C Report'!C$399:C$498)),SUMIF('C Report'!$A$199:$A$298,'C Report Grouper'!$D74,'C Report'!C$199:C$298))</f>
        <v>0</v>
      </c>
      <c r="F74" s="310">
        <f>IF($D$4="MAP+ADM Waivers",(SUMIF('C Report'!$A$199:$A$298,'C Report Grouper'!$D74,'C Report'!D$199:D$298)+SUMIF('C Report'!$A$399:$A$498,'C Report Grouper'!$D74,'C Report'!D$399:D$498)),SUMIF('C Report'!$A$199:$A$298,'C Report Grouper'!$D74,'C Report'!D$199:D$298))</f>
        <v>0</v>
      </c>
      <c r="G74" s="310">
        <f>IF($D$4="MAP+ADM Waivers",(SUMIF('C Report'!$A$199:$A$298,'C Report Grouper'!$D74,'C Report'!E$199:E$298)+SUMIF('C Report'!$A$399:$A$498,'C Report Grouper'!$D74,'C Report'!E$399:E$498)),SUMIF('C Report'!$A$199:$A$298,'C Report Grouper'!$D74,'C Report'!E$199:E$298))</f>
        <v>0</v>
      </c>
      <c r="H74" s="310">
        <f>IF($D$4="MAP+ADM Waivers",(SUMIF('C Report'!$A$199:$A$298,'C Report Grouper'!$D74,'C Report'!F$199:F$298)+SUMIF('C Report'!$A$399:$A$498,'C Report Grouper'!$D74,'C Report'!F$399:F$498)),SUMIF('C Report'!$A$199:$A$298,'C Report Grouper'!$D74,'C Report'!F$199:F$298))</f>
        <v>0</v>
      </c>
      <c r="I74" s="310">
        <f>IF($D$4="MAP+ADM Waivers",(SUMIF('C Report'!$A$199:$A$298,'C Report Grouper'!$D74,'C Report'!G$199:G$298)+SUMIF('C Report'!$A$399:$A$498,'C Report Grouper'!$D74,'C Report'!G$399:G$498)),SUMIF('C Report'!$A$199:$A$298,'C Report Grouper'!$D74,'C Report'!G$199:G$298))</f>
        <v>0</v>
      </c>
      <c r="J74" s="310">
        <f>IF($D$4="MAP+ADM Waivers",(SUMIF('C Report'!$A$199:$A$298,'C Report Grouper'!$D74,'C Report'!H$199:H$298)+SUMIF('C Report'!$A$399:$A$498,'C Report Grouper'!$D74,'C Report'!H$399:H$498)),SUMIF('C Report'!$A$199:$A$298,'C Report Grouper'!$D74,'C Report'!H$199:H$298))</f>
        <v>0</v>
      </c>
      <c r="K74" s="310">
        <f>IF($D$4="MAP+ADM Waivers",(SUMIF('C Report'!$A$199:$A$298,'C Report Grouper'!$D74,'C Report'!I$199:I$298)+SUMIF('C Report'!$A$399:$A$498,'C Report Grouper'!$D74,'C Report'!I$399:I$498)),SUMIF('C Report'!$A$199:$A$298,'C Report Grouper'!$D74,'C Report'!I$199:I$298))</f>
        <v>0</v>
      </c>
      <c r="L74" s="310">
        <f>IF($D$4="MAP+ADM Waivers",(SUMIF('C Report'!$A$199:$A$298,'C Report Grouper'!$D74,'C Report'!J$199:J$298)+SUMIF('C Report'!$A$399:$A$498,'C Report Grouper'!$D74,'C Report'!J$399:J$498)),SUMIF('C Report'!$A$199:$A$298,'C Report Grouper'!$D74,'C Report'!J$199:J$298))</f>
        <v>0</v>
      </c>
      <c r="M74" s="310">
        <f>IF($D$4="MAP+ADM Waivers",(SUMIF('C Report'!$A$199:$A$298,'C Report Grouper'!$D74,'C Report'!K$199:K$298)+SUMIF('C Report'!$A$399:$A$498,'C Report Grouper'!$D74,'C Report'!K$399:K$498)),SUMIF('C Report'!$A$199:$A$298,'C Report Grouper'!$D74,'C Report'!K$199:K$298))</f>
        <v>0</v>
      </c>
      <c r="N74" s="310">
        <f>IF($D$4="MAP+ADM Waivers",(SUMIF('C Report'!$A$199:$A$298,'C Report Grouper'!$D74,'C Report'!L$199:L$298)+SUMIF('C Report'!$A$399:$A$498,'C Report Grouper'!$D74,'C Report'!L$399:L$498)),SUMIF('C Report'!$A$199:$A$298,'C Report Grouper'!$D74,'C Report'!L$199:L$298))</f>
        <v>0</v>
      </c>
      <c r="O74" s="310">
        <f>IF($D$4="MAP+ADM Waivers",(SUMIF('C Report'!$A$199:$A$298,'C Report Grouper'!$D74,'C Report'!M$199:M$298)+SUMIF('C Report'!$A$399:$A$498,'C Report Grouper'!$D74,'C Report'!M$399:M$498)),SUMIF('C Report'!$A$199:$A$298,'C Report Grouper'!$D74,'C Report'!M$199:M$298))</f>
        <v>0</v>
      </c>
      <c r="P74" s="310">
        <f>IF($D$4="MAP+ADM Waivers",(SUMIF('C Report'!$A$199:$A$298,'C Report Grouper'!$D74,'C Report'!N$199:N$298)+SUMIF('C Report'!$A$399:$A$498,'C Report Grouper'!$D74,'C Report'!N$399:N$498)),SUMIF('C Report'!$A$199:$A$298,'C Report Grouper'!$D74,'C Report'!N$199:N$298))</f>
        <v>0</v>
      </c>
      <c r="Q74" s="310">
        <f>IF($D$4="MAP+ADM Waivers",(SUMIF('C Report'!$A$199:$A$298,'C Report Grouper'!$D74,'C Report'!O$199:O$298)+SUMIF('C Report'!$A$399:$A$498,'C Report Grouper'!$D74,'C Report'!O$399:O$498)),SUMIF('C Report'!$A$199:$A$298,'C Report Grouper'!$D74,'C Report'!O$199:O$298))</f>
        <v>0</v>
      </c>
      <c r="R74" s="310">
        <f>IF($D$4="MAP+ADM Waivers",(SUMIF('C Report'!$A$199:$A$298,'C Report Grouper'!$D74,'C Report'!P$199:P$298)+SUMIF('C Report'!$A$399:$A$498,'C Report Grouper'!$D74,'C Report'!P$399:P$498)),SUMIF('C Report'!$A$199:$A$298,'C Report Grouper'!$D74,'C Report'!P$199:P$298))</f>
        <v>0</v>
      </c>
      <c r="S74" s="310">
        <f>IF($D$4="MAP+ADM Waivers",(SUMIF('C Report'!$A$199:$A$298,'C Report Grouper'!$D74,'C Report'!Q$199:Q$298)+SUMIF('C Report'!$A$399:$A$498,'C Report Grouper'!$D74,'C Report'!Q$399:Q$498)),SUMIF('C Report'!$A$199:$A$298,'C Report Grouper'!$D74,'C Report'!Q$199:Q$298))</f>
        <v>0</v>
      </c>
      <c r="T74" s="310">
        <f>IF($D$4="MAP+ADM Waivers",(SUMIF('C Report'!$A$199:$A$298,'C Report Grouper'!$D74,'C Report'!R$199:R$298)+SUMIF('C Report'!$A$399:$A$498,'C Report Grouper'!$D74,'C Report'!R$399:R$498)),SUMIF('C Report'!$A$199:$A$298,'C Report Grouper'!$D74,'C Report'!R$199:R$298))</f>
        <v>0</v>
      </c>
      <c r="U74" s="310">
        <f>IF($D$4="MAP+ADM Waivers",(SUMIF('C Report'!$A$199:$A$298,'C Report Grouper'!$D74,'C Report'!S$199:S$298)+SUMIF('C Report'!$A$399:$A$498,'C Report Grouper'!$D74,'C Report'!S$399:S$498)),SUMIF('C Report'!$A$199:$A$298,'C Report Grouper'!$D74,'C Report'!S$199:S$298))</f>
        <v>0</v>
      </c>
      <c r="V74" s="310">
        <f>IF($D$4="MAP+ADM Waivers",(SUMIF('C Report'!$A$199:$A$298,'C Report Grouper'!$D74,'C Report'!T$199:T$298)+SUMIF('C Report'!$A$399:$A$498,'C Report Grouper'!$D74,'C Report'!T$399:T$498)),SUMIF('C Report'!$A$199:$A$298,'C Report Grouper'!$D74,'C Report'!T$199:T$298))</f>
        <v>0</v>
      </c>
      <c r="W74" s="310">
        <f>IF($D$4="MAP+ADM Waivers",(SUMIF('C Report'!$A$199:$A$298,'C Report Grouper'!$D74,'C Report'!U$199:U$298)+SUMIF('C Report'!$A$399:$A$498,'C Report Grouper'!$D74,'C Report'!U$399:U$498)),SUMIF('C Report'!$A$199:$A$298,'C Report Grouper'!$D74,'C Report'!U$199:U$298))</f>
        <v>0</v>
      </c>
      <c r="X74" s="310">
        <f>IF($D$4="MAP+ADM Waivers",(SUMIF('C Report'!$A$199:$A$298,'C Report Grouper'!$D74,'C Report'!V$199:V$298)+SUMIF('C Report'!$A$399:$A$498,'C Report Grouper'!$D74,'C Report'!V$399:V$498)),SUMIF('C Report'!$A$199:$A$298,'C Report Grouper'!$D74,'C Report'!V$199:V$298))</f>
        <v>0</v>
      </c>
      <c r="Y74" s="310">
        <f>IF($D$4="MAP+ADM Waivers",(SUMIF('C Report'!$A$199:$A$298,'C Report Grouper'!$D74,'C Report'!W$199:W$298)+SUMIF('C Report'!$A$399:$A$498,'C Report Grouper'!$D74,'C Report'!W$399:W$498)),SUMIF('C Report'!$A$199:$A$298,'C Report Grouper'!$D74,'C Report'!W$199:W$298))</f>
        <v>0</v>
      </c>
      <c r="Z74" s="310">
        <f>IF($D$4="MAP+ADM Waivers",(SUMIF('C Report'!$A$199:$A$298,'C Report Grouper'!$D74,'C Report'!X$199:X$298)+SUMIF('C Report'!$A$399:$A$498,'C Report Grouper'!$D74,'C Report'!X$399:X$498)),SUMIF('C Report'!$A$199:$A$298,'C Report Grouper'!$D74,'C Report'!X$199:X$298))</f>
        <v>0</v>
      </c>
      <c r="AA74" s="310">
        <f>IF($D$4="MAP+ADM Waivers",(SUMIF('C Report'!$A$199:$A$298,'C Report Grouper'!$D74,'C Report'!Y$199:Y$298)+SUMIF('C Report'!$A$399:$A$498,'C Report Grouper'!$D74,'C Report'!Y$399:Y$498)),SUMIF('C Report'!$A$199:$A$298,'C Report Grouper'!$D74,'C Report'!Y$199:Y$298))</f>
        <v>0</v>
      </c>
      <c r="AB74" s="310">
        <f>IF($D$4="MAP+ADM Waivers",(SUMIF('C Report'!$A$199:$A$298,'C Report Grouper'!$D74,'C Report'!Z$199:Z$298)+SUMIF('C Report'!$A$399:$A$498,'C Report Grouper'!$D74,'C Report'!Z$399:Z$498)),SUMIF('C Report'!$A$199:$A$298,'C Report Grouper'!$D74,'C Report'!Z$199:Z$298))</f>
        <v>0</v>
      </c>
      <c r="AC74" s="311">
        <f>IF($D$4="MAP+ADM Waivers",(SUMIF('C Report'!$A$199:$A$298,'C Report Grouper'!$D74,'C Report'!AA$199:AA$298)+SUMIF('C Report'!$A$399:$A$498,'C Report Grouper'!$D74,'C Report'!AA$399:AA$498)),SUMIF('C Report'!$A$199:$A$298,'C Report Grouper'!$D74,'C Report'!AA$199:AA$298))</f>
        <v>0</v>
      </c>
    </row>
    <row r="75" spans="2:29" x14ac:dyDescent="0.2">
      <c r="B75" s="456" t="str">
        <f>IFERROR(VLOOKUP(C75,'MEG Def'!$A$35:$B$40,2),"")</f>
        <v/>
      </c>
      <c r="C75" s="115"/>
      <c r="D75" s="693"/>
      <c r="E75" s="309">
        <f>IF($D$4="MAP+ADM Waivers",(SUMIF('C Report'!$A$199:$A$298,'C Report Grouper'!$D75,'C Report'!C$199:C$298)+SUMIF('C Report'!$A$399:$A$498,'C Report Grouper'!$D75,'C Report'!C$399:C$498)),SUMIF('C Report'!$A$199:$A$298,'C Report Grouper'!$D75,'C Report'!C$199:C$298))</f>
        <v>0</v>
      </c>
      <c r="F75" s="310">
        <f>IF($D$4="MAP+ADM Waivers",(SUMIF('C Report'!$A$199:$A$298,'C Report Grouper'!$D75,'C Report'!D$199:D$298)+SUMIF('C Report'!$A$399:$A$498,'C Report Grouper'!$D75,'C Report'!D$399:D$498)),SUMIF('C Report'!$A$199:$A$298,'C Report Grouper'!$D75,'C Report'!D$199:D$298))</f>
        <v>0</v>
      </c>
      <c r="G75" s="310">
        <f>IF($D$4="MAP+ADM Waivers",(SUMIF('C Report'!$A$199:$A$298,'C Report Grouper'!$D75,'C Report'!E$199:E$298)+SUMIF('C Report'!$A$399:$A$498,'C Report Grouper'!$D75,'C Report'!E$399:E$498)),SUMIF('C Report'!$A$199:$A$298,'C Report Grouper'!$D75,'C Report'!E$199:E$298))</f>
        <v>0</v>
      </c>
      <c r="H75" s="310">
        <f>IF($D$4="MAP+ADM Waivers",(SUMIF('C Report'!$A$199:$A$298,'C Report Grouper'!$D75,'C Report'!F$199:F$298)+SUMIF('C Report'!$A$399:$A$498,'C Report Grouper'!$D75,'C Report'!F$399:F$498)),SUMIF('C Report'!$A$199:$A$298,'C Report Grouper'!$D75,'C Report'!F$199:F$298))</f>
        <v>0</v>
      </c>
      <c r="I75" s="310">
        <f>IF($D$4="MAP+ADM Waivers",(SUMIF('C Report'!$A$199:$A$298,'C Report Grouper'!$D75,'C Report'!G$199:G$298)+SUMIF('C Report'!$A$399:$A$498,'C Report Grouper'!$D75,'C Report'!G$399:G$498)),SUMIF('C Report'!$A$199:$A$298,'C Report Grouper'!$D75,'C Report'!G$199:G$298))</f>
        <v>0</v>
      </c>
      <c r="J75" s="310">
        <f>IF($D$4="MAP+ADM Waivers",(SUMIF('C Report'!$A$199:$A$298,'C Report Grouper'!$D75,'C Report'!H$199:H$298)+SUMIF('C Report'!$A$399:$A$498,'C Report Grouper'!$D75,'C Report'!H$399:H$498)),SUMIF('C Report'!$A$199:$A$298,'C Report Grouper'!$D75,'C Report'!H$199:H$298))</f>
        <v>0</v>
      </c>
      <c r="K75" s="310">
        <f>IF($D$4="MAP+ADM Waivers",(SUMIF('C Report'!$A$199:$A$298,'C Report Grouper'!$D75,'C Report'!I$199:I$298)+SUMIF('C Report'!$A$399:$A$498,'C Report Grouper'!$D75,'C Report'!I$399:I$498)),SUMIF('C Report'!$A$199:$A$298,'C Report Grouper'!$D75,'C Report'!I$199:I$298))</f>
        <v>0</v>
      </c>
      <c r="L75" s="310">
        <f>IF($D$4="MAP+ADM Waivers",(SUMIF('C Report'!$A$199:$A$298,'C Report Grouper'!$D75,'C Report'!J$199:J$298)+SUMIF('C Report'!$A$399:$A$498,'C Report Grouper'!$D75,'C Report'!J$399:J$498)),SUMIF('C Report'!$A$199:$A$298,'C Report Grouper'!$D75,'C Report'!J$199:J$298))</f>
        <v>0</v>
      </c>
      <c r="M75" s="310">
        <f>IF($D$4="MAP+ADM Waivers",(SUMIF('C Report'!$A$199:$A$298,'C Report Grouper'!$D75,'C Report'!K$199:K$298)+SUMIF('C Report'!$A$399:$A$498,'C Report Grouper'!$D75,'C Report'!K$399:K$498)),SUMIF('C Report'!$A$199:$A$298,'C Report Grouper'!$D75,'C Report'!K$199:K$298))</f>
        <v>0</v>
      </c>
      <c r="N75" s="310">
        <f>IF($D$4="MAP+ADM Waivers",(SUMIF('C Report'!$A$199:$A$298,'C Report Grouper'!$D75,'C Report'!L$199:L$298)+SUMIF('C Report'!$A$399:$A$498,'C Report Grouper'!$D75,'C Report'!L$399:L$498)),SUMIF('C Report'!$A$199:$A$298,'C Report Grouper'!$D75,'C Report'!L$199:L$298))</f>
        <v>0</v>
      </c>
      <c r="O75" s="310">
        <f>IF($D$4="MAP+ADM Waivers",(SUMIF('C Report'!$A$199:$A$298,'C Report Grouper'!$D75,'C Report'!M$199:M$298)+SUMIF('C Report'!$A$399:$A$498,'C Report Grouper'!$D75,'C Report'!M$399:M$498)),SUMIF('C Report'!$A$199:$A$298,'C Report Grouper'!$D75,'C Report'!M$199:M$298))</f>
        <v>0</v>
      </c>
      <c r="P75" s="310">
        <f>IF($D$4="MAP+ADM Waivers",(SUMIF('C Report'!$A$199:$A$298,'C Report Grouper'!$D75,'C Report'!N$199:N$298)+SUMIF('C Report'!$A$399:$A$498,'C Report Grouper'!$D75,'C Report'!N$399:N$498)),SUMIF('C Report'!$A$199:$A$298,'C Report Grouper'!$D75,'C Report'!N$199:N$298))</f>
        <v>0</v>
      </c>
      <c r="Q75" s="310">
        <f>IF($D$4="MAP+ADM Waivers",(SUMIF('C Report'!$A$199:$A$298,'C Report Grouper'!$D75,'C Report'!O$199:O$298)+SUMIF('C Report'!$A$399:$A$498,'C Report Grouper'!$D75,'C Report'!O$399:O$498)),SUMIF('C Report'!$A$199:$A$298,'C Report Grouper'!$D75,'C Report'!O$199:O$298))</f>
        <v>0</v>
      </c>
      <c r="R75" s="310">
        <f>IF($D$4="MAP+ADM Waivers",(SUMIF('C Report'!$A$199:$A$298,'C Report Grouper'!$D75,'C Report'!P$199:P$298)+SUMIF('C Report'!$A$399:$A$498,'C Report Grouper'!$D75,'C Report'!P$399:P$498)),SUMIF('C Report'!$A$199:$A$298,'C Report Grouper'!$D75,'C Report'!P$199:P$298))</f>
        <v>0</v>
      </c>
      <c r="S75" s="310">
        <f>IF($D$4="MAP+ADM Waivers",(SUMIF('C Report'!$A$199:$A$298,'C Report Grouper'!$D75,'C Report'!Q$199:Q$298)+SUMIF('C Report'!$A$399:$A$498,'C Report Grouper'!$D75,'C Report'!Q$399:Q$498)),SUMIF('C Report'!$A$199:$A$298,'C Report Grouper'!$D75,'C Report'!Q$199:Q$298))</f>
        <v>0</v>
      </c>
      <c r="T75" s="310">
        <f>IF($D$4="MAP+ADM Waivers",(SUMIF('C Report'!$A$199:$A$298,'C Report Grouper'!$D75,'C Report'!R$199:R$298)+SUMIF('C Report'!$A$399:$A$498,'C Report Grouper'!$D75,'C Report'!R$399:R$498)),SUMIF('C Report'!$A$199:$A$298,'C Report Grouper'!$D75,'C Report'!R$199:R$298))</f>
        <v>0</v>
      </c>
      <c r="U75" s="310">
        <f>IF($D$4="MAP+ADM Waivers",(SUMIF('C Report'!$A$199:$A$298,'C Report Grouper'!$D75,'C Report'!S$199:S$298)+SUMIF('C Report'!$A$399:$A$498,'C Report Grouper'!$D75,'C Report'!S$399:S$498)),SUMIF('C Report'!$A$199:$A$298,'C Report Grouper'!$D75,'C Report'!S$199:S$298))</f>
        <v>0</v>
      </c>
      <c r="V75" s="310">
        <f>IF($D$4="MAP+ADM Waivers",(SUMIF('C Report'!$A$199:$A$298,'C Report Grouper'!$D75,'C Report'!T$199:T$298)+SUMIF('C Report'!$A$399:$A$498,'C Report Grouper'!$D75,'C Report'!T$399:T$498)),SUMIF('C Report'!$A$199:$A$298,'C Report Grouper'!$D75,'C Report'!T$199:T$298))</f>
        <v>0</v>
      </c>
      <c r="W75" s="310">
        <f>IF($D$4="MAP+ADM Waivers",(SUMIF('C Report'!$A$199:$A$298,'C Report Grouper'!$D75,'C Report'!U$199:U$298)+SUMIF('C Report'!$A$399:$A$498,'C Report Grouper'!$D75,'C Report'!U$399:U$498)),SUMIF('C Report'!$A$199:$A$298,'C Report Grouper'!$D75,'C Report'!U$199:U$298))</f>
        <v>0</v>
      </c>
      <c r="X75" s="310">
        <f>IF($D$4="MAP+ADM Waivers",(SUMIF('C Report'!$A$199:$A$298,'C Report Grouper'!$D75,'C Report'!V$199:V$298)+SUMIF('C Report'!$A$399:$A$498,'C Report Grouper'!$D75,'C Report'!V$399:V$498)),SUMIF('C Report'!$A$199:$A$298,'C Report Grouper'!$D75,'C Report'!V$199:V$298))</f>
        <v>0</v>
      </c>
      <c r="Y75" s="310">
        <f>IF($D$4="MAP+ADM Waivers",(SUMIF('C Report'!$A$199:$A$298,'C Report Grouper'!$D75,'C Report'!W$199:W$298)+SUMIF('C Report'!$A$399:$A$498,'C Report Grouper'!$D75,'C Report'!W$399:W$498)),SUMIF('C Report'!$A$199:$A$298,'C Report Grouper'!$D75,'C Report'!W$199:W$298))</f>
        <v>0</v>
      </c>
      <c r="Z75" s="310">
        <f>IF($D$4="MAP+ADM Waivers",(SUMIF('C Report'!$A$199:$A$298,'C Report Grouper'!$D75,'C Report'!X$199:X$298)+SUMIF('C Report'!$A$399:$A$498,'C Report Grouper'!$D75,'C Report'!X$399:X$498)),SUMIF('C Report'!$A$199:$A$298,'C Report Grouper'!$D75,'C Report'!X$199:X$298))</f>
        <v>0</v>
      </c>
      <c r="AA75" s="310">
        <f>IF($D$4="MAP+ADM Waivers",(SUMIF('C Report'!$A$199:$A$298,'C Report Grouper'!$D75,'C Report'!Y$199:Y$298)+SUMIF('C Report'!$A$399:$A$498,'C Report Grouper'!$D75,'C Report'!Y$399:Y$498)),SUMIF('C Report'!$A$199:$A$298,'C Report Grouper'!$D75,'C Report'!Y$199:Y$298))</f>
        <v>0</v>
      </c>
      <c r="AB75" s="310">
        <f>IF($D$4="MAP+ADM Waivers",(SUMIF('C Report'!$A$199:$A$298,'C Report Grouper'!$D75,'C Report'!Z$199:Z$298)+SUMIF('C Report'!$A$399:$A$498,'C Report Grouper'!$D75,'C Report'!Z$399:Z$498)),SUMIF('C Report'!$A$199:$A$298,'C Report Grouper'!$D75,'C Report'!Z$199:Z$298))</f>
        <v>0</v>
      </c>
      <c r="AC75" s="311">
        <f>IF($D$4="MAP+ADM Waivers",(SUMIF('C Report'!$A$199:$A$298,'C Report Grouper'!$D75,'C Report'!AA$199:AA$298)+SUMIF('C Report'!$A$399:$A$498,'C Report Grouper'!$D75,'C Report'!AA$399:AA$498)),SUMIF('C Report'!$A$199:$A$298,'C Report Grouper'!$D75,'C Report'!AA$199:AA$298))</f>
        <v>0</v>
      </c>
    </row>
    <row r="76" spans="2:29" x14ac:dyDescent="0.2">
      <c r="B76" s="239"/>
      <c r="C76" s="114"/>
      <c r="D76" s="693"/>
      <c r="E76" s="309">
        <f>IF($D$4="MAP+ADM Waivers",(SUMIF('C Report'!$A$199:$A$298,'C Report Grouper'!$D76,'C Report'!C$199:C$298)+SUMIF('C Report'!$A$399:$A$498,'C Report Grouper'!$D76,'C Report'!C$399:C$498)),SUMIF('C Report'!$A$199:$A$298,'C Report Grouper'!$D76,'C Report'!C$199:C$298))</f>
        <v>0</v>
      </c>
      <c r="F76" s="310">
        <f>IF($D$4="MAP+ADM Waivers",(SUMIF('C Report'!$A$199:$A$298,'C Report Grouper'!$D76,'C Report'!D$199:D$298)+SUMIF('C Report'!$A$399:$A$498,'C Report Grouper'!$D76,'C Report'!D$399:D$498)),SUMIF('C Report'!$A$199:$A$298,'C Report Grouper'!$D76,'C Report'!D$199:D$298))</f>
        <v>0</v>
      </c>
      <c r="G76" s="310">
        <f>IF($D$4="MAP+ADM Waivers",(SUMIF('C Report'!$A$199:$A$298,'C Report Grouper'!$D76,'C Report'!E$199:E$298)+SUMIF('C Report'!$A$399:$A$498,'C Report Grouper'!$D76,'C Report'!E$399:E$498)),SUMIF('C Report'!$A$199:$A$298,'C Report Grouper'!$D76,'C Report'!E$199:E$298))</f>
        <v>0</v>
      </c>
      <c r="H76" s="310">
        <f>IF($D$4="MAP+ADM Waivers",(SUMIF('C Report'!$A$199:$A$298,'C Report Grouper'!$D76,'C Report'!F$199:F$298)+SUMIF('C Report'!$A$399:$A$498,'C Report Grouper'!$D76,'C Report'!F$399:F$498)),SUMIF('C Report'!$A$199:$A$298,'C Report Grouper'!$D76,'C Report'!F$199:F$298))</f>
        <v>0</v>
      </c>
      <c r="I76" s="310">
        <f>IF($D$4="MAP+ADM Waivers",(SUMIF('C Report'!$A$199:$A$298,'C Report Grouper'!$D76,'C Report'!G$199:G$298)+SUMIF('C Report'!$A$399:$A$498,'C Report Grouper'!$D76,'C Report'!G$399:G$498)),SUMIF('C Report'!$A$199:$A$298,'C Report Grouper'!$D76,'C Report'!G$199:G$298))</f>
        <v>0</v>
      </c>
      <c r="J76" s="310">
        <f>IF($D$4="MAP+ADM Waivers",(SUMIF('C Report'!$A$199:$A$298,'C Report Grouper'!$D76,'C Report'!H$199:H$298)+SUMIF('C Report'!$A$399:$A$498,'C Report Grouper'!$D76,'C Report'!H$399:H$498)),SUMIF('C Report'!$A$199:$A$298,'C Report Grouper'!$D76,'C Report'!H$199:H$298))</f>
        <v>0</v>
      </c>
      <c r="K76" s="310">
        <f>IF($D$4="MAP+ADM Waivers",(SUMIF('C Report'!$A$199:$A$298,'C Report Grouper'!$D76,'C Report'!I$199:I$298)+SUMIF('C Report'!$A$399:$A$498,'C Report Grouper'!$D76,'C Report'!I$399:I$498)),SUMIF('C Report'!$A$199:$A$298,'C Report Grouper'!$D76,'C Report'!I$199:I$298))</f>
        <v>0</v>
      </c>
      <c r="L76" s="310">
        <f>IF($D$4="MAP+ADM Waivers",(SUMIF('C Report'!$A$199:$A$298,'C Report Grouper'!$D76,'C Report'!J$199:J$298)+SUMIF('C Report'!$A$399:$A$498,'C Report Grouper'!$D76,'C Report'!J$399:J$498)),SUMIF('C Report'!$A$199:$A$298,'C Report Grouper'!$D76,'C Report'!J$199:J$298))</f>
        <v>0</v>
      </c>
      <c r="M76" s="310">
        <f>IF($D$4="MAP+ADM Waivers",(SUMIF('C Report'!$A$199:$A$298,'C Report Grouper'!$D76,'C Report'!K$199:K$298)+SUMIF('C Report'!$A$399:$A$498,'C Report Grouper'!$D76,'C Report'!K$399:K$498)),SUMIF('C Report'!$A$199:$A$298,'C Report Grouper'!$D76,'C Report'!K$199:K$298))</f>
        <v>0</v>
      </c>
      <c r="N76" s="310">
        <f>IF($D$4="MAP+ADM Waivers",(SUMIF('C Report'!$A$199:$A$298,'C Report Grouper'!$D76,'C Report'!L$199:L$298)+SUMIF('C Report'!$A$399:$A$498,'C Report Grouper'!$D76,'C Report'!L$399:L$498)),SUMIF('C Report'!$A$199:$A$298,'C Report Grouper'!$D76,'C Report'!L$199:L$298))</f>
        <v>0</v>
      </c>
      <c r="O76" s="310">
        <f>IF($D$4="MAP+ADM Waivers",(SUMIF('C Report'!$A$199:$A$298,'C Report Grouper'!$D76,'C Report'!M$199:M$298)+SUMIF('C Report'!$A$399:$A$498,'C Report Grouper'!$D76,'C Report'!M$399:M$498)),SUMIF('C Report'!$A$199:$A$298,'C Report Grouper'!$D76,'C Report'!M$199:M$298))</f>
        <v>0</v>
      </c>
      <c r="P76" s="310">
        <f>IF($D$4="MAP+ADM Waivers",(SUMIF('C Report'!$A$199:$A$298,'C Report Grouper'!$D76,'C Report'!N$199:N$298)+SUMIF('C Report'!$A$399:$A$498,'C Report Grouper'!$D76,'C Report'!N$399:N$498)),SUMIF('C Report'!$A$199:$A$298,'C Report Grouper'!$D76,'C Report'!N$199:N$298))</f>
        <v>0</v>
      </c>
      <c r="Q76" s="310">
        <f>IF($D$4="MAP+ADM Waivers",(SUMIF('C Report'!$A$199:$A$298,'C Report Grouper'!$D76,'C Report'!O$199:O$298)+SUMIF('C Report'!$A$399:$A$498,'C Report Grouper'!$D76,'C Report'!O$399:O$498)),SUMIF('C Report'!$A$199:$A$298,'C Report Grouper'!$D76,'C Report'!O$199:O$298))</f>
        <v>0</v>
      </c>
      <c r="R76" s="310">
        <f>IF($D$4="MAP+ADM Waivers",(SUMIF('C Report'!$A$199:$A$298,'C Report Grouper'!$D76,'C Report'!P$199:P$298)+SUMIF('C Report'!$A$399:$A$498,'C Report Grouper'!$D76,'C Report'!P$399:P$498)),SUMIF('C Report'!$A$199:$A$298,'C Report Grouper'!$D76,'C Report'!P$199:P$298))</f>
        <v>0</v>
      </c>
      <c r="S76" s="310">
        <f>IF($D$4="MAP+ADM Waivers",(SUMIF('C Report'!$A$199:$A$298,'C Report Grouper'!$D76,'C Report'!Q$199:Q$298)+SUMIF('C Report'!$A$399:$A$498,'C Report Grouper'!$D76,'C Report'!Q$399:Q$498)),SUMIF('C Report'!$A$199:$A$298,'C Report Grouper'!$D76,'C Report'!Q$199:Q$298))</f>
        <v>0</v>
      </c>
      <c r="T76" s="310">
        <f>IF($D$4="MAP+ADM Waivers",(SUMIF('C Report'!$A$199:$A$298,'C Report Grouper'!$D76,'C Report'!R$199:R$298)+SUMIF('C Report'!$A$399:$A$498,'C Report Grouper'!$D76,'C Report'!R$399:R$498)),SUMIF('C Report'!$A$199:$A$298,'C Report Grouper'!$D76,'C Report'!R$199:R$298))</f>
        <v>0</v>
      </c>
      <c r="U76" s="310">
        <f>IF($D$4="MAP+ADM Waivers",(SUMIF('C Report'!$A$199:$A$298,'C Report Grouper'!$D76,'C Report'!S$199:S$298)+SUMIF('C Report'!$A$399:$A$498,'C Report Grouper'!$D76,'C Report'!S$399:S$498)),SUMIF('C Report'!$A$199:$A$298,'C Report Grouper'!$D76,'C Report'!S$199:S$298))</f>
        <v>0</v>
      </c>
      <c r="V76" s="310">
        <f>IF($D$4="MAP+ADM Waivers",(SUMIF('C Report'!$A$199:$A$298,'C Report Grouper'!$D76,'C Report'!T$199:T$298)+SUMIF('C Report'!$A$399:$A$498,'C Report Grouper'!$D76,'C Report'!T$399:T$498)),SUMIF('C Report'!$A$199:$A$298,'C Report Grouper'!$D76,'C Report'!T$199:T$298))</f>
        <v>0</v>
      </c>
      <c r="W76" s="310">
        <f>IF($D$4="MAP+ADM Waivers",(SUMIF('C Report'!$A$199:$A$298,'C Report Grouper'!$D76,'C Report'!U$199:U$298)+SUMIF('C Report'!$A$399:$A$498,'C Report Grouper'!$D76,'C Report'!U$399:U$498)),SUMIF('C Report'!$A$199:$A$298,'C Report Grouper'!$D76,'C Report'!U$199:U$298))</f>
        <v>0</v>
      </c>
      <c r="X76" s="310">
        <f>IF($D$4="MAP+ADM Waivers",(SUMIF('C Report'!$A$199:$A$298,'C Report Grouper'!$D76,'C Report'!V$199:V$298)+SUMIF('C Report'!$A$399:$A$498,'C Report Grouper'!$D76,'C Report'!V$399:V$498)),SUMIF('C Report'!$A$199:$A$298,'C Report Grouper'!$D76,'C Report'!V$199:V$298))</f>
        <v>0</v>
      </c>
      <c r="Y76" s="310">
        <f>IF($D$4="MAP+ADM Waivers",(SUMIF('C Report'!$A$199:$A$298,'C Report Grouper'!$D76,'C Report'!W$199:W$298)+SUMIF('C Report'!$A$399:$A$498,'C Report Grouper'!$D76,'C Report'!W$399:W$498)),SUMIF('C Report'!$A$199:$A$298,'C Report Grouper'!$D76,'C Report'!W$199:W$298))</f>
        <v>0</v>
      </c>
      <c r="Z76" s="310">
        <f>IF($D$4="MAP+ADM Waivers",(SUMIF('C Report'!$A$199:$A$298,'C Report Grouper'!$D76,'C Report'!X$199:X$298)+SUMIF('C Report'!$A$399:$A$498,'C Report Grouper'!$D76,'C Report'!X$399:X$498)),SUMIF('C Report'!$A$199:$A$298,'C Report Grouper'!$D76,'C Report'!X$199:X$298))</f>
        <v>0</v>
      </c>
      <c r="AA76" s="310">
        <f>IF($D$4="MAP+ADM Waivers",(SUMIF('C Report'!$A$199:$A$298,'C Report Grouper'!$D76,'C Report'!Y$199:Y$298)+SUMIF('C Report'!$A$399:$A$498,'C Report Grouper'!$D76,'C Report'!Y$399:Y$498)),SUMIF('C Report'!$A$199:$A$298,'C Report Grouper'!$D76,'C Report'!Y$199:Y$298))</f>
        <v>0</v>
      </c>
      <c r="AB76" s="310">
        <f>IF($D$4="MAP+ADM Waivers",(SUMIF('C Report'!$A$199:$A$298,'C Report Grouper'!$D76,'C Report'!Z$199:Z$298)+SUMIF('C Report'!$A$399:$A$498,'C Report Grouper'!$D76,'C Report'!Z$399:Z$498)),SUMIF('C Report'!$A$199:$A$298,'C Report Grouper'!$D76,'C Report'!Z$199:Z$298))</f>
        <v>0</v>
      </c>
      <c r="AC76" s="311">
        <f>IF($D$4="MAP+ADM Waivers",(SUMIF('C Report'!$A$199:$A$298,'C Report Grouper'!$D76,'C Report'!AA$199:AA$298)+SUMIF('C Report'!$A$399:$A$498,'C Report Grouper'!$D76,'C Report'!AA$399:AA$498)),SUMIF('C Report'!$A$199:$A$298,'C Report Grouper'!$D76,'C Report'!AA$199:AA$298))</f>
        <v>0</v>
      </c>
    </row>
    <row r="77" spans="2:29" x14ac:dyDescent="0.2">
      <c r="B77" s="214" t="s">
        <v>42</v>
      </c>
      <c r="C77" s="114"/>
      <c r="D77" s="693"/>
      <c r="E77" s="309">
        <f>IF($D$4="MAP+ADM Waivers",(SUMIF('C Report'!$A$199:$A$298,'C Report Grouper'!$D77,'C Report'!C$199:C$298)+SUMIF('C Report'!$A$399:$A$498,'C Report Grouper'!$D77,'C Report'!C$399:C$498)),SUMIF('C Report'!$A$199:$A$298,'C Report Grouper'!$D77,'C Report'!C$199:C$298))</f>
        <v>0</v>
      </c>
      <c r="F77" s="310">
        <f>IF($D$4="MAP+ADM Waivers",(SUMIF('C Report'!$A$199:$A$298,'C Report Grouper'!$D77,'C Report'!D$199:D$298)+SUMIF('C Report'!$A$399:$A$498,'C Report Grouper'!$D77,'C Report'!D$399:D$498)),SUMIF('C Report'!$A$199:$A$298,'C Report Grouper'!$D77,'C Report'!D$199:D$298))</f>
        <v>0</v>
      </c>
      <c r="G77" s="310">
        <f>IF($D$4="MAP+ADM Waivers",(SUMIF('C Report'!$A$199:$A$298,'C Report Grouper'!$D77,'C Report'!E$199:E$298)+SUMIF('C Report'!$A$399:$A$498,'C Report Grouper'!$D77,'C Report'!E$399:E$498)),SUMIF('C Report'!$A$199:$A$298,'C Report Grouper'!$D77,'C Report'!E$199:E$298))</f>
        <v>0</v>
      </c>
      <c r="H77" s="310">
        <f>IF($D$4="MAP+ADM Waivers",(SUMIF('C Report'!$A$199:$A$298,'C Report Grouper'!$D77,'C Report'!F$199:F$298)+SUMIF('C Report'!$A$399:$A$498,'C Report Grouper'!$D77,'C Report'!F$399:F$498)),SUMIF('C Report'!$A$199:$A$298,'C Report Grouper'!$D77,'C Report'!F$199:F$298))</f>
        <v>0</v>
      </c>
      <c r="I77" s="310">
        <f>IF($D$4="MAP+ADM Waivers",(SUMIF('C Report'!$A$199:$A$298,'C Report Grouper'!$D77,'C Report'!G$199:G$298)+SUMIF('C Report'!$A$399:$A$498,'C Report Grouper'!$D77,'C Report'!G$399:G$498)),SUMIF('C Report'!$A$199:$A$298,'C Report Grouper'!$D77,'C Report'!G$199:G$298))</f>
        <v>0</v>
      </c>
      <c r="J77" s="310">
        <f>IF($D$4="MAP+ADM Waivers",(SUMIF('C Report'!$A$199:$A$298,'C Report Grouper'!$D77,'C Report'!H$199:H$298)+SUMIF('C Report'!$A$399:$A$498,'C Report Grouper'!$D77,'C Report'!H$399:H$498)),SUMIF('C Report'!$A$199:$A$298,'C Report Grouper'!$D77,'C Report'!H$199:H$298))</f>
        <v>0</v>
      </c>
      <c r="K77" s="310">
        <f>IF($D$4="MAP+ADM Waivers",(SUMIF('C Report'!$A$199:$A$298,'C Report Grouper'!$D77,'C Report'!I$199:I$298)+SUMIF('C Report'!$A$399:$A$498,'C Report Grouper'!$D77,'C Report'!I$399:I$498)),SUMIF('C Report'!$A$199:$A$298,'C Report Grouper'!$D77,'C Report'!I$199:I$298))</f>
        <v>0</v>
      </c>
      <c r="L77" s="310">
        <f>IF($D$4="MAP+ADM Waivers",(SUMIF('C Report'!$A$199:$A$298,'C Report Grouper'!$D77,'C Report'!J$199:J$298)+SUMIF('C Report'!$A$399:$A$498,'C Report Grouper'!$D77,'C Report'!J$399:J$498)),SUMIF('C Report'!$A$199:$A$298,'C Report Grouper'!$D77,'C Report'!J$199:J$298))</f>
        <v>0</v>
      </c>
      <c r="M77" s="310">
        <f>IF($D$4="MAP+ADM Waivers",(SUMIF('C Report'!$A$199:$A$298,'C Report Grouper'!$D77,'C Report'!K$199:K$298)+SUMIF('C Report'!$A$399:$A$498,'C Report Grouper'!$D77,'C Report'!K$399:K$498)),SUMIF('C Report'!$A$199:$A$298,'C Report Grouper'!$D77,'C Report'!K$199:K$298))</f>
        <v>0</v>
      </c>
      <c r="N77" s="310">
        <f>IF($D$4="MAP+ADM Waivers",(SUMIF('C Report'!$A$199:$A$298,'C Report Grouper'!$D77,'C Report'!L$199:L$298)+SUMIF('C Report'!$A$399:$A$498,'C Report Grouper'!$D77,'C Report'!L$399:L$498)),SUMIF('C Report'!$A$199:$A$298,'C Report Grouper'!$D77,'C Report'!L$199:L$298))</f>
        <v>0</v>
      </c>
      <c r="O77" s="310">
        <f>IF($D$4="MAP+ADM Waivers",(SUMIF('C Report'!$A$199:$A$298,'C Report Grouper'!$D77,'C Report'!M$199:M$298)+SUMIF('C Report'!$A$399:$A$498,'C Report Grouper'!$D77,'C Report'!M$399:M$498)),SUMIF('C Report'!$A$199:$A$298,'C Report Grouper'!$D77,'C Report'!M$199:M$298))</f>
        <v>0</v>
      </c>
      <c r="P77" s="310">
        <f>IF($D$4="MAP+ADM Waivers",(SUMIF('C Report'!$A$199:$A$298,'C Report Grouper'!$D77,'C Report'!N$199:N$298)+SUMIF('C Report'!$A$399:$A$498,'C Report Grouper'!$D77,'C Report'!N$399:N$498)),SUMIF('C Report'!$A$199:$A$298,'C Report Grouper'!$D77,'C Report'!N$199:N$298))</f>
        <v>0</v>
      </c>
      <c r="Q77" s="310">
        <f>IF($D$4="MAP+ADM Waivers",(SUMIF('C Report'!$A$199:$A$298,'C Report Grouper'!$D77,'C Report'!O$199:O$298)+SUMIF('C Report'!$A$399:$A$498,'C Report Grouper'!$D77,'C Report'!O$399:O$498)),SUMIF('C Report'!$A$199:$A$298,'C Report Grouper'!$D77,'C Report'!O$199:O$298))</f>
        <v>0</v>
      </c>
      <c r="R77" s="310">
        <f>IF($D$4="MAP+ADM Waivers",(SUMIF('C Report'!$A$199:$A$298,'C Report Grouper'!$D77,'C Report'!P$199:P$298)+SUMIF('C Report'!$A$399:$A$498,'C Report Grouper'!$D77,'C Report'!P$399:P$498)),SUMIF('C Report'!$A$199:$A$298,'C Report Grouper'!$D77,'C Report'!P$199:P$298))</f>
        <v>0</v>
      </c>
      <c r="S77" s="310">
        <f>IF($D$4="MAP+ADM Waivers",(SUMIF('C Report'!$A$199:$A$298,'C Report Grouper'!$D77,'C Report'!Q$199:Q$298)+SUMIF('C Report'!$A$399:$A$498,'C Report Grouper'!$D77,'C Report'!Q$399:Q$498)),SUMIF('C Report'!$A$199:$A$298,'C Report Grouper'!$D77,'C Report'!Q$199:Q$298))</f>
        <v>0</v>
      </c>
      <c r="T77" s="310">
        <f>IF($D$4="MAP+ADM Waivers",(SUMIF('C Report'!$A$199:$A$298,'C Report Grouper'!$D77,'C Report'!R$199:R$298)+SUMIF('C Report'!$A$399:$A$498,'C Report Grouper'!$D77,'C Report'!R$399:R$498)),SUMIF('C Report'!$A$199:$A$298,'C Report Grouper'!$D77,'C Report'!R$199:R$298))</f>
        <v>0</v>
      </c>
      <c r="U77" s="310">
        <f>IF($D$4="MAP+ADM Waivers",(SUMIF('C Report'!$A$199:$A$298,'C Report Grouper'!$D77,'C Report'!S$199:S$298)+SUMIF('C Report'!$A$399:$A$498,'C Report Grouper'!$D77,'C Report'!S$399:S$498)),SUMIF('C Report'!$A$199:$A$298,'C Report Grouper'!$D77,'C Report'!S$199:S$298))</f>
        <v>0</v>
      </c>
      <c r="V77" s="310">
        <f>IF($D$4="MAP+ADM Waivers",(SUMIF('C Report'!$A$199:$A$298,'C Report Grouper'!$D77,'C Report'!T$199:T$298)+SUMIF('C Report'!$A$399:$A$498,'C Report Grouper'!$D77,'C Report'!T$399:T$498)),SUMIF('C Report'!$A$199:$A$298,'C Report Grouper'!$D77,'C Report'!T$199:T$298))</f>
        <v>0</v>
      </c>
      <c r="W77" s="310">
        <f>IF($D$4="MAP+ADM Waivers",(SUMIF('C Report'!$A$199:$A$298,'C Report Grouper'!$D77,'C Report'!U$199:U$298)+SUMIF('C Report'!$A$399:$A$498,'C Report Grouper'!$D77,'C Report'!U$399:U$498)),SUMIF('C Report'!$A$199:$A$298,'C Report Grouper'!$D77,'C Report'!U$199:U$298))</f>
        <v>0</v>
      </c>
      <c r="X77" s="310">
        <f>IF($D$4="MAP+ADM Waivers",(SUMIF('C Report'!$A$199:$A$298,'C Report Grouper'!$D77,'C Report'!V$199:V$298)+SUMIF('C Report'!$A$399:$A$498,'C Report Grouper'!$D77,'C Report'!V$399:V$498)),SUMIF('C Report'!$A$199:$A$298,'C Report Grouper'!$D77,'C Report'!V$199:V$298))</f>
        <v>0</v>
      </c>
      <c r="Y77" s="310">
        <f>IF($D$4="MAP+ADM Waivers",(SUMIF('C Report'!$A$199:$A$298,'C Report Grouper'!$D77,'C Report'!W$199:W$298)+SUMIF('C Report'!$A$399:$A$498,'C Report Grouper'!$D77,'C Report'!W$399:W$498)),SUMIF('C Report'!$A$199:$A$298,'C Report Grouper'!$D77,'C Report'!W$199:W$298))</f>
        <v>0</v>
      </c>
      <c r="Z77" s="310">
        <f>IF($D$4="MAP+ADM Waivers",(SUMIF('C Report'!$A$199:$A$298,'C Report Grouper'!$D77,'C Report'!X$199:X$298)+SUMIF('C Report'!$A$399:$A$498,'C Report Grouper'!$D77,'C Report'!X$399:X$498)),SUMIF('C Report'!$A$199:$A$298,'C Report Grouper'!$D77,'C Report'!X$199:X$298))</f>
        <v>0</v>
      </c>
      <c r="AA77" s="310">
        <f>IF($D$4="MAP+ADM Waivers",(SUMIF('C Report'!$A$199:$A$298,'C Report Grouper'!$D77,'C Report'!Y$199:Y$298)+SUMIF('C Report'!$A$399:$A$498,'C Report Grouper'!$D77,'C Report'!Y$399:Y$498)),SUMIF('C Report'!$A$199:$A$298,'C Report Grouper'!$D77,'C Report'!Y$199:Y$298))</f>
        <v>0</v>
      </c>
      <c r="AB77" s="310">
        <f>IF($D$4="MAP+ADM Waivers",(SUMIF('C Report'!$A$199:$A$298,'C Report Grouper'!$D77,'C Report'!Z$199:Z$298)+SUMIF('C Report'!$A$399:$A$498,'C Report Grouper'!$D77,'C Report'!Z$399:Z$498)),SUMIF('C Report'!$A$199:$A$298,'C Report Grouper'!$D77,'C Report'!Z$199:Z$298))</f>
        <v>0</v>
      </c>
      <c r="AC77" s="311">
        <f>IF($D$4="MAP+ADM Waivers",(SUMIF('C Report'!$A$199:$A$298,'C Report Grouper'!$D77,'C Report'!AA$199:AA$298)+SUMIF('C Report'!$A$399:$A$498,'C Report Grouper'!$D77,'C Report'!AA$399:AA$498)),SUMIF('C Report'!$A$199:$A$298,'C Report Grouper'!$D77,'C Report'!AA$199:AA$298))</f>
        <v>0</v>
      </c>
    </row>
    <row r="78" spans="2:29" x14ac:dyDescent="0.2">
      <c r="B78" s="456" t="str">
        <f>IFERROR(VLOOKUP(C78,'MEG Def'!$A$42:$B$45,2),"")</f>
        <v/>
      </c>
      <c r="C78" s="114"/>
      <c r="D78" s="693"/>
      <c r="E78" s="309">
        <f>IF($D$4="MAP+ADM Waivers",(SUMIF('C Report'!$A$199:$A$298,'C Report Grouper'!$D78,'C Report'!C$199:C$298)+SUMIF('C Report'!$A$399:$A$498,'C Report Grouper'!$D78,'C Report'!C$399:C$498)),SUMIF('C Report'!$A$199:$A$298,'C Report Grouper'!$D78,'C Report'!C$199:C$298))</f>
        <v>0</v>
      </c>
      <c r="F78" s="310">
        <f>IF($D$4="MAP+ADM Waivers",(SUMIF('C Report'!$A$199:$A$298,'C Report Grouper'!$D78,'C Report'!D$199:D$298)+SUMIF('C Report'!$A$399:$A$498,'C Report Grouper'!$D78,'C Report'!D$399:D$498)),SUMIF('C Report'!$A$199:$A$298,'C Report Grouper'!$D78,'C Report'!D$199:D$298))</f>
        <v>0</v>
      </c>
      <c r="G78" s="310">
        <f>IF($D$4="MAP+ADM Waivers",(SUMIF('C Report'!$A$199:$A$298,'C Report Grouper'!$D78,'C Report'!E$199:E$298)+SUMIF('C Report'!$A$399:$A$498,'C Report Grouper'!$D78,'C Report'!E$399:E$498)),SUMIF('C Report'!$A$199:$A$298,'C Report Grouper'!$D78,'C Report'!E$199:E$298))</f>
        <v>0</v>
      </c>
      <c r="H78" s="310">
        <f>IF($D$4="MAP+ADM Waivers",(SUMIF('C Report'!$A$199:$A$298,'C Report Grouper'!$D78,'C Report'!F$199:F$298)+SUMIF('C Report'!$A$399:$A$498,'C Report Grouper'!$D78,'C Report'!F$399:F$498)),SUMIF('C Report'!$A$199:$A$298,'C Report Grouper'!$D78,'C Report'!F$199:F$298))</f>
        <v>0</v>
      </c>
      <c r="I78" s="310">
        <f>IF($D$4="MAP+ADM Waivers",(SUMIF('C Report'!$A$199:$A$298,'C Report Grouper'!$D78,'C Report'!G$199:G$298)+SUMIF('C Report'!$A$399:$A$498,'C Report Grouper'!$D78,'C Report'!G$399:G$498)),SUMIF('C Report'!$A$199:$A$298,'C Report Grouper'!$D78,'C Report'!G$199:G$298))</f>
        <v>0</v>
      </c>
      <c r="J78" s="310">
        <f>IF($D$4="MAP+ADM Waivers",(SUMIF('C Report'!$A$199:$A$298,'C Report Grouper'!$D78,'C Report'!H$199:H$298)+SUMIF('C Report'!$A$399:$A$498,'C Report Grouper'!$D78,'C Report'!H$399:H$498)),SUMIF('C Report'!$A$199:$A$298,'C Report Grouper'!$D78,'C Report'!H$199:H$298))</f>
        <v>0</v>
      </c>
      <c r="K78" s="310">
        <f>IF($D$4="MAP+ADM Waivers",(SUMIF('C Report'!$A$199:$A$298,'C Report Grouper'!$D78,'C Report'!I$199:I$298)+SUMIF('C Report'!$A$399:$A$498,'C Report Grouper'!$D78,'C Report'!I$399:I$498)),SUMIF('C Report'!$A$199:$A$298,'C Report Grouper'!$D78,'C Report'!I$199:I$298))</f>
        <v>0</v>
      </c>
      <c r="L78" s="310">
        <f>IF($D$4="MAP+ADM Waivers",(SUMIF('C Report'!$A$199:$A$298,'C Report Grouper'!$D78,'C Report'!J$199:J$298)+SUMIF('C Report'!$A$399:$A$498,'C Report Grouper'!$D78,'C Report'!J$399:J$498)),SUMIF('C Report'!$A$199:$A$298,'C Report Grouper'!$D78,'C Report'!J$199:J$298))</f>
        <v>0</v>
      </c>
      <c r="M78" s="310">
        <f>IF($D$4="MAP+ADM Waivers",(SUMIF('C Report'!$A$199:$A$298,'C Report Grouper'!$D78,'C Report'!K$199:K$298)+SUMIF('C Report'!$A$399:$A$498,'C Report Grouper'!$D78,'C Report'!K$399:K$498)),SUMIF('C Report'!$A$199:$A$298,'C Report Grouper'!$D78,'C Report'!K$199:K$298))</f>
        <v>0</v>
      </c>
      <c r="N78" s="310">
        <f>IF($D$4="MAP+ADM Waivers",(SUMIF('C Report'!$A$199:$A$298,'C Report Grouper'!$D78,'C Report'!L$199:L$298)+SUMIF('C Report'!$A$399:$A$498,'C Report Grouper'!$D78,'C Report'!L$399:L$498)),SUMIF('C Report'!$A$199:$A$298,'C Report Grouper'!$D78,'C Report'!L$199:L$298))</f>
        <v>0</v>
      </c>
      <c r="O78" s="310">
        <f>IF($D$4="MAP+ADM Waivers",(SUMIF('C Report'!$A$199:$A$298,'C Report Grouper'!$D78,'C Report'!M$199:M$298)+SUMIF('C Report'!$A$399:$A$498,'C Report Grouper'!$D78,'C Report'!M$399:M$498)),SUMIF('C Report'!$A$199:$A$298,'C Report Grouper'!$D78,'C Report'!M$199:M$298))</f>
        <v>0</v>
      </c>
      <c r="P78" s="310">
        <f>IF($D$4="MAP+ADM Waivers",(SUMIF('C Report'!$A$199:$A$298,'C Report Grouper'!$D78,'C Report'!N$199:N$298)+SUMIF('C Report'!$A$399:$A$498,'C Report Grouper'!$D78,'C Report'!N$399:N$498)),SUMIF('C Report'!$A$199:$A$298,'C Report Grouper'!$D78,'C Report'!N$199:N$298))</f>
        <v>0</v>
      </c>
      <c r="Q78" s="310">
        <f>IF($D$4="MAP+ADM Waivers",(SUMIF('C Report'!$A$199:$A$298,'C Report Grouper'!$D78,'C Report'!O$199:O$298)+SUMIF('C Report'!$A$399:$A$498,'C Report Grouper'!$D78,'C Report'!O$399:O$498)),SUMIF('C Report'!$A$199:$A$298,'C Report Grouper'!$D78,'C Report'!O$199:O$298))</f>
        <v>0</v>
      </c>
      <c r="R78" s="310">
        <f>IF($D$4="MAP+ADM Waivers",(SUMIF('C Report'!$A$199:$A$298,'C Report Grouper'!$D78,'C Report'!P$199:P$298)+SUMIF('C Report'!$A$399:$A$498,'C Report Grouper'!$D78,'C Report'!P$399:P$498)),SUMIF('C Report'!$A$199:$A$298,'C Report Grouper'!$D78,'C Report'!P$199:P$298))</f>
        <v>0</v>
      </c>
      <c r="S78" s="310">
        <f>IF($D$4="MAP+ADM Waivers",(SUMIF('C Report'!$A$199:$A$298,'C Report Grouper'!$D78,'C Report'!Q$199:Q$298)+SUMIF('C Report'!$A$399:$A$498,'C Report Grouper'!$D78,'C Report'!Q$399:Q$498)),SUMIF('C Report'!$A$199:$A$298,'C Report Grouper'!$D78,'C Report'!Q$199:Q$298))</f>
        <v>0</v>
      </c>
      <c r="T78" s="310">
        <f>IF($D$4="MAP+ADM Waivers",(SUMIF('C Report'!$A$199:$A$298,'C Report Grouper'!$D78,'C Report'!R$199:R$298)+SUMIF('C Report'!$A$399:$A$498,'C Report Grouper'!$D78,'C Report'!R$399:R$498)),SUMIF('C Report'!$A$199:$A$298,'C Report Grouper'!$D78,'C Report'!R$199:R$298))</f>
        <v>0</v>
      </c>
      <c r="U78" s="310">
        <f>IF($D$4="MAP+ADM Waivers",(SUMIF('C Report'!$A$199:$A$298,'C Report Grouper'!$D78,'C Report'!S$199:S$298)+SUMIF('C Report'!$A$399:$A$498,'C Report Grouper'!$D78,'C Report'!S$399:S$498)),SUMIF('C Report'!$A$199:$A$298,'C Report Grouper'!$D78,'C Report'!S$199:S$298))</f>
        <v>0</v>
      </c>
      <c r="V78" s="310">
        <f>IF($D$4="MAP+ADM Waivers",(SUMIF('C Report'!$A$199:$A$298,'C Report Grouper'!$D78,'C Report'!T$199:T$298)+SUMIF('C Report'!$A$399:$A$498,'C Report Grouper'!$D78,'C Report'!T$399:T$498)),SUMIF('C Report'!$A$199:$A$298,'C Report Grouper'!$D78,'C Report'!T$199:T$298))</f>
        <v>0</v>
      </c>
      <c r="W78" s="310">
        <f>IF($D$4="MAP+ADM Waivers",(SUMIF('C Report'!$A$199:$A$298,'C Report Grouper'!$D78,'C Report'!U$199:U$298)+SUMIF('C Report'!$A$399:$A$498,'C Report Grouper'!$D78,'C Report'!U$399:U$498)),SUMIF('C Report'!$A$199:$A$298,'C Report Grouper'!$D78,'C Report'!U$199:U$298))</f>
        <v>0</v>
      </c>
      <c r="X78" s="310">
        <f>IF($D$4="MAP+ADM Waivers",(SUMIF('C Report'!$A$199:$A$298,'C Report Grouper'!$D78,'C Report'!V$199:V$298)+SUMIF('C Report'!$A$399:$A$498,'C Report Grouper'!$D78,'C Report'!V$399:V$498)),SUMIF('C Report'!$A$199:$A$298,'C Report Grouper'!$D78,'C Report'!V$199:V$298))</f>
        <v>0</v>
      </c>
      <c r="Y78" s="310">
        <f>IF($D$4="MAP+ADM Waivers",(SUMIF('C Report'!$A$199:$A$298,'C Report Grouper'!$D78,'C Report'!W$199:W$298)+SUMIF('C Report'!$A$399:$A$498,'C Report Grouper'!$D78,'C Report'!W$399:W$498)),SUMIF('C Report'!$A$199:$A$298,'C Report Grouper'!$D78,'C Report'!W$199:W$298))</f>
        <v>0</v>
      </c>
      <c r="Z78" s="310">
        <f>IF($D$4="MAP+ADM Waivers",(SUMIF('C Report'!$A$199:$A$298,'C Report Grouper'!$D78,'C Report'!X$199:X$298)+SUMIF('C Report'!$A$399:$A$498,'C Report Grouper'!$D78,'C Report'!X$399:X$498)),SUMIF('C Report'!$A$199:$A$298,'C Report Grouper'!$D78,'C Report'!X$199:X$298))</f>
        <v>0</v>
      </c>
      <c r="AA78" s="310">
        <f>IF($D$4="MAP+ADM Waivers",(SUMIF('C Report'!$A$199:$A$298,'C Report Grouper'!$D78,'C Report'!Y$199:Y$298)+SUMIF('C Report'!$A$399:$A$498,'C Report Grouper'!$D78,'C Report'!Y$399:Y$498)),SUMIF('C Report'!$A$199:$A$298,'C Report Grouper'!$D78,'C Report'!Y$199:Y$298))</f>
        <v>0</v>
      </c>
      <c r="AB78" s="310">
        <f>IF($D$4="MAP+ADM Waivers",(SUMIF('C Report'!$A$199:$A$298,'C Report Grouper'!$D78,'C Report'!Z$199:Z$298)+SUMIF('C Report'!$A$399:$A$498,'C Report Grouper'!$D78,'C Report'!Z$399:Z$498)),SUMIF('C Report'!$A$199:$A$298,'C Report Grouper'!$D78,'C Report'!Z$199:Z$298))</f>
        <v>0</v>
      </c>
      <c r="AC78" s="311">
        <f>IF($D$4="MAP+ADM Waivers",(SUMIF('C Report'!$A$199:$A$298,'C Report Grouper'!$D78,'C Report'!AA$199:AA$298)+SUMIF('C Report'!$A$399:$A$498,'C Report Grouper'!$D78,'C Report'!AA$399:AA$498)),SUMIF('C Report'!$A$199:$A$298,'C Report Grouper'!$D78,'C Report'!AA$199:AA$298))</f>
        <v>0</v>
      </c>
    </row>
    <row r="79" spans="2:29" x14ac:dyDescent="0.2">
      <c r="B79" s="456" t="str">
        <f>IFERROR(VLOOKUP(C79,'MEG Def'!$A$42:$B$45,2),"")</f>
        <v/>
      </c>
      <c r="C79" s="114"/>
      <c r="D79" s="693"/>
      <c r="E79" s="309">
        <f>IF($D$4="MAP+ADM Waivers",(SUMIF('C Report'!$A$199:$A$298,'C Report Grouper'!$D79,'C Report'!C$199:C$298)+SUMIF('C Report'!$A$399:$A$498,'C Report Grouper'!$D79,'C Report'!C$399:C$498)),SUMIF('C Report'!$A$199:$A$298,'C Report Grouper'!$D79,'C Report'!C$199:C$298))</f>
        <v>0</v>
      </c>
      <c r="F79" s="310">
        <f>IF($D$4="MAP+ADM Waivers",(SUMIF('C Report'!$A$199:$A$298,'C Report Grouper'!$D79,'C Report'!D$199:D$298)+SUMIF('C Report'!$A$399:$A$498,'C Report Grouper'!$D79,'C Report'!D$399:D$498)),SUMIF('C Report'!$A$199:$A$298,'C Report Grouper'!$D79,'C Report'!D$199:D$298))</f>
        <v>0</v>
      </c>
      <c r="G79" s="310">
        <f>IF($D$4="MAP+ADM Waivers",(SUMIF('C Report'!$A$199:$A$298,'C Report Grouper'!$D79,'C Report'!E$199:E$298)+SUMIF('C Report'!$A$399:$A$498,'C Report Grouper'!$D79,'C Report'!E$399:E$498)),SUMIF('C Report'!$A$199:$A$298,'C Report Grouper'!$D79,'C Report'!E$199:E$298))</f>
        <v>0</v>
      </c>
      <c r="H79" s="310">
        <f>IF($D$4="MAP+ADM Waivers",(SUMIF('C Report'!$A$199:$A$298,'C Report Grouper'!$D79,'C Report'!F$199:F$298)+SUMIF('C Report'!$A$399:$A$498,'C Report Grouper'!$D79,'C Report'!F$399:F$498)),SUMIF('C Report'!$A$199:$A$298,'C Report Grouper'!$D79,'C Report'!F$199:F$298))</f>
        <v>0</v>
      </c>
      <c r="I79" s="310">
        <f>IF($D$4="MAP+ADM Waivers",(SUMIF('C Report'!$A$199:$A$298,'C Report Grouper'!$D79,'C Report'!G$199:G$298)+SUMIF('C Report'!$A$399:$A$498,'C Report Grouper'!$D79,'C Report'!G$399:G$498)),SUMIF('C Report'!$A$199:$A$298,'C Report Grouper'!$D79,'C Report'!G$199:G$298))</f>
        <v>0</v>
      </c>
      <c r="J79" s="310">
        <f>IF($D$4="MAP+ADM Waivers",(SUMIF('C Report'!$A$199:$A$298,'C Report Grouper'!$D79,'C Report'!H$199:H$298)+SUMIF('C Report'!$A$399:$A$498,'C Report Grouper'!$D79,'C Report'!H$399:H$498)),SUMIF('C Report'!$A$199:$A$298,'C Report Grouper'!$D79,'C Report'!H$199:H$298))</f>
        <v>0</v>
      </c>
      <c r="K79" s="310">
        <f>IF($D$4="MAP+ADM Waivers",(SUMIF('C Report'!$A$199:$A$298,'C Report Grouper'!$D79,'C Report'!I$199:I$298)+SUMIF('C Report'!$A$399:$A$498,'C Report Grouper'!$D79,'C Report'!I$399:I$498)),SUMIF('C Report'!$A$199:$A$298,'C Report Grouper'!$D79,'C Report'!I$199:I$298))</f>
        <v>0</v>
      </c>
      <c r="L79" s="310">
        <f>IF($D$4="MAP+ADM Waivers",(SUMIF('C Report'!$A$199:$A$298,'C Report Grouper'!$D79,'C Report'!J$199:J$298)+SUMIF('C Report'!$A$399:$A$498,'C Report Grouper'!$D79,'C Report'!J$399:J$498)),SUMIF('C Report'!$A$199:$A$298,'C Report Grouper'!$D79,'C Report'!J$199:J$298))</f>
        <v>0</v>
      </c>
      <c r="M79" s="310">
        <f>IF($D$4="MAP+ADM Waivers",(SUMIF('C Report'!$A$199:$A$298,'C Report Grouper'!$D79,'C Report'!K$199:K$298)+SUMIF('C Report'!$A$399:$A$498,'C Report Grouper'!$D79,'C Report'!K$399:K$498)),SUMIF('C Report'!$A$199:$A$298,'C Report Grouper'!$D79,'C Report'!K$199:K$298))</f>
        <v>0</v>
      </c>
      <c r="N79" s="310">
        <f>IF($D$4="MAP+ADM Waivers",(SUMIF('C Report'!$A$199:$A$298,'C Report Grouper'!$D79,'C Report'!L$199:L$298)+SUMIF('C Report'!$A$399:$A$498,'C Report Grouper'!$D79,'C Report'!L$399:L$498)),SUMIF('C Report'!$A$199:$A$298,'C Report Grouper'!$D79,'C Report'!L$199:L$298))</f>
        <v>0</v>
      </c>
      <c r="O79" s="310">
        <f>IF($D$4="MAP+ADM Waivers",(SUMIF('C Report'!$A$199:$A$298,'C Report Grouper'!$D79,'C Report'!M$199:M$298)+SUMIF('C Report'!$A$399:$A$498,'C Report Grouper'!$D79,'C Report'!M$399:M$498)),SUMIF('C Report'!$A$199:$A$298,'C Report Grouper'!$D79,'C Report'!M$199:M$298))</f>
        <v>0</v>
      </c>
      <c r="P79" s="310">
        <f>IF($D$4="MAP+ADM Waivers",(SUMIF('C Report'!$A$199:$A$298,'C Report Grouper'!$D79,'C Report'!N$199:N$298)+SUMIF('C Report'!$A$399:$A$498,'C Report Grouper'!$D79,'C Report'!N$399:N$498)),SUMIF('C Report'!$A$199:$A$298,'C Report Grouper'!$D79,'C Report'!N$199:N$298))</f>
        <v>0</v>
      </c>
      <c r="Q79" s="310">
        <f>IF($D$4="MAP+ADM Waivers",(SUMIF('C Report'!$A$199:$A$298,'C Report Grouper'!$D79,'C Report'!O$199:O$298)+SUMIF('C Report'!$A$399:$A$498,'C Report Grouper'!$D79,'C Report'!O$399:O$498)),SUMIF('C Report'!$A$199:$A$298,'C Report Grouper'!$D79,'C Report'!O$199:O$298))</f>
        <v>0</v>
      </c>
      <c r="R79" s="310">
        <f>IF($D$4="MAP+ADM Waivers",(SUMIF('C Report'!$A$199:$A$298,'C Report Grouper'!$D79,'C Report'!P$199:P$298)+SUMIF('C Report'!$A$399:$A$498,'C Report Grouper'!$D79,'C Report'!P$399:P$498)),SUMIF('C Report'!$A$199:$A$298,'C Report Grouper'!$D79,'C Report'!P$199:P$298))</f>
        <v>0</v>
      </c>
      <c r="S79" s="310">
        <f>IF($D$4="MAP+ADM Waivers",(SUMIF('C Report'!$A$199:$A$298,'C Report Grouper'!$D79,'C Report'!Q$199:Q$298)+SUMIF('C Report'!$A$399:$A$498,'C Report Grouper'!$D79,'C Report'!Q$399:Q$498)),SUMIF('C Report'!$A$199:$A$298,'C Report Grouper'!$D79,'C Report'!Q$199:Q$298))</f>
        <v>0</v>
      </c>
      <c r="T79" s="310">
        <f>IF($D$4="MAP+ADM Waivers",(SUMIF('C Report'!$A$199:$A$298,'C Report Grouper'!$D79,'C Report'!R$199:R$298)+SUMIF('C Report'!$A$399:$A$498,'C Report Grouper'!$D79,'C Report'!R$399:R$498)),SUMIF('C Report'!$A$199:$A$298,'C Report Grouper'!$D79,'C Report'!R$199:R$298))</f>
        <v>0</v>
      </c>
      <c r="U79" s="310">
        <f>IF($D$4="MAP+ADM Waivers",(SUMIF('C Report'!$A$199:$A$298,'C Report Grouper'!$D79,'C Report'!S$199:S$298)+SUMIF('C Report'!$A$399:$A$498,'C Report Grouper'!$D79,'C Report'!S$399:S$498)),SUMIF('C Report'!$A$199:$A$298,'C Report Grouper'!$D79,'C Report'!S$199:S$298))</f>
        <v>0</v>
      </c>
      <c r="V79" s="310">
        <f>IF($D$4="MAP+ADM Waivers",(SUMIF('C Report'!$A$199:$A$298,'C Report Grouper'!$D79,'C Report'!T$199:T$298)+SUMIF('C Report'!$A$399:$A$498,'C Report Grouper'!$D79,'C Report'!T$399:T$498)),SUMIF('C Report'!$A$199:$A$298,'C Report Grouper'!$D79,'C Report'!T$199:T$298))</f>
        <v>0</v>
      </c>
      <c r="W79" s="310">
        <f>IF($D$4="MAP+ADM Waivers",(SUMIF('C Report'!$A$199:$A$298,'C Report Grouper'!$D79,'C Report'!U$199:U$298)+SUMIF('C Report'!$A$399:$A$498,'C Report Grouper'!$D79,'C Report'!U$399:U$498)),SUMIF('C Report'!$A$199:$A$298,'C Report Grouper'!$D79,'C Report'!U$199:U$298))</f>
        <v>0</v>
      </c>
      <c r="X79" s="310">
        <f>IF($D$4="MAP+ADM Waivers",(SUMIF('C Report'!$A$199:$A$298,'C Report Grouper'!$D79,'C Report'!V$199:V$298)+SUMIF('C Report'!$A$399:$A$498,'C Report Grouper'!$D79,'C Report'!V$399:V$498)),SUMIF('C Report'!$A$199:$A$298,'C Report Grouper'!$D79,'C Report'!V$199:V$298))</f>
        <v>0</v>
      </c>
      <c r="Y79" s="310">
        <f>IF($D$4="MAP+ADM Waivers",(SUMIF('C Report'!$A$199:$A$298,'C Report Grouper'!$D79,'C Report'!W$199:W$298)+SUMIF('C Report'!$A$399:$A$498,'C Report Grouper'!$D79,'C Report'!W$399:W$498)),SUMIF('C Report'!$A$199:$A$298,'C Report Grouper'!$D79,'C Report'!W$199:W$298))</f>
        <v>0</v>
      </c>
      <c r="Z79" s="310">
        <f>IF($D$4="MAP+ADM Waivers",(SUMIF('C Report'!$A$199:$A$298,'C Report Grouper'!$D79,'C Report'!X$199:X$298)+SUMIF('C Report'!$A$399:$A$498,'C Report Grouper'!$D79,'C Report'!X$399:X$498)),SUMIF('C Report'!$A$199:$A$298,'C Report Grouper'!$D79,'C Report'!X$199:X$298))</f>
        <v>0</v>
      </c>
      <c r="AA79" s="310">
        <f>IF($D$4="MAP+ADM Waivers",(SUMIF('C Report'!$A$199:$A$298,'C Report Grouper'!$D79,'C Report'!Y$199:Y$298)+SUMIF('C Report'!$A$399:$A$498,'C Report Grouper'!$D79,'C Report'!Y$399:Y$498)),SUMIF('C Report'!$A$199:$A$298,'C Report Grouper'!$D79,'C Report'!Y$199:Y$298))</f>
        <v>0</v>
      </c>
      <c r="AB79" s="310">
        <f>IF($D$4="MAP+ADM Waivers",(SUMIF('C Report'!$A$199:$A$298,'C Report Grouper'!$D79,'C Report'!Z$199:Z$298)+SUMIF('C Report'!$A$399:$A$498,'C Report Grouper'!$D79,'C Report'!Z$399:Z$498)),SUMIF('C Report'!$A$199:$A$298,'C Report Grouper'!$D79,'C Report'!Z$199:Z$298))</f>
        <v>0</v>
      </c>
      <c r="AC79" s="311">
        <f>IF($D$4="MAP+ADM Waivers",(SUMIF('C Report'!$A$199:$A$298,'C Report Grouper'!$D79,'C Report'!AA$199:AA$298)+SUMIF('C Report'!$A$399:$A$498,'C Report Grouper'!$D79,'C Report'!AA$399:AA$498)),SUMIF('C Report'!$A$199:$A$298,'C Report Grouper'!$D79,'C Report'!AA$199:AA$298))</f>
        <v>0</v>
      </c>
    </row>
    <row r="80" spans="2:29" x14ac:dyDescent="0.2">
      <c r="B80" s="456" t="str">
        <f>IFERROR(VLOOKUP(C80,'MEG Def'!$A$42:$B$45,2),"")</f>
        <v/>
      </c>
      <c r="C80" s="114"/>
      <c r="D80" s="693"/>
      <c r="E80" s="309">
        <f>IF($D$4="MAP+ADM Waivers",(SUMIF('C Report'!$A$199:$A$298,'C Report Grouper'!$D80,'C Report'!C$199:C$298)+SUMIF('C Report'!$A$399:$A$498,'C Report Grouper'!$D80,'C Report'!C$399:C$498)),SUMIF('C Report'!$A$199:$A$298,'C Report Grouper'!$D80,'C Report'!C$199:C$298))</f>
        <v>0</v>
      </c>
      <c r="F80" s="310">
        <f>IF($D$4="MAP+ADM Waivers",(SUMIF('C Report'!$A$199:$A$298,'C Report Grouper'!$D80,'C Report'!D$199:D$298)+SUMIF('C Report'!$A$399:$A$498,'C Report Grouper'!$D80,'C Report'!D$399:D$498)),SUMIF('C Report'!$A$199:$A$298,'C Report Grouper'!$D80,'C Report'!D$199:D$298))</f>
        <v>0</v>
      </c>
      <c r="G80" s="310">
        <f>IF($D$4="MAP+ADM Waivers",(SUMIF('C Report'!$A$199:$A$298,'C Report Grouper'!$D80,'C Report'!E$199:E$298)+SUMIF('C Report'!$A$399:$A$498,'C Report Grouper'!$D80,'C Report'!E$399:E$498)),SUMIF('C Report'!$A$199:$A$298,'C Report Grouper'!$D80,'C Report'!E$199:E$298))</f>
        <v>0</v>
      </c>
      <c r="H80" s="310">
        <f>IF($D$4="MAP+ADM Waivers",(SUMIF('C Report'!$A$199:$A$298,'C Report Grouper'!$D80,'C Report'!F$199:F$298)+SUMIF('C Report'!$A$399:$A$498,'C Report Grouper'!$D80,'C Report'!F$399:F$498)),SUMIF('C Report'!$A$199:$A$298,'C Report Grouper'!$D80,'C Report'!F$199:F$298))</f>
        <v>0</v>
      </c>
      <c r="I80" s="310">
        <f>IF($D$4="MAP+ADM Waivers",(SUMIF('C Report'!$A$199:$A$298,'C Report Grouper'!$D80,'C Report'!G$199:G$298)+SUMIF('C Report'!$A$399:$A$498,'C Report Grouper'!$D80,'C Report'!G$399:G$498)),SUMIF('C Report'!$A$199:$A$298,'C Report Grouper'!$D80,'C Report'!G$199:G$298))</f>
        <v>0</v>
      </c>
      <c r="J80" s="310">
        <f>IF($D$4="MAP+ADM Waivers",(SUMIF('C Report'!$A$199:$A$298,'C Report Grouper'!$D80,'C Report'!H$199:H$298)+SUMIF('C Report'!$A$399:$A$498,'C Report Grouper'!$D80,'C Report'!H$399:H$498)),SUMIF('C Report'!$A$199:$A$298,'C Report Grouper'!$D80,'C Report'!H$199:H$298))</f>
        <v>0</v>
      </c>
      <c r="K80" s="310">
        <f>IF($D$4="MAP+ADM Waivers",(SUMIF('C Report'!$A$199:$A$298,'C Report Grouper'!$D80,'C Report'!I$199:I$298)+SUMIF('C Report'!$A$399:$A$498,'C Report Grouper'!$D80,'C Report'!I$399:I$498)),SUMIF('C Report'!$A$199:$A$298,'C Report Grouper'!$D80,'C Report'!I$199:I$298))</f>
        <v>0</v>
      </c>
      <c r="L80" s="310">
        <f>IF($D$4="MAP+ADM Waivers",(SUMIF('C Report'!$A$199:$A$298,'C Report Grouper'!$D80,'C Report'!J$199:J$298)+SUMIF('C Report'!$A$399:$A$498,'C Report Grouper'!$D80,'C Report'!J$399:J$498)),SUMIF('C Report'!$A$199:$A$298,'C Report Grouper'!$D80,'C Report'!J$199:J$298))</f>
        <v>0</v>
      </c>
      <c r="M80" s="310">
        <f>IF($D$4="MAP+ADM Waivers",(SUMIF('C Report'!$A$199:$A$298,'C Report Grouper'!$D80,'C Report'!K$199:K$298)+SUMIF('C Report'!$A$399:$A$498,'C Report Grouper'!$D80,'C Report'!K$399:K$498)),SUMIF('C Report'!$A$199:$A$298,'C Report Grouper'!$D80,'C Report'!K$199:K$298))</f>
        <v>0</v>
      </c>
      <c r="N80" s="310">
        <f>IF($D$4="MAP+ADM Waivers",(SUMIF('C Report'!$A$199:$A$298,'C Report Grouper'!$D80,'C Report'!L$199:L$298)+SUMIF('C Report'!$A$399:$A$498,'C Report Grouper'!$D80,'C Report'!L$399:L$498)),SUMIF('C Report'!$A$199:$A$298,'C Report Grouper'!$D80,'C Report'!L$199:L$298))</f>
        <v>0</v>
      </c>
      <c r="O80" s="310">
        <f>IF($D$4="MAP+ADM Waivers",(SUMIF('C Report'!$A$199:$A$298,'C Report Grouper'!$D80,'C Report'!M$199:M$298)+SUMIF('C Report'!$A$399:$A$498,'C Report Grouper'!$D80,'C Report'!M$399:M$498)),SUMIF('C Report'!$A$199:$A$298,'C Report Grouper'!$D80,'C Report'!M$199:M$298))</f>
        <v>0</v>
      </c>
      <c r="P80" s="310">
        <f>IF($D$4="MAP+ADM Waivers",(SUMIF('C Report'!$A$199:$A$298,'C Report Grouper'!$D80,'C Report'!N$199:N$298)+SUMIF('C Report'!$A$399:$A$498,'C Report Grouper'!$D80,'C Report'!N$399:N$498)),SUMIF('C Report'!$A$199:$A$298,'C Report Grouper'!$D80,'C Report'!N$199:N$298))</f>
        <v>0</v>
      </c>
      <c r="Q80" s="310">
        <f>IF($D$4="MAP+ADM Waivers",(SUMIF('C Report'!$A$199:$A$298,'C Report Grouper'!$D80,'C Report'!O$199:O$298)+SUMIF('C Report'!$A$399:$A$498,'C Report Grouper'!$D80,'C Report'!O$399:O$498)),SUMIF('C Report'!$A$199:$A$298,'C Report Grouper'!$D80,'C Report'!O$199:O$298))</f>
        <v>0</v>
      </c>
      <c r="R80" s="310">
        <f>IF($D$4="MAP+ADM Waivers",(SUMIF('C Report'!$A$199:$A$298,'C Report Grouper'!$D80,'C Report'!P$199:P$298)+SUMIF('C Report'!$A$399:$A$498,'C Report Grouper'!$D80,'C Report'!P$399:P$498)),SUMIF('C Report'!$A$199:$A$298,'C Report Grouper'!$D80,'C Report'!P$199:P$298))</f>
        <v>0</v>
      </c>
      <c r="S80" s="310">
        <f>IF($D$4="MAP+ADM Waivers",(SUMIF('C Report'!$A$199:$A$298,'C Report Grouper'!$D80,'C Report'!Q$199:Q$298)+SUMIF('C Report'!$A$399:$A$498,'C Report Grouper'!$D80,'C Report'!Q$399:Q$498)),SUMIF('C Report'!$A$199:$A$298,'C Report Grouper'!$D80,'C Report'!Q$199:Q$298))</f>
        <v>0</v>
      </c>
      <c r="T80" s="310">
        <f>IF($D$4="MAP+ADM Waivers",(SUMIF('C Report'!$A$199:$A$298,'C Report Grouper'!$D80,'C Report'!R$199:R$298)+SUMIF('C Report'!$A$399:$A$498,'C Report Grouper'!$D80,'C Report'!R$399:R$498)),SUMIF('C Report'!$A$199:$A$298,'C Report Grouper'!$D80,'C Report'!R$199:R$298))</f>
        <v>0</v>
      </c>
      <c r="U80" s="310">
        <f>IF($D$4="MAP+ADM Waivers",(SUMIF('C Report'!$A$199:$A$298,'C Report Grouper'!$D80,'C Report'!S$199:S$298)+SUMIF('C Report'!$A$399:$A$498,'C Report Grouper'!$D80,'C Report'!S$399:S$498)),SUMIF('C Report'!$A$199:$A$298,'C Report Grouper'!$D80,'C Report'!S$199:S$298))</f>
        <v>0</v>
      </c>
      <c r="V80" s="310">
        <f>IF($D$4="MAP+ADM Waivers",(SUMIF('C Report'!$A$199:$A$298,'C Report Grouper'!$D80,'C Report'!T$199:T$298)+SUMIF('C Report'!$A$399:$A$498,'C Report Grouper'!$D80,'C Report'!T$399:T$498)),SUMIF('C Report'!$A$199:$A$298,'C Report Grouper'!$D80,'C Report'!T$199:T$298))</f>
        <v>0</v>
      </c>
      <c r="W80" s="310">
        <f>IF($D$4="MAP+ADM Waivers",(SUMIF('C Report'!$A$199:$A$298,'C Report Grouper'!$D80,'C Report'!U$199:U$298)+SUMIF('C Report'!$A$399:$A$498,'C Report Grouper'!$D80,'C Report'!U$399:U$498)),SUMIF('C Report'!$A$199:$A$298,'C Report Grouper'!$D80,'C Report'!U$199:U$298))</f>
        <v>0</v>
      </c>
      <c r="X80" s="310">
        <f>IF($D$4="MAP+ADM Waivers",(SUMIF('C Report'!$A$199:$A$298,'C Report Grouper'!$D80,'C Report'!V$199:V$298)+SUMIF('C Report'!$A$399:$A$498,'C Report Grouper'!$D80,'C Report'!V$399:V$498)),SUMIF('C Report'!$A$199:$A$298,'C Report Grouper'!$D80,'C Report'!V$199:V$298))</f>
        <v>0</v>
      </c>
      <c r="Y80" s="310">
        <f>IF($D$4="MAP+ADM Waivers",(SUMIF('C Report'!$A$199:$A$298,'C Report Grouper'!$D80,'C Report'!W$199:W$298)+SUMIF('C Report'!$A$399:$A$498,'C Report Grouper'!$D80,'C Report'!W$399:W$498)),SUMIF('C Report'!$A$199:$A$298,'C Report Grouper'!$D80,'C Report'!W$199:W$298))</f>
        <v>0</v>
      </c>
      <c r="Z80" s="310">
        <f>IF($D$4="MAP+ADM Waivers",(SUMIF('C Report'!$A$199:$A$298,'C Report Grouper'!$D80,'C Report'!X$199:X$298)+SUMIF('C Report'!$A$399:$A$498,'C Report Grouper'!$D80,'C Report'!X$399:X$498)),SUMIF('C Report'!$A$199:$A$298,'C Report Grouper'!$D80,'C Report'!X$199:X$298))</f>
        <v>0</v>
      </c>
      <c r="AA80" s="310">
        <f>IF($D$4="MAP+ADM Waivers",(SUMIF('C Report'!$A$199:$A$298,'C Report Grouper'!$D80,'C Report'!Y$199:Y$298)+SUMIF('C Report'!$A$399:$A$498,'C Report Grouper'!$D80,'C Report'!Y$399:Y$498)),SUMIF('C Report'!$A$199:$A$298,'C Report Grouper'!$D80,'C Report'!Y$199:Y$298))</f>
        <v>0</v>
      </c>
      <c r="AB80" s="310">
        <f>IF($D$4="MAP+ADM Waivers",(SUMIF('C Report'!$A$199:$A$298,'C Report Grouper'!$D80,'C Report'!Z$199:Z$298)+SUMIF('C Report'!$A$399:$A$498,'C Report Grouper'!$D80,'C Report'!Z$399:Z$498)),SUMIF('C Report'!$A$199:$A$298,'C Report Grouper'!$D80,'C Report'!Z$199:Z$298))</f>
        <v>0</v>
      </c>
      <c r="AC80" s="311">
        <f>IF($D$4="MAP+ADM Waivers",(SUMIF('C Report'!$A$199:$A$298,'C Report Grouper'!$D80,'C Report'!AA$199:AA$298)+SUMIF('C Report'!$A$399:$A$498,'C Report Grouper'!$D80,'C Report'!AA$399:AA$498)),SUMIF('C Report'!$A$199:$A$298,'C Report Grouper'!$D80,'C Report'!AA$199:AA$298))</f>
        <v>0</v>
      </c>
    </row>
    <row r="81" spans="2:29" x14ac:dyDescent="0.2">
      <c r="B81" s="239"/>
      <c r="C81" s="114"/>
      <c r="D81" s="693"/>
      <c r="E81" s="309">
        <f>IF($D$4="MAP+ADM Waivers",(SUMIF('C Report'!$A$199:$A$298,'C Report Grouper'!$D81,'C Report'!C$199:C$298)+SUMIF('C Report'!$A$399:$A$498,'C Report Grouper'!$D81,'C Report'!C$399:C$498)),SUMIF('C Report'!$A$199:$A$298,'C Report Grouper'!$D81,'C Report'!C$199:C$298))</f>
        <v>0</v>
      </c>
      <c r="F81" s="310">
        <f>IF($D$4="MAP+ADM Waivers",(SUMIF('C Report'!$A$199:$A$298,'C Report Grouper'!$D81,'C Report'!D$199:D$298)+SUMIF('C Report'!$A$399:$A$498,'C Report Grouper'!$D81,'C Report'!D$399:D$498)),SUMIF('C Report'!$A$199:$A$298,'C Report Grouper'!$D81,'C Report'!D$199:D$298))</f>
        <v>0</v>
      </c>
      <c r="G81" s="310">
        <f>IF($D$4="MAP+ADM Waivers",(SUMIF('C Report'!$A$199:$A$298,'C Report Grouper'!$D81,'C Report'!E$199:E$298)+SUMIF('C Report'!$A$399:$A$498,'C Report Grouper'!$D81,'C Report'!E$399:E$498)),SUMIF('C Report'!$A$199:$A$298,'C Report Grouper'!$D81,'C Report'!E$199:E$298))</f>
        <v>0</v>
      </c>
      <c r="H81" s="310">
        <f>IF($D$4="MAP+ADM Waivers",(SUMIF('C Report'!$A$199:$A$298,'C Report Grouper'!$D81,'C Report'!F$199:F$298)+SUMIF('C Report'!$A$399:$A$498,'C Report Grouper'!$D81,'C Report'!F$399:F$498)),SUMIF('C Report'!$A$199:$A$298,'C Report Grouper'!$D81,'C Report'!F$199:F$298))</f>
        <v>0</v>
      </c>
      <c r="I81" s="310">
        <f>IF($D$4="MAP+ADM Waivers",(SUMIF('C Report'!$A$199:$A$298,'C Report Grouper'!$D81,'C Report'!G$199:G$298)+SUMIF('C Report'!$A$399:$A$498,'C Report Grouper'!$D81,'C Report'!G$399:G$498)),SUMIF('C Report'!$A$199:$A$298,'C Report Grouper'!$D81,'C Report'!G$199:G$298))</f>
        <v>0</v>
      </c>
      <c r="J81" s="310">
        <f>IF($D$4="MAP+ADM Waivers",(SUMIF('C Report'!$A$199:$A$298,'C Report Grouper'!$D81,'C Report'!H$199:H$298)+SUMIF('C Report'!$A$399:$A$498,'C Report Grouper'!$D81,'C Report'!H$399:H$498)),SUMIF('C Report'!$A$199:$A$298,'C Report Grouper'!$D81,'C Report'!H$199:H$298))</f>
        <v>0</v>
      </c>
      <c r="K81" s="310">
        <f>IF($D$4="MAP+ADM Waivers",(SUMIF('C Report'!$A$199:$A$298,'C Report Grouper'!$D81,'C Report'!I$199:I$298)+SUMIF('C Report'!$A$399:$A$498,'C Report Grouper'!$D81,'C Report'!I$399:I$498)),SUMIF('C Report'!$A$199:$A$298,'C Report Grouper'!$D81,'C Report'!I$199:I$298))</f>
        <v>0</v>
      </c>
      <c r="L81" s="310">
        <f>IF($D$4="MAP+ADM Waivers",(SUMIF('C Report'!$A$199:$A$298,'C Report Grouper'!$D81,'C Report'!J$199:J$298)+SUMIF('C Report'!$A$399:$A$498,'C Report Grouper'!$D81,'C Report'!J$399:J$498)),SUMIF('C Report'!$A$199:$A$298,'C Report Grouper'!$D81,'C Report'!J$199:J$298))</f>
        <v>0</v>
      </c>
      <c r="M81" s="310">
        <f>IF($D$4="MAP+ADM Waivers",(SUMIF('C Report'!$A$199:$A$298,'C Report Grouper'!$D81,'C Report'!K$199:K$298)+SUMIF('C Report'!$A$399:$A$498,'C Report Grouper'!$D81,'C Report'!K$399:K$498)),SUMIF('C Report'!$A$199:$A$298,'C Report Grouper'!$D81,'C Report'!K$199:K$298))</f>
        <v>0</v>
      </c>
      <c r="N81" s="310">
        <f>IF($D$4="MAP+ADM Waivers",(SUMIF('C Report'!$A$199:$A$298,'C Report Grouper'!$D81,'C Report'!L$199:L$298)+SUMIF('C Report'!$A$399:$A$498,'C Report Grouper'!$D81,'C Report'!L$399:L$498)),SUMIF('C Report'!$A$199:$A$298,'C Report Grouper'!$D81,'C Report'!L$199:L$298))</f>
        <v>0</v>
      </c>
      <c r="O81" s="310">
        <f>IF($D$4="MAP+ADM Waivers",(SUMIF('C Report'!$A$199:$A$298,'C Report Grouper'!$D81,'C Report'!M$199:M$298)+SUMIF('C Report'!$A$399:$A$498,'C Report Grouper'!$D81,'C Report'!M$399:M$498)),SUMIF('C Report'!$A$199:$A$298,'C Report Grouper'!$D81,'C Report'!M$199:M$298))</f>
        <v>0</v>
      </c>
      <c r="P81" s="310">
        <f>IF($D$4="MAP+ADM Waivers",(SUMIF('C Report'!$A$199:$A$298,'C Report Grouper'!$D81,'C Report'!N$199:N$298)+SUMIF('C Report'!$A$399:$A$498,'C Report Grouper'!$D81,'C Report'!N$399:N$498)),SUMIF('C Report'!$A$199:$A$298,'C Report Grouper'!$D81,'C Report'!N$199:N$298))</f>
        <v>0</v>
      </c>
      <c r="Q81" s="310">
        <f>IF($D$4="MAP+ADM Waivers",(SUMIF('C Report'!$A$199:$A$298,'C Report Grouper'!$D81,'C Report'!O$199:O$298)+SUMIF('C Report'!$A$399:$A$498,'C Report Grouper'!$D81,'C Report'!O$399:O$498)),SUMIF('C Report'!$A$199:$A$298,'C Report Grouper'!$D81,'C Report'!O$199:O$298))</f>
        <v>0</v>
      </c>
      <c r="R81" s="310">
        <f>IF($D$4="MAP+ADM Waivers",(SUMIF('C Report'!$A$199:$A$298,'C Report Grouper'!$D81,'C Report'!P$199:P$298)+SUMIF('C Report'!$A$399:$A$498,'C Report Grouper'!$D81,'C Report'!P$399:P$498)),SUMIF('C Report'!$A$199:$A$298,'C Report Grouper'!$D81,'C Report'!P$199:P$298))</f>
        <v>0</v>
      </c>
      <c r="S81" s="310">
        <f>IF($D$4="MAP+ADM Waivers",(SUMIF('C Report'!$A$199:$A$298,'C Report Grouper'!$D81,'C Report'!Q$199:Q$298)+SUMIF('C Report'!$A$399:$A$498,'C Report Grouper'!$D81,'C Report'!Q$399:Q$498)),SUMIF('C Report'!$A$199:$A$298,'C Report Grouper'!$D81,'C Report'!Q$199:Q$298))</f>
        <v>0</v>
      </c>
      <c r="T81" s="310">
        <f>IF($D$4="MAP+ADM Waivers",(SUMIF('C Report'!$A$199:$A$298,'C Report Grouper'!$D81,'C Report'!R$199:R$298)+SUMIF('C Report'!$A$399:$A$498,'C Report Grouper'!$D81,'C Report'!R$399:R$498)),SUMIF('C Report'!$A$199:$A$298,'C Report Grouper'!$D81,'C Report'!R$199:R$298))</f>
        <v>0</v>
      </c>
      <c r="U81" s="310">
        <f>IF($D$4="MAP+ADM Waivers",(SUMIF('C Report'!$A$199:$A$298,'C Report Grouper'!$D81,'C Report'!S$199:S$298)+SUMIF('C Report'!$A$399:$A$498,'C Report Grouper'!$D81,'C Report'!S$399:S$498)),SUMIF('C Report'!$A$199:$A$298,'C Report Grouper'!$D81,'C Report'!S$199:S$298))</f>
        <v>0</v>
      </c>
      <c r="V81" s="310">
        <f>IF($D$4="MAP+ADM Waivers",(SUMIF('C Report'!$A$199:$A$298,'C Report Grouper'!$D81,'C Report'!T$199:T$298)+SUMIF('C Report'!$A$399:$A$498,'C Report Grouper'!$D81,'C Report'!T$399:T$498)),SUMIF('C Report'!$A$199:$A$298,'C Report Grouper'!$D81,'C Report'!T$199:T$298))</f>
        <v>0</v>
      </c>
      <c r="W81" s="310">
        <f>IF($D$4="MAP+ADM Waivers",(SUMIF('C Report'!$A$199:$A$298,'C Report Grouper'!$D81,'C Report'!U$199:U$298)+SUMIF('C Report'!$A$399:$A$498,'C Report Grouper'!$D81,'C Report'!U$399:U$498)),SUMIF('C Report'!$A$199:$A$298,'C Report Grouper'!$D81,'C Report'!U$199:U$298))</f>
        <v>0</v>
      </c>
      <c r="X81" s="310">
        <f>IF($D$4="MAP+ADM Waivers",(SUMIF('C Report'!$A$199:$A$298,'C Report Grouper'!$D81,'C Report'!V$199:V$298)+SUMIF('C Report'!$A$399:$A$498,'C Report Grouper'!$D81,'C Report'!V$399:V$498)),SUMIF('C Report'!$A$199:$A$298,'C Report Grouper'!$D81,'C Report'!V$199:V$298))</f>
        <v>0</v>
      </c>
      <c r="Y81" s="310">
        <f>IF($D$4="MAP+ADM Waivers",(SUMIF('C Report'!$A$199:$A$298,'C Report Grouper'!$D81,'C Report'!W$199:W$298)+SUMIF('C Report'!$A$399:$A$498,'C Report Grouper'!$D81,'C Report'!W$399:W$498)),SUMIF('C Report'!$A$199:$A$298,'C Report Grouper'!$D81,'C Report'!W$199:W$298))</f>
        <v>0</v>
      </c>
      <c r="Z81" s="310">
        <f>IF($D$4="MAP+ADM Waivers",(SUMIF('C Report'!$A$199:$A$298,'C Report Grouper'!$D81,'C Report'!X$199:X$298)+SUMIF('C Report'!$A$399:$A$498,'C Report Grouper'!$D81,'C Report'!X$399:X$498)),SUMIF('C Report'!$A$199:$A$298,'C Report Grouper'!$D81,'C Report'!X$199:X$298))</f>
        <v>0</v>
      </c>
      <c r="AA81" s="310">
        <f>IF($D$4="MAP+ADM Waivers",(SUMIF('C Report'!$A$199:$A$298,'C Report Grouper'!$D81,'C Report'!Y$199:Y$298)+SUMIF('C Report'!$A$399:$A$498,'C Report Grouper'!$D81,'C Report'!Y$399:Y$498)),SUMIF('C Report'!$A$199:$A$298,'C Report Grouper'!$D81,'C Report'!Y$199:Y$298))</f>
        <v>0</v>
      </c>
      <c r="AB81" s="310">
        <f>IF($D$4="MAP+ADM Waivers",(SUMIF('C Report'!$A$199:$A$298,'C Report Grouper'!$D81,'C Report'!Z$199:Z$298)+SUMIF('C Report'!$A$399:$A$498,'C Report Grouper'!$D81,'C Report'!Z$399:Z$498)),SUMIF('C Report'!$A$199:$A$298,'C Report Grouper'!$D81,'C Report'!Z$199:Z$298))</f>
        <v>0</v>
      </c>
      <c r="AC81" s="311">
        <f>IF($D$4="MAP+ADM Waivers",(SUMIF('C Report'!$A$199:$A$298,'C Report Grouper'!$D81,'C Report'!AA$199:AA$298)+SUMIF('C Report'!$A$399:$A$498,'C Report Grouper'!$D81,'C Report'!AA$399:AA$498)),SUMIF('C Report'!$A$199:$A$298,'C Report Grouper'!$D81,'C Report'!AA$199:AA$298))</f>
        <v>0</v>
      </c>
    </row>
    <row r="82" spans="2:29" x14ac:dyDescent="0.2">
      <c r="B82" s="216" t="s">
        <v>41</v>
      </c>
      <c r="C82" s="115"/>
      <c r="D82" s="693"/>
      <c r="E82" s="309">
        <f>IF($D$4="MAP+ADM Waivers",(SUMIF('C Report'!$A$199:$A$298,'C Report Grouper'!$D82,'C Report'!C$199:C$298)+SUMIF('C Report'!$A$399:$A$498,'C Report Grouper'!$D82,'C Report'!C$399:C$498)),SUMIF('C Report'!$A$199:$A$298,'C Report Grouper'!$D82,'C Report'!C$199:C$298))</f>
        <v>0</v>
      </c>
      <c r="F82" s="310">
        <f>IF($D$4="MAP+ADM Waivers",(SUMIF('C Report'!$A$199:$A$298,'C Report Grouper'!$D82,'C Report'!D$199:D$298)+SUMIF('C Report'!$A$399:$A$498,'C Report Grouper'!$D82,'C Report'!D$399:D$498)),SUMIF('C Report'!$A$199:$A$298,'C Report Grouper'!$D82,'C Report'!D$199:D$298))</f>
        <v>0</v>
      </c>
      <c r="G82" s="310">
        <f>IF($D$4="MAP+ADM Waivers",(SUMIF('C Report'!$A$199:$A$298,'C Report Grouper'!$D82,'C Report'!E$199:E$298)+SUMIF('C Report'!$A$399:$A$498,'C Report Grouper'!$D82,'C Report'!E$399:E$498)),SUMIF('C Report'!$A$199:$A$298,'C Report Grouper'!$D82,'C Report'!E$199:E$298))</f>
        <v>0</v>
      </c>
      <c r="H82" s="310">
        <f>IF($D$4="MAP+ADM Waivers",(SUMIF('C Report'!$A$199:$A$298,'C Report Grouper'!$D82,'C Report'!F$199:F$298)+SUMIF('C Report'!$A$399:$A$498,'C Report Grouper'!$D82,'C Report'!F$399:F$498)),SUMIF('C Report'!$A$199:$A$298,'C Report Grouper'!$D82,'C Report'!F$199:F$298))</f>
        <v>0</v>
      </c>
      <c r="I82" s="310">
        <f>IF($D$4="MAP+ADM Waivers",(SUMIF('C Report'!$A$199:$A$298,'C Report Grouper'!$D82,'C Report'!G$199:G$298)+SUMIF('C Report'!$A$399:$A$498,'C Report Grouper'!$D82,'C Report'!G$399:G$498)),SUMIF('C Report'!$A$199:$A$298,'C Report Grouper'!$D82,'C Report'!G$199:G$298))</f>
        <v>0</v>
      </c>
      <c r="J82" s="310">
        <f>IF($D$4="MAP+ADM Waivers",(SUMIF('C Report'!$A$199:$A$298,'C Report Grouper'!$D82,'C Report'!H$199:H$298)+SUMIF('C Report'!$A$399:$A$498,'C Report Grouper'!$D82,'C Report'!H$399:H$498)),SUMIF('C Report'!$A$199:$A$298,'C Report Grouper'!$D82,'C Report'!H$199:H$298))</f>
        <v>0</v>
      </c>
      <c r="K82" s="310">
        <f>IF($D$4="MAP+ADM Waivers",(SUMIF('C Report'!$A$199:$A$298,'C Report Grouper'!$D82,'C Report'!I$199:I$298)+SUMIF('C Report'!$A$399:$A$498,'C Report Grouper'!$D82,'C Report'!I$399:I$498)),SUMIF('C Report'!$A$199:$A$298,'C Report Grouper'!$D82,'C Report'!I$199:I$298))</f>
        <v>0</v>
      </c>
      <c r="L82" s="310">
        <f>IF($D$4="MAP+ADM Waivers",(SUMIF('C Report'!$A$199:$A$298,'C Report Grouper'!$D82,'C Report'!J$199:J$298)+SUMIF('C Report'!$A$399:$A$498,'C Report Grouper'!$D82,'C Report'!J$399:J$498)),SUMIF('C Report'!$A$199:$A$298,'C Report Grouper'!$D82,'C Report'!J$199:J$298))</f>
        <v>0</v>
      </c>
      <c r="M82" s="310">
        <f>IF($D$4="MAP+ADM Waivers",(SUMIF('C Report'!$A$199:$A$298,'C Report Grouper'!$D82,'C Report'!K$199:K$298)+SUMIF('C Report'!$A$399:$A$498,'C Report Grouper'!$D82,'C Report'!K$399:K$498)),SUMIF('C Report'!$A$199:$A$298,'C Report Grouper'!$D82,'C Report'!K$199:K$298))</f>
        <v>0</v>
      </c>
      <c r="N82" s="310">
        <f>IF($D$4="MAP+ADM Waivers",(SUMIF('C Report'!$A$199:$A$298,'C Report Grouper'!$D82,'C Report'!L$199:L$298)+SUMIF('C Report'!$A$399:$A$498,'C Report Grouper'!$D82,'C Report'!L$399:L$498)),SUMIF('C Report'!$A$199:$A$298,'C Report Grouper'!$D82,'C Report'!L$199:L$298))</f>
        <v>0</v>
      </c>
      <c r="O82" s="310">
        <f>IF($D$4="MAP+ADM Waivers",(SUMIF('C Report'!$A$199:$A$298,'C Report Grouper'!$D82,'C Report'!M$199:M$298)+SUMIF('C Report'!$A$399:$A$498,'C Report Grouper'!$D82,'C Report'!M$399:M$498)),SUMIF('C Report'!$A$199:$A$298,'C Report Grouper'!$D82,'C Report'!M$199:M$298))</f>
        <v>0</v>
      </c>
      <c r="P82" s="310">
        <f>IF($D$4="MAP+ADM Waivers",(SUMIF('C Report'!$A$199:$A$298,'C Report Grouper'!$D82,'C Report'!N$199:N$298)+SUMIF('C Report'!$A$399:$A$498,'C Report Grouper'!$D82,'C Report'!N$399:N$498)),SUMIF('C Report'!$A$199:$A$298,'C Report Grouper'!$D82,'C Report'!N$199:N$298))</f>
        <v>0</v>
      </c>
      <c r="Q82" s="310">
        <f>IF($D$4="MAP+ADM Waivers",(SUMIF('C Report'!$A$199:$A$298,'C Report Grouper'!$D82,'C Report'!O$199:O$298)+SUMIF('C Report'!$A$399:$A$498,'C Report Grouper'!$D82,'C Report'!O$399:O$498)),SUMIF('C Report'!$A$199:$A$298,'C Report Grouper'!$D82,'C Report'!O$199:O$298))</f>
        <v>0</v>
      </c>
      <c r="R82" s="310">
        <f>IF($D$4="MAP+ADM Waivers",(SUMIF('C Report'!$A$199:$A$298,'C Report Grouper'!$D82,'C Report'!P$199:P$298)+SUMIF('C Report'!$A$399:$A$498,'C Report Grouper'!$D82,'C Report'!P$399:P$498)),SUMIF('C Report'!$A$199:$A$298,'C Report Grouper'!$D82,'C Report'!P$199:P$298))</f>
        <v>0</v>
      </c>
      <c r="S82" s="310">
        <f>IF($D$4="MAP+ADM Waivers",(SUMIF('C Report'!$A$199:$A$298,'C Report Grouper'!$D82,'C Report'!Q$199:Q$298)+SUMIF('C Report'!$A$399:$A$498,'C Report Grouper'!$D82,'C Report'!Q$399:Q$498)),SUMIF('C Report'!$A$199:$A$298,'C Report Grouper'!$D82,'C Report'!Q$199:Q$298))</f>
        <v>0</v>
      </c>
      <c r="T82" s="310">
        <f>IF($D$4="MAP+ADM Waivers",(SUMIF('C Report'!$A$199:$A$298,'C Report Grouper'!$D82,'C Report'!R$199:R$298)+SUMIF('C Report'!$A$399:$A$498,'C Report Grouper'!$D82,'C Report'!R$399:R$498)),SUMIF('C Report'!$A$199:$A$298,'C Report Grouper'!$D82,'C Report'!R$199:R$298))</f>
        <v>0</v>
      </c>
      <c r="U82" s="310">
        <f>IF($D$4="MAP+ADM Waivers",(SUMIF('C Report'!$A$199:$A$298,'C Report Grouper'!$D82,'C Report'!S$199:S$298)+SUMIF('C Report'!$A$399:$A$498,'C Report Grouper'!$D82,'C Report'!S$399:S$498)),SUMIF('C Report'!$A$199:$A$298,'C Report Grouper'!$D82,'C Report'!S$199:S$298))</f>
        <v>0</v>
      </c>
      <c r="V82" s="310">
        <f>IF($D$4="MAP+ADM Waivers",(SUMIF('C Report'!$A$199:$A$298,'C Report Grouper'!$D82,'C Report'!T$199:T$298)+SUMIF('C Report'!$A$399:$A$498,'C Report Grouper'!$D82,'C Report'!T$399:T$498)),SUMIF('C Report'!$A$199:$A$298,'C Report Grouper'!$D82,'C Report'!T$199:T$298))</f>
        <v>0</v>
      </c>
      <c r="W82" s="310">
        <f>IF($D$4="MAP+ADM Waivers",(SUMIF('C Report'!$A$199:$A$298,'C Report Grouper'!$D82,'C Report'!U$199:U$298)+SUMIF('C Report'!$A$399:$A$498,'C Report Grouper'!$D82,'C Report'!U$399:U$498)),SUMIF('C Report'!$A$199:$A$298,'C Report Grouper'!$D82,'C Report'!U$199:U$298))</f>
        <v>0</v>
      </c>
      <c r="X82" s="310">
        <f>IF($D$4="MAP+ADM Waivers",(SUMIF('C Report'!$A$199:$A$298,'C Report Grouper'!$D82,'C Report'!V$199:V$298)+SUMIF('C Report'!$A$399:$A$498,'C Report Grouper'!$D82,'C Report'!V$399:V$498)),SUMIF('C Report'!$A$199:$A$298,'C Report Grouper'!$D82,'C Report'!V$199:V$298))</f>
        <v>0</v>
      </c>
      <c r="Y82" s="310">
        <f>IF($D$4="MAP+ADM Waivers",(SUMIF('C Report'!$A$199:$A$298,'C Report Grouper'!$D82,'C Report'!W$199:W$298)+SUMIF('C Report'!$A$399:$A$498,'C Report Grouper'!$D82,'C Report'!W$399:W$498)),SUMIF('C Report'!$A$199:$A$298,'C Report Grouper'!$D82,'C Report'!W$199:W$298))</f>
        <v>0</v>
      </c>
      <c r="Z82" s="310">
        <f>IF($D$4="MAP+ADM Waivers",(SUMIF('C Report'!$A$199:$A$298,'C Report Grouper'!$D82,'C Report'!X$199:X$298)+SUMIF('C Report'!$A$399:$A$498,'C Report Grouper'!$D82,'C Report'!X$399:X$498)),SUMIF('C Report'!$A$199:$A$298,'C Report Grouper'!$D82,'C Report'!X$199:X$298))</f>
        <v>0</v>
      </c>
      <c r="AA82" s="310">
        <f>IF($D$4="MAP+ADM Waivers",(SUMIF('C Report'!$A$199:$A$298,'C Report Grouper'!$D82,'C Report'!Y$199:Y$298)+SUMIF('C Report'!$A$399:$A$498,'C Report Grouper'!$D82,'C Report'!Y$399:Y$498)),SUMIF('C Report'!$A$199:$A$298,'C Report Grouper'!$D82,'C Report'!Y$199:Y$298))</f>
        <v>0</v>
      </c>
      <c r="AB82" s="310">
        <f>IF($D$4="MAP+ADM Waivers",(SUMIF('C Report'!$A$199:$A$298,'C Report Grouper'!$D82,'C Report'!Z$199:Z$298)+SUMIF('C Report'!$A$399:$A$498,'C Report Grouper'!$D82,'C Report'!Z$399:Z$498)),SUMIF('C Report'!$A$199:$A$298,'C Report Grouper'!$D82,'C Report'!Z$199:Z$298))</f>
        <v>0</v>
      </c>
      <c r="AC82" s="311">
        <f>IF($D$4="MAP+ADM Waivers",(SUMIF('C Report'!$A$199:$A$298,'C Report Grouper'!$D82,'C Report'!AA$199:AA$298)+SUMIF('C Report'!$A$399:$A$498,'C Report Grouper'!$D82,'C Report'!AA$399:AA$498)),SUMIF('C Report'!$A$199:$A$298,'C Report Grouper'!$D82,'C Report'!AA$199:AA$298))</f>
        <v>0</v>
      </c>
    </row>
    <row r="83" spans="2:29" x14ac:dyDescent="0.2">
      <c r="B83" s="456" t="str">
        <f>IFERROR(VLOOKUP(C83,'MEG Def'!$A$47:$B$50,2),"")</f>
        <v/>
      </c>
      <c r="C83" s="115"/>
      <c r="D83" s="693"/>
      <c r="E83" s="309">
        <f>IF($D$4="MAP+ADM Waivers",(SUMIF('C Report'!$A$199:$A$298,'C Report Grouper'!$D83,'C Report'!C$199:C$298)+SUMIF('C Report'!$A$399:$A$498,'C Report Grouper'!$D83,'C Report'!C$399:C$498)),SUMIF('C Report'!$A$199:$A$298,'C Report Grouper'!$D83,'C Report'!C$199:C$298))</f>
        <v>0</v>
      </c>
      <c r="F83" s="310">
        <f>IF($D$4="MAP+ADM Waivers",(SUMIF('C Report'!$A$199:$A$298,'C Report Grouper'!$D83,'C Report'!D$199:D$298)+SUMIF('C Report'!$A$399:$A$498,'C Report Grouper'!$D83,'C Report'!D$399:D$498)),SUMIF('C Report'!$A$199:$A$298,'C Report Grouper'!$D83,'C Report'!D$199:D$298))</f>
        <v>0</v>
      </c>
      <c r="G83" s="310">
        <f>IF($D$4="MAP+ADM Waivers",(SUMIF('C Report'!$A$199:$A$298,'C Report Grouper'!$D83,'C Report'!E$199:E$298)+SUMIF('C Report'!$A$399:$A$498,'C Report Grouper'!$D83,'C Report'!E$399:E$498)),SUMIF('C Report'!$A$199:$A$298,'C Report Grouper'!$D83,'C Report'!E$199:E$298))</f>
        <v>0</v>
      </c>
      <c r="H83" s="310">
        <f>IF($D$4="MAP+ADM Waivers",(SUMIF('C Report'!$A$199:$A$298,'C Report Grouper'!$D83,'C Report'!F$199:F$298)+SUMIF('C Report'!$A$399:$A$498,'C Report Grouper'!$D83,'C Report'!F$399:F$498)),SUMIF('C Report'!$A$199:$A$298,'C Report Grouper'!$D83,'C Report'!F$199:F$298))</f>
        <v>0</v>
      </c>
      <c r="I83" s="310">
        <f>IF($D$4="MAP+ADM Waivers",(SUMIF('C Report'!$A$199:$A$298,'C Report Grouper'!$D83,'C Report'!G$199:G$298)+SUMIF('C Report'!$A$399:$A$498,'C Report Grouper'!$D83,'C Report'!G$399:G$498)),SUMIF('C Report'!$A$199:$A$298,'C Report Grouper'!$D83,'C Report'!G$199:G$298))</f>
        <v>0</v>
      </c>
      <c r="J83" s="310">
        <f>IF($D$4="MAP+ADM Waivers",(SUMIF('C Report'!$A$199:$A$298,'C Report Grouper'!$D83,'C Report'!H$199:H$298)+SUMIF('C Report'!$A$399:$A$498,'C Report Grouper'!$D83,'C Report'!H$399:H$498)),SUMIF('C Report'!$A$199:$A$298,'C Report Grouper'!$D83,'C Report'!H$199:H$298))</f>
        <v>0</v>
      </c>
      <c r="K83" s="310">
        <f>IF($D$4="MAP+ADM Waivers",(SUMIF('C Report'!$A$199:$A$298,'C Report Grouper'!$D83,'C Report'!I$199:I$298)+SUMIF('C Report'!$A$399:$A$498,'C Report Grouper'!$D83,'C Report'!I$399:I$498)),SUMIF('C Report'!$A$199:$A$298,'C Report Grouper'!$D83,'C Report'!I$199:I$298))</f>
        <v>0</v>
      </c>
      <c r="L83" s="310">
        <f>IF($D$4="MAP+ADM Waivers",(SUMIF('C Report'!$A$199:$A$298,'C Report Grouper'!$D83,'C Report'!J$199:J$298)+SUMIF('C Report'!$A$399:$A$498,'C Report Grouper'!$D83,'C Report'!J$399:J$498)),SUMIF('C Report'!$A$199:$A$298,'C Report Grouper'!$D83,'C Report'!J$199:J$298))</f>
        <v>0</v>
      </c>
      <c r="M83" s="310">
        <f>IF($D$4="MAP+ADM Waivers",(SUMIF('C Report'!$A$199:$A$298,'C Report Grouper'!$D83,'C Report'!K$199:K$298)+SUMIF('C Report'!$A$399:$A$498,'C Report Grouper'!$D83,'C Report'!K$399:K$498)),SUMIF('C Report'!$A$199:$A$298,'C Report Grouper'!$D83,'C Report'!K$199:K$298))</f>
        <v>0</v>
      </c>
      <c r="N83" s="310">
        <f>IF($D$4="MAP+ADM Waivers",(SUMIF('C Report'!$A$199:$A$298,'C Report Grouper'!$D83,'C Report'!L$199:L$298)+SUMIF('C Report'!$A$399:$A$498,'C Report Grouper'!$D83,'C Report'!L$399:L$498)),SUMIF('C Report'!$A$199:$A$298,'C Report Grouper'!$D83,'C Report'!L$199:L$298))</f>
        <v>0</v>
      </c>
      <c r="O83" s="310">
        <f>IF($D$4="MAP+ADM Waivers",(SUMIF('C Report'!$A$199:$A$298,'C Report Grouper'!$D83,'C Report'!M$199:M$298)+SUMIF('C Report'!$A$399:$A$498,'C Report Grouper'!$D83,'C Report'!M$399:M$498)),SUMIF('C Report'!$A$199:$A$298,'C Report Grouper'!$D83,'C Report'!M$199:M$298))</f>
        <v>0</v>
      </c>
      <c r="P83" s="310">
        <f>IF($D$4="MAP+ADM Waivers",(SUMIF('C Report'!$A$199:$A$298,'C Report Grouper'!$D83,'C Report'!N$199:N$298)+SUMIF('C Report'!$A$399:$A$498,'C Report Grouper'!$D83,'C Report'!N$399:N$498)),SUMIF('C Report'!$A$199:$A$298,'C Report Grouper'!$D83,'C Report'!N$199:N$298))</f>
        <v>0</v>
      </c>
      <c r="Q83" s="310">
        <f>IF($D$4="MAP+ADM Waivers",(SUMIF('C Report'!$A$199:$A$298,'C Report Grouper'!$D83,'C Report'!O$199:O$298)+SUMIF('C Report'!$A$399:$A$498,'C Report Grouper'!$D83,'C Report'!O$399:O$498)),SUMIF('C Report'!$A$199:$A$298,'C Report Grouper'!$D83,'C Report'!O$199:O$298))</f>
        <v>0</v>
      </c>
      <c r="R83" s="310">
        <f>IF($D$4="MAP+ADM Waivers",(SUMIF('C Report'!$A$199:$A$298,'C Report Grouper'!$D83,'C Report'!P$199:P$298)+SUMIF('C Report'!$A$399:$A$498,'C Report Grouper'!$D83,'C Report'!P$399:P$498)),SUMIF('C Report'!$A$199:$A$298,'C Report Grouper'!$D83,'C Report'!P$199:P$298))</f>
        <v>0</v>
      </c>
      <c r="S83" s="310">
        <f>IF($D$4="MAP+ADM Waivers",(SUMIF('C Report'!$A$199:$A$298,'C Report Grouper'!$D83,'C Report'!Q$199:Q$298)+SUMIF('C Report'!$A$399:$A$498,'C Report Grouper'!$D83,'C Report'!Q$399:Q$498)),SUMIF('C Report'!$A$199:$A$298,'C Report Grouper'!$D83,'C Report'!Q$199:Q$298))</f>
        <v>0</v>
      </c>
      <c r="T83" s="310">
        <f>IF($D$4="MAP+ADM Waivers",(SUMIF('C Report'!$A$199:$A$298,'C Report Grouper'!$D83,'C Report'!R$199:R$298)+SUMIF('C Report'!$A$399:$A$498,'C Report Grouper'!$D83,'C Report'!R$399:R$498)),SUMIF('C Report'!$A$199:$A$298,'C Report Grouper'!$D83,'C Report'!R$199:R$298))</f>
        <v>0</v>
      </c>
      <c r="U83" s="310">
        <f>IF($D$4="MAP+ADM Waivers",(SUMIF('C Report'!$A$199:$A$298,'C Report Grouper'!$D83,'C Report'!S$199:S$298)+SUMIF('C Report'!$A$399:$A$498,'C Report Grouper'!$D83,'C Report'!S$399:S$498)),SUMIF('C Report'!$A$199:$A$298,'C Report Grouper'!$D83,'C Report'!S$199:S$298))</f>
        <v>0</v>
      </c>
      <c r="V83" s="310">
        <f>IF($D$4="MAP+ADM Waivers",(SUMIF('C Report'!$A$199:$A$298,'C Report Grouper'!$D83,'C Report'!T$199:T$298)+SUMIF('C Report'!$A$399:$A$498,'C Report Grouper'!$D83,'C Report'!T$399:T$498)),SUMIF('C Report'!$A$199:$A$298,'C Report Grouper'!$D83,'C Report'!T$199:T$298))</f>
        <v>0</v>
      </c>
      <c r="W83" s="310">
        <f>IF($D$4="MAP+ADM Waivers",(SUMIF('C Report'!$A$199:$A$298,'C Report Grouper'!$D83,'C Report'!U$199:U$298)+SUMIF('C Report'!$A$399:$A$498,'C Report Grouper'!$D83,'C Report'!U$399:U$498)),SUMIF('C Report'!$A$199:$A$298,'C Report Grouper'!$D83,'C Report'!U$199:U$298))</f>
        <v>0</v>
      </c>
      <c r="X83" s="310">
        <f>IF($D$4="MAP+ADM Waivers",(SUMIF('C Report'!$A$199:$A$298,'C Report Grouper'!$D83,'C Report'!V$199:V$298)+SUMIF('C Report'!$A$399:$A$498,'C Report Grouper'!$D83,'C Report'!V$399:V$498)),SUMIF('C Report'!$A$199:$A$298,'C Report Grouper'!$D83,'C Report'!V$199:V$298))</f>
        <v>0</v>
      </c>
      <c r="Y83" s="310">
        <f>IF($D$4="MAP+ADM Waivers",(SUMIF('C Report'!$A$199:$A$298,'C Report Grouper'!$D83,'C Report'!W$199:W$298)+SUMIF('C Report'!$A$399:$A$498,'C Report Grouper'!$D83,'C Report'!W$399:W$498)),SUMIF('C Report'!$A$199:$A$298,'C Report Grouper'!$D83,'C Report'!W$199:W$298))</f>
        <v>0</v>
      </c>
      <c r="Z83" s="310">
        <f>IF($D$4="MAP+ADM Waivers",(SUMIF('C Report'!$A$199:$A$298,'C Report Grouper'!$D83,'C Report'!X$199:X$298)+SUMIF('C Report'!$A$399:$A$498,'C Report Grouper'!$D83,'C Report'!X$399:X$498)),SUMIF('C Report'!$A$199:$A$298,'C Report Grouper'!$D83,'C Report'!X$199:X$298))</f>
        <v>0</v>
      </c>
      <c r="AA83" s="310">
        <f>IF($D$4="MAP+ADM Waivers",(SUMIF('C Report'!$A$199:$A$298,'C Report Grouper'!$D83,'C Report'!Y$199:Y$298)+SUMIF('C Report'!$A$399:$A$498,'C Report Grouper'!$D83,'C Report'!Y$399:Y$498)),SUMIF('C Report'!$A$199:$A$298,'C Report Grouper'!$D83,'C Report'!Y$199:Y$298))</f>
        <v>0</v>
      </c>
      <c r="AB83" s="310">
        <f>IF($D$4="MAP+ADM Waivers",(SUMIF('C Report'!$A$199:$A$298,'C Report Grouper'!$D83,'C Report'!Z$199:Z$298)+SUMIF('C Report'!$A$399:$A$498,'C Report Grouper'!$D83,'C Report'!Z$399:Z$498)),SUMIF('C Report'!$A$199:$A$298,'C Report Grouper'!$D83,'C Report'!Z$199:Z$298))</f>
        <v>0</v>
      </c>
      <c r="AC83" s="311">
        <f>IF($D$4="MAP+ADM Waivers",(SUMIF('C Report'!$A$199:$A$298,'C Report Grouper'!$D83,'C Report'!AA$199:AA$298)+SUMIF('C Report'!$A$399:$A$498,'C Report Grouper'!$D83,'C Report'!AA$399:AA$498)),SUMIF('C Report'!$A$199:$A$298,'C Report Grouper'!$D83,'C Report'!AA$199:AA$298))</f>
        <v>0</v>
      </c>
    </row>
    <row r="84" spans="2:29" x14ac:dyDescent="0.2">
      <c r="B84" s="456" t="str">
        <f>IFERROR(VLOOKUP(C84,'MEG Def'!$A$47:$B$50,2),"")</f>
        <v/>
      </c>
      <c r="C84" s="115"/>
      <c r="D84" s="693"/>
      <c r="E84" s="309">
        <f>IF($D$4="MAP+ADM Waivers",(SUMIF('C Report'!$A$199:$A$298,'C Report Grouper'!$D84,'C Report'!C$199:C$298)+SUMIF('C Report'!$A$399:$A$498,'C Report Grouper'!$D84,'C Report'!C$399:C$498)),SUMIF('C Report'!$A$199:$A$298,'C Report Grouper'!$D84,'C Report'!C$199:C$298))</f>
        <v>0</v>
      </c>
      <c r="F84" s="310">
        <f>IF($D$4="MAP+ADM Waivers",(SUMIF('C Report'!$A$199:$A$298,'C Report Grouper'!$D84,'C Report'!D$199:D$298)+SUMIF('C Report'!$A$399:$A$498,'C Report Grouper'!$D84,'C Report'!D$399:D$498)),SUMIF('C Report'!$A$199:$A$298,'C Report Grouper'!$D84,'C Report'!D$199:D$298))</f>
        <v>0</v>
      </c>
      <c r="G84" s="310">
        <f>IF($D$4="MAP+ADM Waivers",(SUMIF('C Report'!$A$199:$A$298,'C Report Grouper'!$D84,'C Report'!E$199:E$298)+SUMIF('C Report'!$A$399:$A$498,'C Report Grouper'!$D84,'C Report'!E$399:E$498)),SUMIF('C Report'!$A$199:$A$298,'C Report Grouper'!$D84,'C Report'!E$199:E$298))</f>
        <v>0</v>
      </c>
      <c r="H84" s="310">
        <f>IF($D$4="MAP+ADM Waivers",(SUMIF('C Report'!$A$199:$A$298,'C Report Grouper'!$D84,'C Report'!F$199:F$298)+SUMIF('C Report'!$A$399:$A$498,'C Report Grouper'!$D84,'C Report'!F$399:F$498)),SUMIF('C Report'!$A$199:$A$298,'C Report Grouper'!$D84,'C Report'!F$199:F$298))</f>
        <v>0</v>
      </c>
      <c r="I84" s="310">
        <f>IF($D$4="MAP+ADM Waivers",(SUMIF('C Report'!$A$199:$A$298,'C Report Grouper'!$D84,'C Report'!G$199:G$298)+SUMIF('C Report'!$A$399:$A$498,'C Report Grouper'!$D84,'C Report'!G$399:G$498)),SUMIF('C Report'!$A$199:$A$298,'C Report Grouper'!$D84,'C Report'!G$199:G$298))</f>
        <v>0</v>
      </c>
      <c r="J84" s="310">
        <f>IF($D$4="MAP+ADM Waivers",(SUMIF('C Report'!$A$199:$A$298,'C Report Grouper'!$D84,'C Report'!H$199:H$298)+SUMIF('C Report'!$A$399:$A$498,'C Report Grouper'!$D84,'C Report'!H$399:H$498)),SUMIF('C Report'!$A$199:$A$298,'C Report Grouper'!$D84,'C Report'!H$199:H$298))</f>
        <v>0</v>
      </c>
      <c r="K84" s="310">
        <f>IF($D$4="MAP+ADM Waivers",(SUMIF('C Report'!$A$199:$A$298,'C Report Grouper'!$D84,'C Report'!I$199:I$298)+SUMIF('C Report'!$A$399:$A$498,'C Report Grouper'!$D84,'C Report'!I$399:I$498)),SUMIF('C Report'!$A$199:$A$298,'C Report Grouper'!$D84,'C Report'!I$199:I$298))</f>
        <v>0</v>
      </c>
      <c r="L84" s="310">
        <f>IF($D$4="MAP+ADM Waivers",(SUMIF('C Report'!$A$199:$A$298,'C Report Grouper'!$D84,'C Report'!J$199:J$298)+SUMIF('C Report'!$A$399:$A$498,'C Report Grouper'!$D84,'C Report'!J$399:J$498)),SUMIF('C Report'!$A$199:$A$298,'C Report Grouper'!$D84,'C Report'!J$199:J$298))</f>
        <v>0</v>
      </c>
      <c r="M84" s="310">
        <f>IF($D$4="MAP+ADM Waivers",(SUMIF('C Report'!$A$199:$A$298,'C Report Grouper'!$D84,'C Report'!K$199:K$298)+SUMIF('C Report'!$A$399:$A$498,'C Report Grouper'!$D84,'C Report'!K$399:K$498)),SUMIF('C Report'!$A$199:$A$298,'C Report Grouper'!$D84,'C Report'!K$199:K$298))</f>
        <v>0</v>
      </c>
      <c r="N84" s="310">
        <f>IF($D$4="MAP+ADM Waivers",(SUMIF('C Report'!$A$199:$A$298,'C Report Grouper'!$D84,'C Report'!L$199:L$298)+SUMIF('C Report'!$A$399:$A$498,'C Report Grouper'!$D84,'C Report'!L$399:L$498)),SUMIF('C Report'!$A$199:$A$298,'C Report Grouper'!$D84,'C Report'!L$199:L$298))</f>
        <v>0</v>
      </c>
      <c r="O84" s="310">
        <f>IF($D$4="MAP+ADM Waivers",(SUMIF('C Report'!$A$199:$A$298,'C Report Grouper'!$D84,'C Report'!M$199:M$298)+SUMIF('C Report'!$A$399:$A$498,'C Report Grouper'!$D84,'C Report'!M$399:M$498)),SUMIF('C Report'!$A$199:$A$298,'C Report Grouper'!$D84,'C Report'!M$199:M$298))</f>
        <v>0</v>
      </c>
      <c r="P84" s="310">
        <f>IF($D$4="MAP+ADM Waivers",(SUMIF('C Report'!$A$199:$A$298,'C Report Grouper'!$D84,'C Report'!N$199:N$298)+SUMIF('C Report'!$A$399:$A$498,'C Report Grouper'!$D84,'C Report'!N$399:N$498)),SUMIF('C Report'!$A$199:$A$298,'C Report Grouper'!$D84,'C Report'!N$199:N$298))</f>
        <v>0</v>
      </c>
      <c r="Q84" s="310">
        <f>IF($D$4="MAP+ADM Waivers",(SUMIF('C Report'!$A$199:$A$298,'C Report Grouper'!$D84,'C Report'!O$199:O$298)+SUMIF('C Report'!$A$399:$A$498,'C Report Grouper'!$D84,'C Report'!O$399:O$498)),SUMIF('C Report'!$A$199:$A$298,'C Report Grouper'!$D84,'C Report'!O$199:O$298))</f>
        <v>0</v>
      </c>
      <c r="R84" s="310">
        <f>IF($D$4="MAP+ADM Waivers",(SUMIF('C Report'!$A$199:$A$298,'C Report Grouper'!$D84,'C Report'!P$199:P$298)+SUMIF('C Report'!$A$399:$A$498,'C Report Grouper'!$D84,'C Report'!P$399:P$498)),SUMIF('C Report'!$A$199:$A$298,'C Report Grouper'!$D84,'C Report'!P$199:P$298))</f>
        <v>0</v>
      </c>
      <c r="S84" s="310">
        <f>IF($D$4="MAP+ADM Waivers",(SUMIF('C Report'!$A$199:$A$298,'C Report Grouper'!$D84,'C Report'!Q$199:Q$298)+SUMIF('C Report'!$A$399:$A$498,'C Report Grouper'!$D84,'C Report'!Q$399:Q$498)),SUMIF('C Report'!$A$199:$A$298,'C Report Grouper'!$D84,'C Report'!Q$199:Q$298))</f>
        <v>0</v>
      </c>
      <c r="T84" s="310">
        <f>IF($D$4="MAP+ADM Waivers",(SUMIF('C Report'!$A$199:$A$298,'C Report Grouper'!$D84,'C Report'!R$199:R$298)+SUMIF('C Report'!$A$399:$A$498,'C Report Grouper'!$D84,'C Report'!R$399:R$498)),SUMIF('C Report'!$A$199:$A$298,'C Report Grouper'!$D84,'C Report'!R$199:R$298))</f>
        <v>0</v>
      </c>
      <c r="U84" s="310">
        <f>IF($D$4="MAP+ADM Waivers",(SUMIF('C Report'!$A$199:$A$298,'C Report Grouper'!$D84,'C Report'!S$199:S$298)+SUMIF('C Report'!$A$399:$A$498,'C Report Grouper'!$D84,'C Report'!S$399:S$498)),SUMIF('C Report'!$A$199:$A$298,'C Report Grouper'!$D84,'C Report'!S$199:S$298))</f>
        <v>0</v>
      </c>
      <c r="V84" s="310">
        <f>IF($D$4="MAP+ADM Waivers",(SUMIF('C Report'!$A$199:$A$298,'C Report Grouper'!$D84,'C Report'!T$199:T$298)+SUMIF('C Report'!$A$399:$A$498,'C Report Grouper'!$D84,'C Report'!T$399:T$498)),SUMIF('C Report'!$A$199:$A$298,'C Report Grouper'!$D84,'C Report'!T$199:T$298))</f>
        <v>0</v>
      </c>
      <c r="W84" s="310">
        <f>IF($D$4="MAP+ADM Waivers",(SUMIF('C Report'!$A$199:$A$298,'C Report Grouper'!$D84,'C Report'!U$199:U$298)+SUMIF('C Report'!$A$399:$A$498,'C Report Grouper'!$D84,'C Report'!U$399:U$498)),SUMIF('C Report'!$A$199:$A$298,'C Report Grouper'!$D84,'C Report'!U$199:U$298))</f>
        <v>0</v>
      </c>
      <c r="X84" s="310">
        <f>IF($D$4="MAP+ADM Waivers",(SUMIF('C Report'!$A$199:$A$298,'C Report Grouper'!$D84,'C Report'!V$199:V$298)+SUMIF('C Report'!$A$399:$A$498,'C Report Grouper'!$D84,'C Report'!V$399:V$498)),SUMIF('C Report'!$A$199:$A$298,'C Report Grouper'!$D84,'C Report'!V$199:V$298))</f>
        <v>0</v>
      </c>
      <c r="Y84" s="310">
        <f>IF($D$4="MAP+ADM Waivers",(SUMIF('C Report'!$A$199:$A$298,'C Report Grouper'!$D84,'C Report'!W$199:W$298)+SUMIF('C Report'!$A$399:$A$498,'C Report Grouper'!$D84,'C Report'!W$399:W$498)),SUMIF('C Report'!$A$199:$A$298,'C Report Grouper'!$D84,'C Report'!W$199:W$298))</f>
        <v>0</v>
      </c>
      <c r="Z84" s="310">
        <f>IF($D$4="MAP+ADM Waivers",(SUMIF('C Report'!$A$199:$A$298,'C Report Grouper'!$D84,'C Report'!X$199:X$298)+SUMIF('C Report'!$A$399:$A$498,'C Report Grouper'!$D84,'C Report'!X$399:X$498)),SUMIF('C Report'!$A$199:$A$298,'C Report Grouper'!$D84,'C Report'!X$199:X$298))</f>
        <v>0</v>
      </c>
      <c r="AA84" s="310">
        <f>IF($D$4="MAP+ADM Waivers",(SUMIF('C Report'!$A$199:$A$298,'C Report Grouper'!$D84,'C Report'!Y$199:Y$298)+SUMIF('C Report'!$A$399:$A$498,'C Report Grouper'!$D84,'C Report'!Y$399:Y$498)),SUMIF('C Report'!$A$199:$A$298,'C Report Grouper'!$D84,'C Report'!Y$199:Y$298))</f>
        <v>0</v>
      </c>
      <c r="AB84" s="310">
        <f>IF($D$4="MAP+ADM Waivers",(SUMIF('C Report'!$A$199:$A$298,'C Report Grouper'!$D84,'C Report'!Z$199:Z$298)+SUMIF('C Report'!$A$399:$A$498,'C Report Grouper'!$D84,'C Report'!Z$399:Z$498)),SUMIF('C Report'!$A$199:$A$298,'C Report Grouper'!$D84,'C Report'!Z$199:Z$298))</f>
        <v>0</v>
      </c>
      <c r="AC84" s="311">
        <f>IF($D$4="MAP+ADM Waivers",(SUMIF('C Report'!$A$199:$A$298,'C Report Grouper'!$D84,'C Report'!AA$199:AA$298)+SUMIF('C Report'!$A$399:$A$498,'C Report Grouper'!$D84,'C Report'!AA$399:AA$498)),SUMIF('C Report'!$A$199:$A$298,'C Report Grouper'!$D84,'C Report'!AA$199:AA$298))</f>
        <v>0</v>
      </c>
    </row>
    <row r="85" spans="2:29" x14ac:dyDescent="0.2">
      <c r="B85" s="456" t="str">
        <f>IFERROR(VLOOKUP(C85,'MEG Def'!$A$47:$B$50,2),"")</f>
        <v/>
      </c>
      <c r="C85" s="115"/>
      <c r="D85" s="693"/>
      <c r="E85" s="309">
        <f>IF($D$4="MAP+ADM Waivers",(SUMIF('C Report'!$A$199:$A$298,'C Report Grouper'!$D85,'C Report'!C$199:C$298)+SUMIF('C Report'!$A$399:$A$498,'C Report Grouper'!$D85,'C Report'!C$399:C$498)),SUMIF('C Report'!$A$199:$A$298,'C Report Grouper'!$D85,'C Report'!C$199:C$298))</f>
        <v>0</v>
      </c>
      <c r="F85" s="310">
        <f>IF($D$4="MAP+ADM Waivers",(SUMIF('C Report'!$A$199:$A$298,'C Report Grouper'!$D85,'C Report'!D$199:D$298)+SUMIF('C Report'!$A$399:$A$498,'C Report Grouper'!$D85,'C Report'!D$399:D$498)),SUMIF('C Report'!$A$199:$A$298,'C Report Grouper'!$D85,'C Report'!D$199:D$298))</f>
        <v>0</v>
      </c>
      <c r="G85" s="310">
        <f>IF($D$4="MAP+ADM Waivers",(SUMIF('C Report'!$A$199:$A$298,'C Report Grouper'!$D85,'C Report'!E$199:E$298)+SUMIF('C Report'!$A$399:$A$498,'C Report Grouper'!$D85,'C Report'!E$399:E$498)),SUMIF('C Report'!$A$199:$A$298,'C Report Grouper'!$D85,'C Report'!E$199:E$298))</f>
        <v>0</v>
      </c>
      <c r="H85" s="310">
        <f>IF($D$4="MAP+ADM Waivers",(SUMIF('C Report'!$A$199:$A$298,'C Report Grouper'!$D85,'C Report'!F$199:F$298)+SUMIF('C Report'!$A$399:$A$498,'C Report Grouper'!$D85,'C Report'!F$399:F$498)),SUMIF('C Report'!$A$199:$A$298,'C Report Grouper'!$D85,'C Report'!F$199:F$298))</f>
        <v>0</v>
      </c>
      <c r="I85" s="310">
        <f>IF($D$4="MAP+ADM Waivers",(SUMIF('C Report'!$A$199:$A$298,'C Report Grouper'!$D85,'C Report'!G$199:G$298)+SUMIF('C Report'!$A$399:$A$498,'C Report Grouper'!$D85,'C Report'!G$399:G$498)),SUMIF('C Report'!$A$199:$A$298,'C Report Grouper'!$D85,'C Report'!G$199:G$298))</f>
        <v>0</v>
      </c>
      <c r="J85" s="310">
        <f>IF($D$4="MAP+ADM Waivers",(SUMIF('C Report'!$A$199:$A$298,'C Report Grouper'!$D85,'C Report'!H$199:H$298)+SUMIF('C Report'!$A$399:$A$498,'C Report Grouper'!$D85,'C Report'!H$399:H$498)),SUMIF('C Report'!$A$199:$A$298,'C Report Grouper'!$D85,'C Report'!H$199:H$298))</f>
        <v>0</v>
      </c>
      <c r="K85" s="310">
        <f>IF($D$4="MAP+ADM Waivers",(SUMIF('C Report'!$A$199:$A$298,'C Report Grouper'!$D85,'C Report'!I$199:I$298)+SUMIF('C Report'!$A$399:$A$498,'C Report Grouper'!$D85,'C Report'!I$399:I$498)),SUMIF('C Report'!$A$199:$A$298,'C Report Grouper'!$D85,'C Report'!I$199:I$298))</f>
        <v>0</v>
      </c>
      <c r="L85" s="310">
        <f>IF($D$4="MAP+ADM Waivers",(SUMIF('C Report'!$A$199:$A$298,'C Report Grouper'!$D85,'C Report'!J$199:J$298)+SUMIF('C Report'!$A$399:$A$498,'C Report Grouper'!$D85,'C Report'!J$399:J$498)),SUMIF('C Report'!$A$199:$A$298,'C Report Grouper'!$D85,'C Report'!J$199:J$298))</f>
        <v>0</v>
      </c>
      <c r="M85" s="310">
        <f>IF($D$4="MAP+ADM Waivers",(SUMIF('C Report'!$A$199:$A$298,'C Report Grouper'!$D85,'C Report'!K$199:K$298)+SUMIF('C Report'!$A$399:$A$498,'C Report Grouper'!$D85,'C Report'!K$399:K$498)),SUMIF('C Report'!$A$199:$A$298,'C Report Grouper'!$D85,'C Report'!K$199:K$298))</f>
        <v>0</v>
      </c>
      <c r="N85" s="310">
        <f>IF($D$4="MAP+ADM Waivers",(SUMIF('C Report'!$A$199:$A$298,'C Report Grouper'!$D85,'C Report'!L$199:L$298)+SUMIF('C Report'!$A$399:$A$498,'C Report Grouper'!$D85,'C Report'!L$399:L$498)),SUMIF('C Report'!$A$199:$A$298,'C Report Grouper'!$D85,'C Report'!L$199:L$298))</f>
        <v>0</v>
      </c>
      <c r="O85" s="310">
        <f>IF($D$4="MAP+ADM Waivers",(SUMIF('C Report'!$A$199:$A$298,'C Report Grouper'!$D85,'C Report'!M$199:M$298)+SUMIF('C Report'!$A$399:$A$498,'C Report Grouper'!$D85,'C Report'!M$399:M$498)),SUMIF('C Report'!$A$199:$A$298,'C Report Grouper'!$D85,'C Report'!M$199:M$298))</f>
        <v>0</v>
      </c>
      <c r="P85" s="310">
        <f>IF($D$4="MAP+ADM Waivers",(SUMIF('C Report'!$A$199:$A$298,'C Report Grouper'!$D85,'C Report'!N$199:N$298)+SUMIF('C Report'!$A$399:$A$498,'C Report Grouper'!$D85,'C Report'!N$399:N$498)),SUMIF('C Report'!$A$199:$A$298,'C Report Grouper'!$D85,'C Report'!N$199:N$298))</f>
        <v>0</v>
      </c>
      <c r="Q85" s="310">
        <f>IF($D$4="MAP+ADM Waivers",(SUMIF('C Report'!$A$199:$A$298,'C Report Grouper'!$D85,'C Report'!O$199:O$298)+SUMIF('C Report'!$A$399:$A$498,'C Report Grouper'!$D85,'C Report'!O$399:O$498)),SUMIF('C Report'!$A$199:$A$298,'C Report Grouper'!$D85,'C Report'!O$199:O$298))</f>
        <v>0</v>
      </c>
      <c r="R85" s="310">
        <f>IF($D$4="MAP+ADM Waivers",(SUMIF('C Report'!$A$199:$A$298,'C Report Grouper'!$D85,'C Report'!P$199:P$298)+SUMIF('C Report'!$A$399:$A$498,'C Report Grouper'!$D85,'C Report'!P$399:P$498)),SUMIF('C Report'!$A$199:$A$298,'C Report Grouper'!$D85,'C Report'!P$199:P$298))</f>
        <v>0</v>
      </c>
      <c r="S85" s="310">
        <f>IF($D$4="MAP+ADM Waivers",(SUMIF('C Report'!$A$199:$A$298,'C Report Grouper'!$D85,'C Report'!Q$199:Q$298)+SUMIF('C Report'!$A$399:$A$498,'C Report Grouper'!$D85,'C Report'!Q$399:Q$498)),SUMIF('C Report'!$A$199:$A$298,'C Report Grouper'!$D85,'C Report'!Q$199:Q$298))</f>
        <v>0</v>
      </c>
      <c r="T85" s="310">
        <f>IF($D$4="MAP+ADM Waivers",(SUMIF('C Report'!$A$199:$A$298,'C Report Grouper'!$D85,'C Report'!R$199:R$298)+SUMIF('C Report'!$A$399:$A$498,'C Report Grouper'!$D85,'C Report'!R$399:R$498)),SUMIF('C Report'!$A$199:$A$298,'C Report Grouper'!$D85,'C Report'!R$199:R$298))</f>
        <v>0</v>
      </c>
      <c r="U85" s="310">
        <f>IF($D$4="MAP+ADM Waivers",(SUMIF('C Report'!$A$199:$A$298,'C Report Grouper'!$D85,'C Report'!S$199:S$298)+SUMIF('C Report'!$A$399:$A$498,'C Report Grouper'!$D85,'C Report'!S$399:S$498)),SUMIF('C Report'!$A$199:$A$298,'C Report Grouper'!$D85,'C Report'!S$199:S$298))</f>
        <v>0</v>
      </c>
      <c r="V85" s="310">
        <f>IF($D$4="MAP+ADM Waivers",(SUMIF('C Report'!$A$199:$A$298,'C Report Grouper'!$D85,'C Report'!T$199:T$298)+SUMIF('C Report'!$A$399:$A$498,'C Report Grouper'!$D85,'C Report'!T$399:T$498)),SUMIF('C Report'!$A$199:$A$298,'C Report Grouper'!$D85,'C Report'!T$199:T$298))</f>
        <v>0</v>
      </c>
      <c r="W85" s="310">
        <f>IF($D$4="MAP+ADM Waivers",(SUMIF('C Report'!$A$199:$A$298,'C Report Grouper'!$D85,'C Report'!U$199:U$298)+SUMIF('C Report'!$A$399:$A$498,'C Report Grouper'!$D85,'C Report'!U$399:U$498)),SUMIF('C Report'!$A$199:$A$298,'C Report Grouper'!$D85,'C Report'!U$199:U$298))</f>
        <v>0</v>
      </c>
      <c r="X85" s="310">
        <f>IF($D$4="MAP+ADM Waivers",(SUMIF('C Report'!$A$199:$A$298,'C Report Grouper'!$D85,'C Report'!V$199:V$298)+SUMIF('C Report'!$A$399:$A$498,'C Report Grouper'!$D85,'C Report'!V$399:V$498)),SUMIF('C Report'!$A$199:$A$298,'C Report Grouper'!$D85,'C Report'!V$199:V$298))</f>
        <v>0</v>
      </c>
      <c r="Y85" s="310">
        <f>IF($D$4="MAP+ADM Waivers",(SUMIF('C Report'!$A$199:$A$298,'C Report Grouper'!$D85,'C Report'!W$199:W$298)+SUMIF('C Report'!$A$399:$A$498,'C Report Grouper'!$D85,'C Report'!W$399:W$498)),SUMIF('C Report'!$A$199:$A$298,'C Report Grouper'!$D85,'C Report'!W$199:W$298))</f>
        <v>0</v>
      </c>
      <c r="Z85" s="310">
        <f>IF($D$4="MAP+ADM Waivers",(SUMIF('C Report'!$A$199:$A$298,'C Report Grouper'!$D85,'C Report'!X$199:X$298)+SUMIF('C Report'!$A$399:$A$498,'C Report Grouper'!$D85,'C Report'!X$399:X$498)),SUMIF('C Report'!$A$199:$A$298,'C Report Grouper'!$D85,'C Report'!X$199:X$298))</f>
        <v>0</v>
      </c>
      <c r="AA85" s="310">
        <f>IF($D$4="MAP+ADM Waivers",(SUMIF('C Report'!$A$199:$A$298,'C Report Grouper'!$D85,'C Report'!Y$199:Y$298)+SUMIF('C Report'!$A$399:$A$498,'C Report Grouper'!$D85,'C Report'!Y$399:Y$498)),SUMIF('C Report'!$A$199:$A$298,'C Report Grouper'!$D85,'C Report'!Y$199:Y$298))</f>
        <v>0</v>
      </c>
      <c r="AB85" s="310">
        <f>IF($D$4="MAP+ADM Waivers",(SUMIF('C Report'!$A$199:$A$298,'C Report Grouper'!$D85,'C Report'!Z$199:Z$298)+SUMIF('C Report'!$A$399:$A$498,'C Report Grouper'!$D85,'C Report'!Z$399:Z$498)),SUMIF('C Report'!$A$199:$A$298,'C Report Grouper'!$D85,'C Report'!Z$199:Z$298))</f>
        <v>0</v>
      </c>
      <c r="AC85" s="311">
        <f>IF($D$4="MAP+ADM Waivers",(SUMIF('C Report'!$A$199:$A$298,'C Report Grouper'!$D85,'C Report'!AA$199:AA$298)+SUMIF('C Report'!$A$399:$A$498,'C Report Grouper'!$D85,'C Report'!AA$399:AA$498)),SUMIF('C Report'!$A$199:$A$298,'C Report Grouper'!$D85,'C Report'!AA$199:AA$298))</f>
        <v>0</v>
      </c>
    </row>
    <row r="86" spans="2:29" x14ac:dyDescent="0.2">
      <c r="B86" s="217"/>
      <c r="C86" s="115"/>
      <c r="D86" s="693"/>
      <c r="E86" s="309">
        <f>IF($D$4="MAP+ADM Waivers",(SUMIF('C Report'!$A$199:$A$298,'C Report Grouper'!$D86,'C Report'!C$199:C$298)+SUMIF('C Report'!$A$399:$A$498,'C Report Grouper'!$D86,'C Report'!C$399:C$498)),SUMIF('C Report'!$A$199:$A$298,'C Report Grouper'!$D86,'C Report'!C$199:C$298))</f>
        <v>0</v>
      </c>
      <c r="F86" s="310">
        <f>IF($D$4="MAP+ADM Waivers",(SUMIF('C Report'!$A$199:$A$298,'C Report Grouper'!$D86,'C Report'!D$199:D$298)+SUMIF('C Report'!$A$399:$A$498,'C Report Grouper'!$D86,'C Report'!D$399:D$498)),SUMIF('C Report'!$A$199:$A$298,'C Report Grouper'!$D86,'C Report'!D$199:D$298))</f>
        <v>0</v>
      </c>
      <c r="G86" s="310">
        <f>IF($D$4="MAP+ADM Waivers",(SUMIF('C Report'!$A$199:$A$298,'C Report Grouper'!$D86,'C Report'!E$199:E$298)+SUMIF('C Report'!$A$399:$A$498,'C Report Grouper'!$D86,'C Report'!E$399:E$498)),SUMIF('C Report'!$A$199:$A$298,'C Report Grouper'!$D86,'C Report'!E$199:E$298))</f>
        <v>0</v>
      </c>
      <c r="H86" s="310">
        <f>IF($D$4="MAP+ADM Waivers",(SUMIF('C Report'!$A$199:$A$298,'C Report Grouper'!$D86,'C Report'!F$199:F$298)+SUMIF('C Report'!$A$399:$A$498,'C Report Grouper'!$D86,'C Report'!F$399:F$498)),SUMIF('C Report'!$A$199:$A$298,'C Report Grouper'!$D86,'C Report'!F$199:F$298))</f>
        <v>0</v>
      </c>
      <c r="I86" s="310">
        <f>IF($D$4="MAP+ADM Waivers",(SUMIF('C Report'!$A$199:$A$298,'C Report Grouper'!$D86,'C Report'!G$199:G$298)+SUMIF('C Report'!$A$399:$A$498,'C Report Grouper'!$D86,'C Report'!G$399:G$498)),SUMIF('C Report'!$A$199:$A$298,'C Report Grouper'!$D86,'C Report'!G$199:G$298))</f>
        <v>0</v>
      </c>
      <c r="J86" s="310">
        <f>IF($D$4="MAP+ADM Waivers",(SUMIF('C Report'!$A$199:$A$298,'C Report Grouper'!$D86,'C Report'!H$199:H$298)+SUMIF('C Report'!$A$399:$A$498,'C Report Grouper'!$D86,'C Report'!H$399:H$498)),SUMIF('C Report'!$A$199:$A$298,'C Report Grouper'!$D86,'C Report'!H$199:H$298))</f>
        <v>0</v>
      </c>
      <c r="K86" s="310">
        <f>IF($D$4="MAP+ADM Waivers",(SUMIF('C Report'!$A$199:$A$298,'C Report Grouper'!$D86,'C Report'!I$199:I$298)+SUMIF('C Report'!$A$399:$A$498,'C Report Grouper'!$D86,'C Report'!I$399:I$498)),SUMIF('C Report'!$A$199:$A$298,'C Report Grouper'!$D86,'C Report'!I$199:I$298))</f>
        <v>0</v>
      </c>
      <c r="L86" s="310">
        <f>IF($D$4="MAP+ADM Waivers",(SUMIF('C Report'!$A$199:$A$298,'C Report Grouper'!$D86,'C Report'!J$199:J$298)+SUMIF('C Report'!$A$399:$A$498,'C Report Grouper'!$D86,'C Report'!J$399:J$498)),SUMIF('C Report'!$A$199:$A$298,'C Report Grouper'!$D86,'C Report'!J$199:J$298))</f>
        <v>0</v>
      </c>
      <c r="M86" s="310">
        <f>IF($D$4="MAP+ADM Waivers",(SUMIF('C Report'!$A$199:$A$298,'C Report Grouper'!$D86,'C Report'!K$199:K$298)+SUMIF('C Report'!$A$399:$A$498,'C Report Grouper'!$D86,'C Report'!K$399:K$498)),SUMIF('C Report'!$A$199:$A$298,'C Report Grouper'!$D86,'C Report'!K$199:K$298))</f>
        <v>0</v>
      </c>
      <c r="N86" s="310">
        <f>IF($D$4="MAP+ADM Waivers",(SUMIF('C Report'!$A$199:$A$298,'C Report Grouper'!$D86,'C Report'!L$199:L$298)+SUMIF('C Report'!$A$399:$A$498,'C Report Grouper'!$D86,'C Report'!L$399:L$498)),SUMIF('C Report'!$A$199:$A$298,'C Report Grouper'!$D86,'C Report'!L$199:L$298))</f>
        <v>0</v>
      </c>
      <c r="O86" s="310">
        <f>IF($D$4="MAP+ADM Waivers",(SUMIF('C Report'!$A$199:$A$298,'C Report Grouper'!$D86,'C Report'!M$199:M$298)+SUMIF('C Report'!$A$399:$A$498,'C Report Grouper'!$D86,'C Report'!M$399:M$498)),SUMIF('C Report'!$A$199:$A$298,'C Report Grouper'!$D86,'C Report'!M$199:M$298))</f>
        <v>0</v>
      </c>
      <c r="P86" s="310">
        <f>IF($D$4="MAP+ADM Waivers",(SUMIF('C Report'!$A$199:$A$298,'C Report Grouper'!$D86,'C Report'!N$199:N$298)+SUMIF('C Report'!$A$399:$A$498,'C Report Grouper'!$D86,'C Report'!N$399:N$498)),SUMIF('C Report'!$A$199:$A$298,'C Report Grouper'!$D86,'C Report'!N$199:N$298))</f>
        <v>0</v>
      </c>
      <c r="Q86" s="310">
        <f>IF($D$4="MAP+ADM Waivers",(SUMIF('C Report'!$A$199:$A$298,'C Report Grouper'!$D86,'C Report'!O$199:O$298)+SUMIF('C Report'!$A$399:$A$498,'C Report Grouper'!$D86,'C Report'!O$399:O$498)),SUMIF('C Report'!$A$199:$A$298,'C Report Grouper'!$D86,'C Report'!O$199:O$298))</f>
        <v>0</v>
      </c>
      <c r="R86" s="310">
        <f>IF($D$4="MAP+ADM Waivers",(SUMIF('C Report'!$A$199:$A$298,'C Report Grouper'!$D86,'C Report'!P$199:P$298)+SUMIF('C Report'!$A$399:$A$498,'C Report Grouper'!$D86,'C Report'!P$399:P$498)),SUMIF('C Report'!$A$199:$A$298,'C Report Grouper'!$D86,'C Report'!P$199:P$298))</f>
        <v>0</v>
      </c>
      <c r="S86" s="310">
        <f>IF($D$4="MAP+ADM Waivers",(SUMIF('C Report'!$A$199:$A$298,'C Report Grouper'!$D86,'C Report'!Q$199:Q$298)+SUMIF('C Report'!$A$399:$A$498,'C Report Grouper'!$D86,'C Report'!Q$399:Q$498)),SUMIF('C Report'!$A$199:$A$298,'C Report Grouper'!$D86,'C Report'!Q$199:Q$298))</f>
        <v>0</v>
      </c>
      <c r="T86" s="310">
        <f>IF($D$4="MAP+ADM Waivers",(SUMIF('C Report'!$A$199:$A$298,'C Report Grouper'!$D86,'C Report'!R$199:R$298)+SUMIF('C Report'!$A$399:$A$498,'C Report Grouper'!$D86,'C Report'!R$399:R$498)),SUMIF('C Report'!$A$199:$A$298,'C Report Grouper'!$D86,'C Report'!R$199:R$298))</f>
        <v>0</v>
      </c>
      <c r="U86" s="310">
        <f>IF($D$4="MAP+ADM Waivers",(SUMIF('C Report'!$A$199:$A$298,'C Report Grouper'!$D86,'C Report'!S$199:S$298)+SUMIF('C Report'!$A$399:$A$498,'C Report Grouper'!$D86,'C Report'!S$399:S$498)),SUMIF('C Report'!$A$199:$A$298,'C Report Grouper'!$D86,'C Report'!S$199:S$298))</f>
        <v>0</v>
      </c>
      <c r="V86" s="310">
        <f>IF($D$4="MAP+ADM Waivers",(SUMIF('C Report'!$A$199:$A$298,'C Report Grouper'!$D86,'C Report'!T$199:T$298)+SUMIF('C Report'!$A$399:$A$498,'C Report Grouper'!$D86,'C Report'!T$399:T$498)),SUMIF('C Report'!$A$199:$A$298,'C Report Grouper'!$D86,'C Report'!T$199:T$298))</f>
        <v>0</v>
      </c>
      <c r="W86" s="310">
        <f>IF($D$4="MAP+ADM Waivers",(SUMIF('C Report'!$A$199:$A$298,'C Report Grouper'!$D86,'C Report'!U$199:U$298)+SUMIF('C Report'!$A$399:$A$498,'C Report Grouper'!$D86,'C Report'!U$399:U$498)),SUMIF('C Report'!$A$199:$A$298,'C Report Grouper'!$D86,'C Report'!U$199:U$298))</f>
        <v>0</v>
      </c>
      <c r="X86" s="310">
        <f>IF($D$4="MAP+ADM Waivers",(SUMIF('C Report'!$A$199:$A$298,'C Report Grouper'!$D86,'C Report'!V$199:V$298)+SUMIF('C Report'!$A$399:$A$498,'C Report Grouper'!$D86,'C Report'!V$399:V$498)),SUMIF('C Report'!$A$199:$A$298,'C Report Grouper'!$D86,'C Report'!V$199:V$298))</f>
        <v>0</v>
      </c>
      <c r="Y86" s="310">
        <f>IF($D$4="MAP+ADM Waivers",(SUMIF('C Report'!$A$199:$A$298,'C Report Grouper'!$D86,'C Report'!W$199:W$298)+SUMIF('C Report'!$A$399:$A$498,'C Report Grouper'!$D86,'C Report'!W$399:W$498)),SUMIF('C Report'!$A$199:$A$298,'C Report Grouper'!$D86,'C Report'!W$199:W$298))</f>
        <v>0</v>
      </c>
      <c r="Z86" s="310">
        <f>IF($D$4="MAP+ADM Waivers",(SUMIF('C Report'!$A$199:$A$298,'C Report Grouper'!$D86,'C Report'!X$199:X$298)+SUMIF('C Report'!$A$399:$A$498,'C Report Grouper'!$D86,'C Report'!X$399:X$498)),SUMIF('C Report'!$A$199:$A$298,'C Report Grouper'!$D86,'C Report'!X$199:X$298))</f>
        <v>0</v>
      </c>
      <c r="AA86" s="310">
        <f>IF($D$4="MAP+ADM Waivers",(SUMIF('C Report'!$A$199:$A$298,'C Report Grouper'!$D86,'C Report'!Y$199:Y$298)+SUMIF('C Report'!$A$399:$A$498,'C Report Grouper'!$D86,'C Report'!Y$399:Y$498)),SUMIF('C Report'!$A$199:$A$298,'C Report Grouper'!$D86,'C Report'!Y$199:Y$298))</f>
        <v>0</v>
      </c>
      <c r="AB86" s="310">
        <f>IF($D$4="MAP+ADM Waivers",(SUMIF('C Report'!$A$199:$A$298,'C Report Grouper'!$D86,'C Report'!Z$199:Z$298)+SUMIF('C Report'!$A$399:$A$498,'C Report Grouper'!$D86,'C Report'!Z$399:Z$498)),SUMIF('C Report'!$A$199:$A$298,'C Report Grouper'!$D86,'C Report'!Z$199:Z$298))</f>
        <v>0</v>
      </c>
      <c r="AC86" s="311">
        <f>IF($D$4="MAP+ADM Waivers",(SUMIF('C Report'!$A$199:$A$298,'C Report Grouper'!$D86,'C Report'!AA$199:AA$298)+SUMIF('C Report'!$A$399:$A$498,'C Report Grouper'!$D86,'C Report'!AA$399:AA$498)),SUMIF('C Report'!$A$199:$A$298,'C Report Grouper'!$D86,'C Report'!AA$199:AA$298))</f>
        <v>0</v>
      </c>
    </row>
    <row r="87" spans="2:29" x14ac:dyDescent="0.2">
      <c r="B87" s="214" t="s">
        <v>78</v>
      </c>
      <c r="C87" s="115"/>
      <c r="D87" s="693"/>
      <c r="E87" s="309">
        <f>IF($D$4="MAP+ADM Waivers",(SUMIF('C Report'!$A$199:$A$298,'C Report Grouper'!$D87,'C Report'!C$199:C$298)+SUMIF('C Report'!$A$399:$A$498,'C Report Grouper'!$D87,'C Report'!C$399:C$498)),SUMIF('C Report'!$A$199:$A$298,'C Report Grouper'!$D87,'C Report'!C$199:C$298))</f>
        <v>0</v>
      </c>
      <c r="F87" s="310">
        <f>IF($D$4="MAP+ADM Waivers",(SUMIF('C Report'!$A$199:$A$298,'C Report Grouper'!$D87,'C Report'!D$199:D$298)+SUMIF('C Report'!$A$399:$A$498,'C Report Grouper'!$D87,'C Report'!D$399:D$498)),SUMIF('C Report'!$A$199:$A$298,'C Report Grouper'!$D87,'C Report'!D$199:D$298))</f>
        <v>0</v>
      </c>
      <c r="G87" s="310">
        <f>IF($D$4="MAP+ADM Waivers",(SUMIF('C Report'!$A$199:$A$298,'C Report Grouper'!$D87,'C Report'!E$199:E$298)+SUMIF('C Report'!$A$399:$A$498,'C Report Grouper'!$D87,'C Report'!E$399:E$498)),SUMIF('C Report'!$A$199:$A$298,'C Report Grouper'!$D87,'C Report'!E$199:E$298))</f>
        <v>0</v>
      </c>
      <c r="H87" s="310">
        <f>IF($D$4="MAP+ADM Waivers",(SUMIF('C Report'!$A$199:$A$298,'C Report Grouper'!$D87,'C Report'!F$199:F$298)+SUMIF('C Report'!$A$399:$A$498,'C Report Grouper'!$D87,'C Report'!F$399:F$498)),SUMIF('C Report'!$A$199:$A$298,'C Report Grouper'!$D87,'C Report'!F$199:F$298))</f>
        <v>0</v>
      </c>
      <c r="I87" s="310">
        <f>IF($D$4="MAP+ADM Waivers",(SUMIF('C Report'!$A$199:$A$298,'C Report Grouper'!$D87,'C Report'!G$199:G$298)+SUMIF('C Report'!$A$399:$A$498,'C Report Grouper'!$D87,'C Report'!G$399:G$498)),SUMIF('C Report'!$A$199:$A$298,'C Report Grouper'!$D87,'C Report'!G$199:G$298))</f>
        <v>0</v>
      </c>
      <c r="J87" s="310">
        <f>IF($D$4="MAP+ADM Waivers",(SUMIF('C Report'!$A$199:$A$298,'C Report Grouper'!$D87,'C Report'!H$199:H$298)+SUMIF('C Report'!$A$399:$A$498,'C Report Grouper'!$D87,'C Report'!H$399:H$498)),SUMIF('C Report'!$A$199:$A$298,'C Report Grouper'!$D87,'C Report'!H$199:H$298))</f>
        <v>0</v>
      </c>
      <c r="K87" s="310">
        <f>IF($D$4="MAP+ADM Waivers",(SUMIF('C Report'!$A$199:$A$298,'C Report Grouper'!$D87,'C Report'!I$199:I$298)+SUMIF('C Report'!$A$399:$A$498,'C Report Grouper'!$D87,'C Report'!I$399:I$498)),SUMIF('C Report'!$A$199:$A$298,'C Report Grouper'!$D87,'C Report'!I$199:I$298))</f>
        <v>0</v>
      </c>
      <c r="L87" s="310">
        <f>IF($D$4="MAP+ADM Waivers",(SUMIF('C Report'!$A$199:$A$298,'C Report Grouper'!$D87,'C Report'!J$199:J$298)+SUMIF('C Report'!$A$399:$A$498,'C Report Grouper'!$D87,'C Report'!J$399:J$498)),SUMIF('C Report'!$A$199:$A$298,'C Report Grouper'!$D87,'C Report'!J$199:J$298))</f>
        <v>0</v>
      </c>
      <c r="M87" s="310">
        <f>IF($D$4="MAP+ADM Waivers",(SUMIF('C Report'!$A$199:$A$298,'C Report Grouper'!$D87,'C Report'!K$199:K$298)+SUMIF('C Report'!$A$399:$A$498,'C Report Grouper'!$D87,'C Report'!K$399:K$498)),SUMIF('C Report'!$A$199:$A$298,'C Report Grouper'!$D87,'C Report'!K$199:K$298))</f>
        <v>0</v>
      </c>
      <c r="N87" s="310">
        <f>IF($D$4="MAP+ADM Waivers",(SUMIF('C Report'!$A$199:$A$298,'C Report Grouper'!$D87,'C Report'!L$199:L$298)+SUMIF('C Report'!$A$399:$A$498,'C Report Grouper'!$D87,'C Report'!L$399:L$498)),SUMIF('C Report'!$A$199:$A$298,'C Report Grouper'!$D87,'C Report'!L$199:L$298))</f>
        <v>0</v>
      </c>
      <c r="O87" s="310">
        <f>IF($D$4="MAP+ADM Waivers",(SUMIF('C Report'!$A$199:$A$298,'C Report Grouper'!$D87,'C Report'!M$199:M$298)+SUMIF('C Report'!$A$399:$A$498,'C Report Grouper'!$D87,'C Report'!M$399:M$498)),SUMIF('C Report'!$A$199:$A$298,'C Report Grouper'!$D87,'C Report'!M$199:M$298))</f>
        <v>0</v>
      </c>
      <c r="P87" s="310">
        <f>IF($D$4="MAP+ADM Waivers",(SUMIF('C Report'!$A$199:$A$298,'C Report Grouper'!$D87,'C Report'!N$199:N$298)+SUMIF('C Report'!$A$399:$A$498,'C Report Grouper'!$D87,'C Report'!N$399:N$498)),SUMIF('C Report'!$A$199:$A$298,'C Report Grouper'!$D87,'C Report'!N$199:N$298))</f>
        <v>0</v>
      </c>
      <c r="Q87" s="310">
        <f>IF($D$4="MAP+ADM Waivers",(SUMIF('C Report'!$A$199:$A$298,'C Report Grouper'!$D87,'C Report'!O$199:O$298)+SUMIF('C Report'!$A$399:$A$498,'C Report Grouper'!$D87,'C Report'!O$399:O$498)),SUMIF('C Report'!$A$199:$A$298,'C Report Grouper'!$D87,'C Report'!O$199:O$298))</f>
        <v>0</v>
      </c>
      <c r="R87" s="310">
        <f>IF($D$4="MAP+ADM Waivers",(SUMIF('C Report'!$A$199:$A$298,'C Report Grouper'!$D87,'C Report'!P$199:P$298)+SUMIF('C Report'!$A$399:$A$498,'C Report Grouper'!$D87,'C Report'!P$399:P$498)),SUMIF('C Report'!$A$199:$A$298,'C Report Grouper'!$D87,'C Report'!P$199:P$298))</f>
        <v>0</v>
      </c>
      <c r="S87" s="310">
        <f>IF($D$4="MAP+ADM Waivers",(SUMIF('C Report'!$A$199:$A$298,'C Report Grouper'!$D87,'C Report'!Q$199:Q$298)+SUMIF('C Report'!$A$399:$A$498,'C Report Grouper'!$D87,'C Report'!Q$399:Q$498)),SUMIF('C Report'!$A$199:$A$298,'C Report Grouper'!$D87,'C Report'!Q$199:Q$298))</f>
        <v>0</v>
      </c>
      <c r="T87" s="310">
        <f>IF($D$4="MAP+ADM Waivers",(SUMIF('C Report'!$A$199:$A$298,'C Report Grouper'!$D87,'C Report'!R$199:R$298)+SUMIF('C Report'!$A$399:$A$498,'C Report Grouper'!$D87,'C Report'!R$399:R$498)),SUMIF('C Report'!$A$199:$A$298,'C Report Grouper'!$D87,'C Report'!R$199:R$298))</f>
        <v>0</v>
      </c>
      <c r="U87" s="310">
        <f>IF($D$4="MAP+ADM Waivers",(SUMIF('C Report'!$A$199:$A$298,'C Report Grouper'!$D87,'C Report'!S$199:S$298)+SUMIF('C Report'!$A$399:$A$498,'C Report Grouper'!$D87,'C Report'!S$399:S$498)),SUMIF('C Report'!$A$199:$A$298,'C Report Grouper'!$D87,'C Report'!S$199:S$298))</f>
        <v>0</v>
      </c>
      <c r="V87" s="310">
        <f>IF($D$4="MAP+ADM Waivers",(SUMIF('C Report'!$A$199:$A$298,'C Report Grouper'!$D87,'C Report'!T$199:T$298)+SUMIF('C Report'!$A$399:$A$498,'C Report Grouper'!$D87,'C Report'!T$399:T$498)),SUMIF('C Report'!$A$199:$A$298,'C Report Grouper'!$D87,'C Report'!T$199:T$298))</f>
        <v>0</v>
      </c>
      <c r="W87" s="310">
        <f>IF($D$4="MAP+ADM Waivers",(SUMIF('C Report'!$A$199:$A$298,'C Report Grouper'!$D87,'C Report'!U$199:U$298)+SUMIF('C Report'!$A$399:$A$498,'C Report Grouper'!$D87,'C Report'!U$399:U$498)),SUMIF('C Report'!$A$199:$A$298,'C Report Grouper'!$D87,'C Report'!U$199:U$298))</f>
        <v>0</v>
      </c>
      <c r="X87" s="310">
        <f>IF($D$4="MAP+ADM Waivers",(SUMIF('C Report'!$A$199:$A$298,'C Report Grouper'!$D87,'C Report'!V$199:V$298)+SUMIF('C Report'!$A$399:$A$498,'C Report Grouper'!$D87,'C Report'!V$399:V$498)),SUMIF('C Report'!$A$199:$A$298,'C Report Grouper'!$D87,'C Report'!V$199:V$298))</f>
        <v>0</v>
      </c>
      <c r="Y87" s="310">
        <f>IF($D$4="MAP+ADM Waivers",(SUMIF('C Report'!$A$199:$A$298,'C Report Grouper'!$D87,'C Report'!W$199:W$298)+SUMIF('C Report'!$A$399:$A$498,'C Report Grouper'!$D87,'C Report'!W$399:W$498)),SUMIF('C Report'!$A$199:$A$298,'C Report Grouper'!$D87,'C Report'!W$199:W$298))</f>
        <v>0</v>
      </c>
      <c r="Z87" s="310">
        <f>IF($D$4="MAP+ADM Waivers",(SUMIF('C Report'!$A$199:$A$298,'C Report Grouper'!$D87,'C Report'!X$199:X$298)+SUMIF('C Report'!$A$399:$A$498,'C Report Grouper'!$D87,'C Report'!X$399:X$498)),SUMIF('C Report'!$A$199:$A$298,'C Report Grouper'!$D87,'C Report'!X$199:X$298))</f>
        <v>0</v>
      </c>
      <c r="AA87" s="310">
        <f>IF($D$4="MAP+ADM Waivers",(SUMIF('C Report'!$A$199:$A$298,'C Report Grouper'!$D87,'C Report'!Y$199:Y$298)+SUMIF('C Report'!$A$399:$A$498,'C Report Grouper'!$D87,'C Report'!Y$399:Y$498)),SUMIF('C Report'!$A$199:$A$298,'C Report Grouper'!$D87,'C Report'!Y$199:Y$298))</f>
        <v>0</v>
      </c>
      <c r="AB87" s="310">
        <f>IF($D$4="MAP+ADM Waivers",(SUMIF('C Report'!$A$199:$A$298,'C Report Grouper'!$D87,'C Report'!Z$199:Z$298)+SUMIF('C Report'!$A$399:$A$498,'C Report Grouper'!$D87,'C Report'!Z$399:Z$498)),SUMIF('C Report'!$A$199:$A$298,'C Report Grouper'!$D87,'C Report'!Z$199:Z$298))</f>
        <v>0</v>
      </c>
      <c r="AC87" s="311">
        <f>IF($D$4="MAP+ADM Waivers",(SUMIF('C Report'!$A$199:$A$298,'C Report Grouper'!$D87,'C Report'!AA$199:AA$298)+SUMIF('C Report'!$A$399:$A$498,'C Report Grouper'!$D87,'C Report'!AA$399:AA$498)),SUMIF('C Report'!$A$199:$A$298,'C Report Grouper'!$D87,'C Report'!AA$199:AA$298))</f>
        <v>0</v>
      </c>
    </row>
    <row r="88" spans="2:29" x14ac:dyDescent="0.2">
      <c r="B88" s="456" t="str">
        <f>IFERROR(VLOOKUP(C88,'MEG Def'!$A$52:$B$55,2),"")</f>
        <v/>
      </c>
      <c r="C88" s="115"/>
      <c r="D88" s="693"/>
      <c r="E88" s="309">
        <f>IF($D$4="MAP+ADM Waivers",(SUMIF('C Report'!$A$199:$A$298,'C Report Grouper'!$D88,'C Report'!C$199:C$298)+SUMIF('C Report'!$A$399:$A$498,'C Report Grouper'!$D88,'C Report'!C$399:C$498)),SUMIF('C Report'!$A$199:$A$298,'C Report Grouper'!$D88,'C Report'!C$199:C$298))</f>
        <v>0</v>
      </c>
      <c r="F88" s="310">
        <f>IF($D$4="MAP+ADM Waivers",(SUMIF('C Report'!$A$199:$A$298,'C Report Grouper'!$D88,'C Report'!D$199:D$298)+SUMIF('C Report'!$A$399:$A$498,'C Report Grouper'!$D88,'C Report'!D$399:D$498)),SUMIF('C Report'!$A$199:$A$298,'C Report Grouper'!$D88,'C Report'!D$199:D$298))</f>
        <v>0</v>
      </c>
      <c r="G88" s="310">
        <f>IF($D$4="MAP+ADM Waivers",(SUMIF('C Report'!$A$199:$A$298,'C Report Grouper'!$D88,'C Report'!E$199:E$298)+SUMIF('C Report'!$A$399:$A$498,'C Report Grouper'!$D88,'C Report'!E$399:E$498)),SUMIF('C Report'!$A$199:$A$298,'C Report Grouper'!$D88,'C Report'!E$199:E$298))</f>
        <v>0</v>
      </c>
      <c r="H88" s="310">
        <f>IF($D$4="MAP+ADM Waivers",(SUMIF('C Report'!$A$199:$A$298,'C Report Grouper'!$D88,'C Report'!F$199:F$298)+SUMIF('C Report'!$A$399:$A$498,'C Report Grouper'!$D88,'C Report'!F$399:F$498)),SUMIF('C Report'!$A$199:$A$298,'C Report Grouper'!$D88,'C Report'!F$199:F$298))</f>
        <v>0</v>
      </c>
      <c r="I88" s="310">
        <f>IF($D$4="MAP+ADM Waivers",(SUMIF('C Report'!$A$199:$A$298,'C Report Grouper'!$D88,'C Report'!G$199:G$298)+SUMIF('C Report'!$A$399:$A$498,'C Report Grouper'!$D88,'C Report'!G$399:G$498)),SUMIF('C Report'!$A$199:$A$298,'C Report Grouper'!$D88,'C Report'!G$199:G$298))</f>
        <v>0</v>
      </c>
      <c r="J88" s="310">
        <f>IF($D$4="MAP+ADM Waivers",(SUMIF('C Report'!$A$199:$A$298,'C Report Grouper'!$D88,'C Report'!H$199:H$298)+SUMIF('C Report'!$A$399:$A$498,'C Report Grouper'!$D88,'C Report'!H$399:H$498)),SUMIF('C Report'!$A$199:$A$298,'C Report Grouper'!$D88,'C Report'!H$199:H$298))</f>
        <v>0</v>
      </c>
      <c r="K88" s="310">
        <f>IF($D$4="MAP+ADM Waivers",(SUMIF('C Report'!$A$199:$A$298,'C Report Grouper'!$D88,'C Report'!I$199:I$298)+SUMIF('C Report'!$A$399:$A$498,'C Report Grouper'!$D88,'C Report'!I$399:I$498)),SUMIF('C Report'!$A$199:$A$298,'C Report Grouper'!$D88,'C Report'!I$199:I$298))</f>
        <v>0</v>
      </c>
      <c r="L88" s="310">
        <f>IF($D$4="MAP+ADM Waivers",(SUMIF('C Report'!$A$199:$A$298,'C Report Grouper'!$D88,'C Report'!J$199:J$298)+SUMIF('C Report'!$A$399:$A$498,'C Report Grouper'!$D88,'C Report'!J$399:J$498)),SUMIF('C Report'!$A$199:$A$298,'C Report Grouper'!$D88,'C Report'!J$199:J$298))</f>
        <v>0</v>
      </c>
      <c r="M88" s="310">
        <f>IF($D$4="MAP+ADM Waivers",(SUMIF('C Report'!$A$199:$A$298,'C Report Grouper'!$D88,'C Report'!K$199:K$298)+SUMIF('C Report'!$A$399:$A$498,'C Report Grouper'!$D88,'C Report'!K$399:K$498)),SUMIF('C Report'!$A$199:$A$298,'C Report Grouper'!$D88,'C Report'!K$199:K$298))</f>
        <v>0</v>
      </c>
      <c r="N88" s="310">
        <f>IF($D$4="MAP+ADM Waivers",(SUMIF('C Report'!$A$199:$A$298,'C Report Grouper'!$D88,'C Report'!L$199:L$298)+SUMIF('C Report'!$A$399:$A$498,'C Report Grouper'!$D88,'C Report'!L$399:L$498)),SUMIF('C Report'!$A$199:$A$298,'C Report Grouper'!$D88,'C Report'!L$199:L$298))</f>
        <v>0</v>
      </c>
      <c r="O88" s="310">
        <f>IF($D$4="MAP+ADM Waivers",(SUMIF('C Report'!$A$199:$A$298,'C Report Grouper'!$D88,'C Report'!M$199:M$298)+SUMIF('C Report'!$A$399:$A$498,'C Report Grouper'!$D88,'C Report'!M$399:M$498)),SUMIF('C Report'!$A$199:$A$298,'C Report Grouper'!$D88,'C Report'!M$199:M$298))</f>
        <v>0</v>
      </c>
      <c r="P88" s="310">
        <f>IF($D$4="MAP+ADM Waivers",(SUMIF('C Report'!$A$199:$A$298,'C Report Grouper'!$D88,'C Report'!N$199:N$298)+SUMIF('C Report'!$A$399:$A$498,'C Report Grouper'!$D88,'C Report'!N$399:N$498)),SUMIF('C Report'!$A$199:$A$298,'C Report Grouper'!$D88,'C Report'!N$199:N$298))</f>
        <v>0</v>
      </c>
      <c r="Q88" s="310">
        <f>IF($D$4="MAP+ADM Waivers",(SUMIF('C Report'!$A$199:$A$298,'C Report Grouper'!$D88,'C Report'!O$199:O$298)+SUMIF('C Report'!$A$399:$A$498,'C Report Grouper'!$D88,'C Report'!O$399:O$498)),SUMIF('C Report'!$A$199:$A$298,'C Report Grouper'!$D88,'C Report'!O$199:O$298))</f>
        <v>0</v>
      </c>
      <c r="R88" s="310">
        <f>IF($D$4="MAP+ADM Waivers",(SUMIF('C Report'!$A$199:$A$298,'C Report Grouper'!$D88,'C Report'!P$199:P$298)+SUMIF('C Report'!$A$399:$A$498,'C Report Grouper'!$D88,'C Report'!P$399:P$498)),SUMIF('C Report'!$A$199:$A$298,'C Report Grouper'!$D88,'C Report'!P$199:P$298))</f>
        <v>0</v>
      </c>
      <c r="S88" s="310">
        <f>IF($D$4="MAP+ADM Waivers",(SUMIF('C Report'!$A$199:$A$298,'C Report Grouper'!$D88,'C Report'!Q$199:Q$298)+SUMIF('C Report'!$A$399:$A$498,'C Report Grouper'!$D88,'C Report'!Q$399:Q$498)),SUMIF('C Report'!$A$199:$A$298,'C Report Grouper'!$D88,'C Report'!Q$199:Q$298))</f>
        <v>0</v>
      </c>
      <c r="T88" s="310">
        <f>IF($D$4="MAP+ADM Waivers",(SUMIF('C Report'!$A$199:$A$298,'C Report Grouper'!$D88,'C Report'!R$199:R$298)+SUMIF('C Report'!$A$399:$A$498,'C Report Grouper'!$D88,'C Report'!R$399:R$498)),SUMIF('C Report'!$A$199:$A$298,'C Report Grouper'!$D88,'C Report'!R$199:R$298))</f>
        <v>0</v>
      </c>
      <c r="U88" s="310">
        <f>IF($D$4="MAP+ADM Waivers",(SUMIF('C Report'!$A$199:$A$298,'C Report Grouper'!$D88,'C Report'!S$199:S$298)+SUMIF('C Report'!$A$399:$A$498,'C Report Grouper'!$D88,'C Report'!S$399:S$498)),SUMIF('C Report'!$A$199:$A$298,'C Report Grouper'!$D88,'C Report'!S$199:S$298))</f>
        <v>0</v>
      </c>
      <c r="V88" s="310">
        <f>IF($D$4="MAP+ADM Waivers",(SUMIF('C Report'!$A$199:$A$298,'C Report Grouper'!$D88,'C Report'!T$199:T$298)+SUMIF('C Report'!$A$399:$A$498,'C Report Grouper'!$D88,'C Report'!T$399:T$498)),SUMIF('C Report'!$A$199:$A$298,'C Report Grouper'!$D88,'C Report'!T$199:T$298))</f>
        <v>0</v>
      </c>
      <c r="W88" s="310">
        <f>IF($D$4="MAP+ADM Waivers",(SUMIF('C Report'!$A$199:$A$298,'C Report Grouper'!$D88,'C Report'!U$199:U$298)+SUMIF('C Report'!$A$399:$A$498,'C Report Grouper'!$D88,'C Report'!U$399:U$498)),SUMIF('C Report'!$A$199:$A$298,'C Report Grouper'!$D88,'C Report'!U$199:U$298))</f>
        <v>0</v>
      </c>
      <c r="X88" s="310">
        <f>IF($D$4="MAP+ADM Waivers",(SUMIF('C Report'!$A$199:$A$298,'C Report Grouper'!$D88,'C Report'!V$199:V$298)+SUMIF('C Report'!$A$399:$A$498,'C Report Grouper'!$D88,'C Report'!V$399:V$498)),SUMIF('C Report'!$A$199:$A$298,'C Report Grouper'!$D88,'C Report'!V$199:V$298))</f>
        <v>0</v>
      </c>
      <c r="Y88" s="310">
        <f>IF($D$4="MAP+ADM Waivers",(SUMIF('C Report'!$A$199:$A$298,'C Report Grouper'!$D88,'C Report'!W$199:W$298)+SUMIF('C Report'!$A$399:$A$498,'C Report Grouper'!$D88,'C Report'!W$399:W$498)),SUMIF('C Report'!$A$199:$A$298,'C Report Grouper'!$D88,'C Report'!W$199:W$298))</f>
        <v>0</v>
      </c>
      <c r="Z88" s="310">
        <f>IF($D$4="MAP+ADM Waivers",(SUMIF('C Report'!$A$199:$A$298,'C Report Grouper'!$D88,'C Report'!X$199:X$298)+SUMIF('C Report'!$A$399:$A$498,'C Report Grouper'!$D88,'C Report'!X$399:X$498)),SUMIF('C Report'!$A$199:$A$298,'C Report Grouper'!$D88,'C Report'!X$199:X$298))</f>
        <v>0</v>
      </c>
      <c r="AA88" s="310">
        <f>IF($D$4="MAP+ADM Waivers",(SUMIF('C Report'!$A$199:$A$298,'C Report Grouper'!$D88,'C Report'!Y$199:Y$298)+SUMIF('C Report'!$A$399:$A$498,'C Report Grouper'!$D88,'C Report'!Y$399:Y$498)),SUMIF('C Report'!$A$199:$A$298,'C Report Grouper'!$D88,'C Report'!Y$199:Y$298))</f>
        <v>0</v>
      </c>
      <c r="AB88" s="310">
        <f>IF($D$4="MAP+ADM Waivers",(SUMIF('C Report'!$A$199:$A$298,'C Report Grouper'!$D88,'C Report'!Z$199:Z$298)+SUMIF('C Report'!$A$399:$A$498,'C Report Grouper'!$D88,'C Report'!Z$399:Z$498)),SUMIF('C Report'!$A$199:$A$298,'C Report Grouper'!$D88,'C Report'!Z$199:Z$298))</f>
        <v>0</v>
      </c>
      <c r="AC88" s="311">
        <f>IF($D$4="MAP+ADM Waivers",(SUMIF('C Report'!$A$199:$A$298,'C Report Grouper'!$D88,'C Report'!AA$199:AA$298)+SUMIF('C Report'!$A$399:$A$498,'C Report Grouper'!$D88,'C Report'!AA$399:AA$498)),SUMIF('C Report'!$A$199:$A$298,'C Report Grouper'!$D88,'C Report'!AA$199:AA$298))</f>
        <v>0</v>
      </c>
    </row>
    <row r="89" spans="2:29" x14ac:dyDescent="0.2">
      <c r="B89" s="456" t="str">
        <f>IFERROR(VLOOKUP(C89,'MEG Def'!$A$52:$B$55,2),"")</f>
        <v/>
      </c>
      <c r="C89" s="115"/>
      <c r="D89" s="693"/>
      <c r="E89" s="309">
        <f>IF($D$4="MAP+ADM Waivers",(SUMIF('C Report'!$A$199:$A$298,'C Report Grouper'!$D89,'C Report'!C$199:C$298)+SUMIF('C Report'!$A$399:$A$498,'C Report Grouper'!$D89,'C Report'!C$399:C$498)),SUMIF('C Report'!$A$199:$A$298,'C Report Grouper'!$D89,'C Report'!C$199:C$298))</f>
        <v>0</v>
      </c>
      <c r="F89" s="310">
        <f>IF($D$4="MAP+ADM Waivers",(SUMIF('C Report'!$A$199:$A$298,'C Report Grouper'!$D89,'C Report'!D$199:D$298)+SUMIF('C Report'!$A$399:$A$498,'C Report Grouper'!$D89,'C Report'!D$399:D$498)),SUMIF('C Report'!$A$199:$A$298,'C Report Grouper'!$D89,'C Report'!D$199:D$298))</f>
        <v>0</v>
      </c>
      <c r="G89" s="310">
        <f>IF($D$4="MAP+ADM Waivers",(SUMIF('C Report'!$A$199:$A$298,'C Report Grouper'!$D89,'C Report'!E$199:E$298)+SUMIF('C Report'!$A$399:$A$498,'C Report Grouper'!$D89,'C Report'!E$399:E$498)),SUMIF('C Report'!$A$199:$A$298,'C Report Grouper'!$D89,'C Report'!E$199:E$298))</f>
        <v>0</v>
      </c>
      <c r="H89" s="310">
        <f>IF($D$4="MAP+ADM Waivers",(SUMIF('C Report'!$A$199:$A$298,'C Report Grouper'!$D89,'C Report'!F$199:F$298)+SUMIF('C Report'!$A$399:$A$498,'C Report Grouper'!$D89,'C Report'!F$399:F$498)),SUMIF('C Report'!$A$199:$A$298,'C Report Grouper'!$D89,'C Report'!F$199:F$298))</f>
        <v>0</v>
      </c>
      <c r="I89" s="310">
        <f>IF($D$4="MAP+ADM Waivers",(SUMIF('C Report'!$A$199:$A$298,'C Report Grouper'!$D89,'C Report'!G$199:G$298)+SUMIF('C Report'!$A$399:$A$498,'C Report Grouper'!$D89,'C Report'!G$399:G$498)),SUMIF('C Report'!$A$199:$A$298,'C Report Grouper'!$D89,'C Report'!G$199:G$298))</f>
        <v>0</v>
      </c>
      <c r="J89" s="310">
        <f>IF($D$4="MAP+ADM Waivers",(SUMIF('C Report'!$A$199:$A$298,'C Report Grouper'!$D89,'C Report'!H$199:H$298)+SUMIF('C Report'!$A$399:$A$498,'C Report Grouper'!$D89,'C Report'!H$399:H$498)),SUMIF('C Report'!$A$199:$A$298,'C Report Grouper'!$D89,'C Report'!H$199:H$298))</f>
        <v>0</v>
      </c>
      <c r="K89" s="310">
        <f>IF($D$4="MAP+ADM Waivers",(SUMIF('C Report'!$A$199:$A$298,'C Report Grouper'!$D89,'C Report'!I$199:I$298)+SUMIF('C Report'!$A$399:$A$498,'C Report Grouper'!$D89,'C Report'!I$399:I$498)),SUMIF('C Report'!$A$199:$A$298,'C Report Grouper'!$D89,'C Report'!I$199:I$298))</f>
        <v>0</v>
      </c>
      <c r="L89" s="310">
        <f>IF($D$4="MAP+ADM Waivers",(SUMIF('C Report'!$A$199:$A$298,'C Report Grouper'!$D89,'C Report'!J$199:J$298)+SUMIF('C Report'!$A$399:$A$498,'C Report Grouper'!$D89,'C Report'!J$399:J$498)),SUMIF('C Report'!$A$199:$A$298,'C Report Grouper'!$D89,'C Report'!J$199:J$298))</f>
        <v>0</v>
      </c>
      <c r="M89" s="310">
        <f>IF($D$4="MAP+ADM Waivers",(SUMIF('C Report'!$A$199:$A$298,'C Report Grouper'!$D89,'C Report'!K$199:K$298)+SUMIF('C Report'!$A$399:$A$498,'C Report Grouper'!$D89,'C Report'!K$399:K$498)),SUMIF('C Report'!$A$199:$A$298,'C Report Grouper'!$D89,'C Report'!K$199:K$298))</f>
        <v>0</v>
      </c>
      <c r="N89" s="310">
        <f>IF($D$4="MAP+ADM Waivers",(SUMIF('C Report'!$A$199:$A$298,'C Report Grouper'!$D89,'C Report'!L$199:L$298)+SUMIF('C Report'!$A$399:$A$498,'C Report Grouper'!$D89,'C Report'!L$399:L$498)),SUMIF('C Report'!$A$199:$A$298,'C Report Grouper'!$D89,'C Report'!L$199:L$298))</f>
        <v>0</v>
      </c>
      <c r="O89" s="310">
        <f>IF($D$4="MAP+ADM Waivers",(SUMIF('C Report'!$A$199:$A$298,'C Report Grouper'!$D89,'C Report'!M$199:M$298)+SUMIF('C Report'!$A$399:$A$498,'C Report Grouper'!$D89,'C Report'!M$399:M$498)),SUMIF('C Report'!$A$199:$A$298,'C Report Grouper'!$D89,'C Report'!M$199:M$298))</f>
        <v>0</v>
      </c>
      <c r="P89" s="310">
        <f>IF($D$4="MAP+ADM Waivers",(SUMIF('C Report'!$A$199:$A$298,'C Report Grouper'!$D89,'C Report'!N$199:N$298)+SUMIF('C Report'!$A$399:$A$498,'C Report Grouper'!$D89,'C Report'!N$399:N$498)),SUMIF('C Report'!$A$199:$A$298,'C Report Grouper'!$D89,'C Report'!N$199:N$298))</f>
        <v>0</v>
      </c>
      <c r="Q89" s="310">
        <f>IF($D$4="MAP+ADM Waivers",(SUMIF('C Report'!$A$199:$A$298,'C Report Grouper'!$D89,'C Report'!O$199:O$298)+SUMIF('C Report'!$A$399:$A$498,'C Report Grouper'!$D89,'C Report'!O$399:O$498)),SUMIF('C Report'!$A$199:$A$298,'C Report Grouper'!$D89,'C Report'!O$199:O$298))</f>
        <v>0</v>
      </c>
      <c r="R89" s="310">
        <f>IF($D$4="MAP+ADM Waivers",(SUMIF('C Report'!$A$199:$A$298,'C Report Grouper'!$D89,'C Report'!P$199:P$298)+SUMIF('C Report'!$A$399:$A$498,'C Report Grouper'!$D89,'C Report'!P$399:P$498)),SUMIF('C Report'!$A$199:$A$298,'C Report Grouper'!$D89,'C Report'!P$199:P$298))</f>
        <v>0</v>
      </c>
      <c r="S89" s="310">
        <f>IF($D$4="MAP+ADM Waivers",(SUMIF('C Report'!$A$199:$A$298,'C Report Grouper'!$D89,'C Report'!Q$199:Q$298)+SUMIF('C Report'!$A$399:$A$498,'C Report Grouper'!$D89,'C Report'!Q$399:Q$498)),SUMIF('C Report'!$A$199:$A$298,'C Report Grouper'!$D89,'C Report'!Q$199:Q$298))</f>
        <v>0</v>
      </c>
      <c r="T89" s="310">
        <f>IF($D$4="MAP+ADM Waivers",(SUMIF('C Report'!$A$199:$A$298,'C Report Grouper'!$D89,'C Report'!R$199:R$298)+SUMIF('C Report'!$A$399:$A$498,'C Report Grouper'!$D89,'C Report'!R$399:R$498)),SUMIF('C Report'!$A$199:$A$298,'C Report Grouper'!$D89,'C Report'!R$199:R$298))</f>
        <v>0</v>
      </c>
      <c r="U89" s="310">
        <f>IF($D$4="MAP+ADM Waivers",(SUMIF('C Report'!$A$199:$A$298,'C Report Grouper'!$D89,'C Report'!S$199:S$298)+SUMIF('C Report'!$A$399:$A$498,'C Report Grouper'!$D89,'C Report'!S$399:S$498)),SUMIF('C Report'!$A$199:$A$298,'C Report Grouper'!$D89,'C Report'!S$199:S$298))</f>
        <v>0</v>
      </c>
      <c r="V89" s="310">
        <f>IF($D$4="MAP+ADM Waivers",(SUMIF('C Report'!$A$199:$A$298,'C Report Grouper'!$D89,'C Report'!T$199:T$298)+SUMIF('C Report'!$A$399:$A$498,'C Report Grouper'!$D89,'C Report'!T$399:T$498)),SUMIF('C Report'!$A$199:$A$298,'C Report Grouper'!$D89,'C Report'!T$199:T$298))</f>
        <v>0</v>
      </c>
      <c r="W89" s="310">
        <f>IF($D$4="MAP+ADM Waivers",(SUMIF('C Report'!$A$199:$A$298,'C Report Grouper'!$D89,'C Report'!U$199:U$298)+SUMIF('C Report'!$A$399:$A$498,'C Report Grouper'!$D89,'C Report'!U$399:U$498)),SUMIF('C Report'!$A$199:$A$298,'C Report Grouper'!$D89,'C Report'!U$199:U$298))</f>
        <v>0</v>
      </c>
      <c r="X89" s="310">
        <f>IF($D$4="MAP+ADM Waivers",(SUMIF('C Report'!$A$199:$A$298,'C Report Grouper'!$D89,'C Report'!V$199:V$298)+SUMIF('C Report'!$A$399:$A$498,'C Report Grouper'!$D89,'C Report'!V$399:V$498)),SUMIF('C Report'!$A$199:$A$298,'C Report Grouper'!$D89,'C Report'!V$199:V$298))</f>
        <v>0</v>
      </c>
      <c r="Y89" s="310">
        <f>IF($D$4="MAP+ADM Waivers",(SUMIF('C Report'!$A$199:$A$298,'C Report Grouper'!$D89,'C Report'!W$199:W$298)+SUMIF('C Report'!$A$399:$A$498,'C Report Grouper'!$D89,'C Report'!W$399:W$498)),SUMIF('C Report'!$A$199:$A$298,'C Report Grouper'!$D89,'C Report'!W$199:W$298))</f>
        <v>0</v>
      </c>
      <c r="Z89" s="310">
        <f>IF($D$4="MAP+ADM Waivers",(SUMIF('C Report'!$A$199:$A$298,'C Report Grouper'!$D89,'C Report'!X$199:X$298)+SUMIF('C Report'!$A$399:$A$498,'C Report Grouper'!$D89,'C Report'!X$399:X$498)),SUMIF('C Report'!$A$199:$A$298,'C Report Grouper'!$D89,'C Report'!X$199:X$298))</f>
        <v>0</v>
      </c>
      <c r="AA89" s="310">
        <f>IF($D$4="MAP+ADM Waivers",(SUMIF('C Report'!$A$199:$A$298,'C Report Grouper'!$D89,'C Report'!Y$199:Y$298)+SUMIF('C Report'!$A$399:$A$498,'C Report Grouper'!$D89,'C Report'!Y$399:Y$498)),SUMIF('C Report'!$A$199:$A$298,'C Report Grouper'!$D89,'C Report'!Y$199:Y$298))</f>
        <v>0</v>
      </c>
      <c r="AB89" s="310">
        <f>IF($D$4="MAP+ADM Waivers",(SUMIF('C Report'!$A$199:$A$298,'C Report Grouper'!$D89,'C Report'!Z$199:Z$298)+SUMIF('C Report'!$A$399:$A$498,'C Report Grouper'!$D89,'C Report'!Z$399:Z$498)),SUMIF('C Report'!$A$199:$A$298,'C Report Grouper'!$D89,'C Report'!Z$199:Z$298))</f>
        <v>0</v>
      </c>
      <c r="AC89" s="311">
        <f>IF($D$4="MAP+ADM Waivers",(SUMIF('C Report'!$A$199:$A$298,'C Report Grouper'!$D89,'C Report'!AA$199:AA$298)+SUMIF('C Report'!$A$399:$A$498,'C Report Grouper'!$D89,'C Report'!AA$399:AA$498)),SUMIF('C Report'!$A$199:$A$298,'C Report Grouper'!$D89,'C Report'!AA$199:AA$298))</f>
        <v>0</v>
      </c>
    </row>
    <row r="90" spans="2:29" x14ac:dyDescent="0.2">
      <c r="B90" s="456" t="str">
        <f>IFERROR(VLOOKUP(C90,'MEG Def'!$A$52:$B$55,2),"")</f>
        <v/>
      </c>
      <c r="C90" s="115"/>
      <c r="D90" s="693"/>
      <c r="E90" s="309">
        <f>IF($D$4="MAP+ADM Waivers",(SUMIF('C Report'!$A$199:$A$298,'C Report Grouper'!$D90,'C Report'!C$199:C$298)+SUMIF('C Report'!$A$399:$A$498,'C Report Grouper'!$D90,'C Report'!C$399:C$498)),SUMIF('C Report'!$A$199:$A$298,'C Report Grouper'!$D90,'C Report'!C$199:C$298))</f>
        <v>0</v>
      </c>
      <c r="F90" s="310">
        <f>IF($D$4="MAP+ADM Waivers",(SUMIF('C Report'!$A$199:$A$298,'C Report Grouper'!$D90,'C Report'!D$199:D$298)+SUMIF('C Report'!$A$399:$A$498,'C Report Grouper'!$D90,'C Report'!D$399:D$498)),SUMIF('C Report'!$A$199:$A$298,'C Report Grouper'!$D90,'C Report'!D$199:D$298))</f>
        <v>0</v>
      </c>
      <c r="G90" s="310">
        <f>IF($D$4="MAP+ADM Waivers",(SUMIF('C Report'!$A$199:$A$298,'C Report Grouper'!$D90,'C Report'!E$199:E$298)+SUMIF('C Report'!$A$399:$A$498,'C Report Grouper'!$D90,'C Report'!E$399:E$498)),SUMIF('C Report'!$A$199:$A$298,'C Report Grouper'!$D90,'C Report'!E$199:E$298))</f>
        <v>0</v>
      </c>
      <c r="H90" s="310">
        <f>IF($D$4="MAP+ADM Waivers",(SUMIF('C Report'!$A$199:$A$298,'C Report Grouper'!$D90,'C Report'!F$199:F$298)+SUMIF('C Report'!$A$399:$A$498,'C Report Grouper'!$D90,'C Report'!F$399:F$498)),SUMIF('C Report'!$A$199:$A$298,'C Report Grouper'!$D90,'C Report'!F$199:F$298))</f>
        <v>0</v>
      </c>
      <c r="I90" s="310">
        <f>IF($D$4="MAP+ADM Waivers",(SUMIF('C Report'!$A$199:$A$298,'C Report Grouper'!$D90,'C Report'!G$199:G$298)+SUMIF('C Report'!$A$399:$A$498,'C Report Grouper'!$D90,'C Report'!G$399:G$498)),SUMIF('C Report'!$A$199:$A$298,'C Report Grouper'!$D90,'C Report'!G$199:G$298))</f>
        <v>0</v>
      </c>
      <c r="J90" s="310">
        <f>IF($D$4="MAP+ADM Waivers",(SUMIF('C Report'!$A$199:$A$298,'C Report Grouper'!$D90,'C Report'!H$199:H$298)+SUMIF('C Report'!$A$399:$A$498,'C Report Grouper'!$D90,'C Report'!H$399:H$498)),SUMIF('C Report'!$A$199:$A$298,'C Report Grouper'!$D90,'C Report'!H$199:H$298))</f>
        <v>0</v>
      </c>
      <c r="K90" s="310">
        <f>IF($D$4="MAP+ADM Waivers",(SUMIF('C Report'!$A$199:$A$298,'C Report Grouper'!$D90,'C Report'!I$199:I$298)+SUMIF('C Report'!$A$399:$A$498,'C Report Grouper'!$D90,'C Report'!I$399:I$498)),SUMIF('C Report'!$A$199:$A$298,'C Report Grouper'!$D90,'C Report'!I$199:I$298))</f>
        <v>0</v>
      </c>
      <c r="L90" s="310">
        <f>IF($D$4="MAP+ADM Waivers",(SUMIF('C Report'!$A$199:$A$298,'C Report Grouper'!$D90,'C Report'!J$199:J$298)+SUMIF('C Report'!$A$399:$A$498,'C Report Grouper'!$D90,'C Report'!J$399:J$498)),SUMIF('C Report'!$A$199:$A$298,'C Report Grouper'!$D90,'C Report'!J$199:J$298))</f>
        <v>0</v>
      </c>
      <c r="M90" s="310">
        <f>IF($D$4="MAP+ADM Waivers",(SUMIF('C Report'!$A$199:$A$298,'C Report Grouper'!$D90,'C Report'!K$199:K$298)+SUMIF('C Report'!$A$399:$A$498,'C Report Grouper'!$D90,'C Report'!K$399:K$498)),SUMIF('C Report'!$A$199:$A$298,'C Report Grouper'!$D90,'C Report'!K$199:K$298))</f>
        <v>0</v>
      </c>
      <c r="N90" s="310">
        <f>IF($D$4="MAP+ADM Waivers",(SUMIF('C Report'!$A$199:$A$298,'C Report Grouper'!$D90,'C Report'!L$199:L$298)+SUMIF('C Report'!$A$399:$A$498,'C Report Grouper'!$D90,'C Report'!L$399:L$498)),SUMIF('C Report'!$A$199:$A$298,'C Report Grouper'!$D90,'C Report'!L$199:L$298))</f>
        <v>0</v>
      </c>
      <c r="O90" s="310">
        <f>IF($D$4="MAP+ADM Waivers",(SUMIF('C Report'!$A$199:$A$298,'C Report Grouper'!$D90,'C Report'!M$199:M$298)+SUMIF('C Report'!$A$399:$A$498,'C Report Grouper'!$D90,'C Report'!M$399:M$498)),SUMIF('C Report'!$A$199:$A$298,'C Report Grouper'!$D90,'C Report'!M$199:M$298))</f>
        <v>0</v>
      </c>
      <c r="P90" s="310">
        <f>IF($D$4="MAP+ADM Waivers",(SUMIF('C Report'!$A$199:$A$298,'C Report Grouper'!$D90,'C Report'!N$199:N$298)+SUMIF('C Report'!$A$399:$A$498,'C Report Grouper'!$D90,'C Report'!N$399:N$498)),SUMIF('C Report'!$A$199:$A$298,'C Report Grouper'!$D90,'C Report'!N$199:N$298))</f>
        <v>0</v>
      </c>
      <c r="Q90" s="310">
        <f>IF($D$4="MAP+ADM Waivers",(SUMIF('C Report'!$A$199:$A$298,'C Report Grouper'!$D90,'C Report'!O$199:O$298)+SUMIF('C Report'!$A$399:$A$498,'C Report Grouper'!$D90,'C Report'!O$399:O$498)),SUMIF('C Report'!$A$199:$A$298,'C Report Grouper'!$D90,'C Report'!O$199:O$298))</f>
        <v>0</v>
      </c>
      <c r="R90" s="310">
        <f>IF($D$4="MAP+ADM Waivers",(SUMIF('C Report'!$A$199:$A$298,'C Report Grouper'!$D90,'C Report'!P$199:P$298)+SUMIF('C Report'!$A$399:$A$498,'C Report Grouper'!$D90,'C Report'!P$399:P$498)),SUMIF('C Report'!$A$199:$A$298,'C Report Grouper'!$D90,'C Report'!P$199:P$298))</f>
        <v>0</v>
      </c>
      <c r="S90" s="310">
        <f>IF($D$4="MAP+ADM Waivers",(SUMIF('C Report'!$A$199:$A$298,'C Report Grouper'!$D90,'C Report'!Q$199:Q$298)+SUMIF('C Report'!$A$399:$A$498,'C Report Grouper'!$D90,'C Report'!Q$399:Q$498)),SUMIF('C Report'!$A$199:$A$298,'C Report Grouper'!$D90,'C Report'!Q$199:Q$298))</f>
        <v>0</v>
      </c>
      <c r="T90" s="310">
        <f>IF($D$4="MAP+ADM Waivers",(SUMIF('C Report'!$A$199:$A$298,'C Report Grouper'!$D90,'C Report'!R$199:R$298)+SUMIF('C Report'!$A$399:$A$498,'C Report Grouper'!$D90,'C Report'!R$399:R$498)),SUMIF('C Report'!$A$199:$A$298,'C Report Grouper'!$D90,'C Report'!R$199:R$298))</f>
        <v>0</v>
      </c>
      <c r="U90" s="310">
        <f>IF($D$4="MAP+ADM Waivers",(SUMIF('C Report'!$A$199:$A$298,'C Report Grouper'!$D90,'C Report'!S$199:S$298)+SUMIF('C Report'!$A$399:$A$498,'C Report Grouper'!$D90,'C Report'!S$399:S$498)),SUMIF('C Report'!$A$199:$A$298,'C Report Grouper'!$D90,'C Report'!S$199:S$298))</f>
        <v>0</v>
      </c>
      <c r="V90" s="310">
        <f>IF($D$4="MAP+ADM Waivers",(SUMIF('C Report'!$A$199:$A$298,'C Report Grouper'!$D90,'C Report'!T$199:T$298)+SUMIF('C Report'!$A$399:$A$498,'C Report Grouper'!$D90,'C Report'!T$399:T$498)),SUMIF('C Report'!$A$199:$A$298,'C Report Grouper'!$D90,'C Report'!T$199:T$298))</f>
        <v>0</v>
      </c>
      <c r="W90" s="310">
        <f>IF($D$4="MAP+ADM Waivers",(SUMIF('C Report'!$A$199:$A$298,'C Report Grouper'!$D90,'C Report'!U$199:U$298)+SUMIF('C Report'!$A$399:$A$498,'C Report Grouper'!$D90,'C Report'!U$399:U$498)),SUMIF('C Report'!$A$199:$A$298,'C Report Grouper'!$D90,'C Report'!U$199:U$298))</f>
        <v>0</v>
      </c>
      <c r="X90" s="310">
        <f>IF($D$4="MAP+ADM Waivers",(SUMIF('C Report'!$A$199:$A$298,'C Report Grouper'!$D90,'C Report'!V$199:V$298)+SUMIF('C Report'!$A$399:$A$498,'C Report Grouper'!$D90,'C Report'!V$399:V$498)),SUMIF('C Report'!$A$199:$A$298,'C Report Grouper'!$D90,'C Report'!V$199:V$298))</f>
        <v>0</v>
      </c>
      <c r="Y90" s="310">
        <f>IF($D$4="MAP+ADM Waivers",(SUMIF('C Report'!$A$199:$A$298,'C Report Grouper'!$D90,'C Report'!W$199:W$298)+SUMIF('C Report'!$A$399:$A$498,'C Report Grouper'!$D90,'C Report'!W$399:W$498)),SUMIF('C Report'!$A$199:$A$298,'C Report Grouper'!$D90,'C Report'!W$199:W$298))</f>
        <v>0</v>
      </c>
      <c r="Z90" s="310">
        <f>IF($D$4="MAP+ADM Waivers",(SUMIF('C Report'!$A$199:$A$298,'C Report Grouper'!$D90,'C Report'!X$199:X$298)+SUMIF('C Report'!$A$399:$A$498,'C Report Grouper'!$D90,'C Report'!X$399:X$498)),SUMIF('C Report'!$A$199:$A$298,'C Report Grouper'!$D90,'C Report'!X$199:X$298))</f>
        <v>0</v>
      </c>
      <c r="AA90" s="310">
        <f>IF($D$4="MAP+ADM Waivers",(SUMIF('C Report'!$A$199:$A$298,'C Report Grouper'!$D90,'C Report'!Y$199:Y$298)+SUMIF('C Report'!$A$399:$A$498,'C Report Grouper'!$D90,'C Report'!Y$399:Y$498)),SUMIF('C Report'!$A$199:$A$298,'C Report Grouper'!$D90,'C Report'!Y$199:Y$298))</f>
        <v>0</v>
      </c>
      <c r="AB90" s="310">
        <f>IF($D$4="MAP+ADM Waivers",(SUMIF('C Report'!$A$199:$A$298,'C Report Grouper'!$D90,'C Report'!Z$199:Z$298)+SUMIF('C Report'!$A$399:$A$498,'C Report Grouper'!$D90,'C Report'!Z$399:Z$498)),SUMIF('C Report'!$A$199:$A$298,'C Report Grouper'!$D90,'C Report'!Z$199:Z$298))</f>
        <v>0</v>
      </c>
      <c r="AC90" s="311">
        <f>IF($D$4="MAP+ADM Waivers",(SUMIF('C Report'!$A$199:$A$298,'C Report Grouper'!$D90,'C Report'!AA$199:AA$298)+SUMIF('C Report'!$A$399:$A$498,'C Report Grouper'!$D90,'C Report'!AA$399:AA$498)),SUMIF('C Report'!$A$199:$A$298,'C Report Grouper'!$D90,'C Report'!AA$199:AA$298))</f>
        <v>0</v>
      </c>
    </row>
    <row r="91" spans="2:29" x14ac:dyDescent="0.2">
      <c r="B91" s="217"/>
      <c r="C91" s="115"/>
      <c r="D91" s="693"/>
      <c r="E91" s="309">
        <f>IF($D$4="MAP+ADM Waivers",(SUMIF('C Report'!$A$199:$A$298,'C Report Grouper'!$D91,'C Report'!C$199:C$298)+SUMIF('C Report'!$A$399:$A$498,'C Report Grouper'!$D91,'C Report'!C$399:C$498)),SUMIF('C Report'!$A$199:$A$298,'C Report Grouper'!$D91,'C Report'!C$199:C$298))</f>
        <v>0</v>
      </c>
      <c r="F91" s="310">
        <f>IF($D$4="MAP+ADM Waivers",(SUMIF('C Report'!$A$199:$A$298,'C Report Grouper'!$D91,'C Report'!D$199:D$298)+SUMIF('C Report'!$A$399:$A$498,'C Report Grouper'!$D91,'C Report'!D$399:D$498)),SUMIF('C Report'!$A$199:$A$298,'C Report Grouper'!$D91,'C Report'!D$199:D$298))</f>
        <v>0</v>
      </c>
      <c r="G91" s="310">
        <f>IF($D$4="MAP+ADM Waivers",(SUMIF('C Report'!$A$199:$A$298,'C Report Grouper'!$D91,'C Report'!E$199:E$298)+SUMIF('C Report'!$A$399:$A$498,'C Report Grouper'!$D91,'C Report'!E$399:E$498)),SUMIF('C Report'!$A$199:$A$298,'C Report Grouper'!$D91,'C Report'!E$199:E$298))</f>
        <v>0</v>
      </c>
      <c r="H91" s="310">
        <f>IF($D$4="MAP+ADM Waivers",(SUMIF('C Report'!$A$199:$A$298,'C Report Grouper'!$D91,'C Report'!F$199:F$298)+SUMIF('C Report'!$A$399:$A$498,'C Report Grouper'!$D91,'C Report'!F$399:F$498)),SUMIF('C Report'!$A$199:$A$298,'C Report Grouper'!$D91,'C Report'!F$199:F$298))</f>
        <v>0</v>
      </c>
      <c r="I91" s="310">
        <f>IF($D$4="MAP+ADM Waivers",(SUMIF('C Report'!$A$199:$A$298,'C Report Grouper'!$D91,'C Report'!G$199:G$298)+SUMIF('C Report'!$A$399:$A$498,'C Report Grouper'!$D91,'C Report'!G$399:G$498)),SUMIF('C Report'!$A$199:$A$298,'C Report Grouper'!$D91,'C Report'!G$199:G$298))</f>
        <v>0</v>
      </c>
      <c r="J91" s="310">
        <f>IF($D$4="MAP+ADM Waivers",(SUMIF('C Report'!$A$199:$A$298,'C Report Grouper'!$D91,'C Report'!H$199:H$298)+SUMIF('C Report'!$A$399:$A$498,'C Report Grouper'!$D91,'C Report'!H$399:H$498)),SUMIF('C Report'!$A$199:$A$298,'C Report Grouper'!$D91,'C Report'!H$199:H$298))</f>
        <v>0</v>
      </c>
      <c r="K91" s="310">
        <f>IF($D$4="MAP+ADM Waivers",(SUMIF('C Report'!$A$199:$A$298,'C Report Grouper'!$D91,'C Report'!I$199:I$298)+SUMIF('C Report'!$A$399:$A$498,'C Report Grouper'!$D91,'C Report'!I$399:I$498)),SUMIF('C Report'!$A$199:$A$298,'C Report Grouper'!$D91,'C Report'!I$199:I$298))</f>
        <v>0</v>
      </c>
      <c r="L91" s="310">
        <f>IF($D$4="MAP+ADM Waivers",(SUMIF('C Report'!$A$199:$A$298,'C Report Grouper'!$D91,'C Report'!J$199:J$298)+SUMIF('C Report'!$A$399:$A$498,'C Report Grouper'!$D91,'C Report'!J$399:J$498)),SUMIF('C Report'!$A$199:$A$298,'C Report Grouper'!$D91,'C Report'!J$199:J$298))</f>
        <v>0</v>
      </c>
      <c r="M91" s="310">
        <f>IF($D$4="MAP+ADM Waivers",(SUMIF('C Report'!$A$199:$A$298,'C Report Grouper'!$D91,'C Report'!K$199:K$298)+SUMIF('C Report'!$A$399:$A$498,'C Report Grouper'!$D91,'C Report'!K$399:K$498)),SUMIF('C Report'!$A$199:$A$298,'C Report Grouper'!$D91,'C Report'!K$199:K$298))</f>
        <v>0</v>
      </c>
      <c r="N91" s="310">
        <f>IF($D$4="MAP+ADM Waivers",(SUMIF('C Report'!$A$199:$A$298,'C Report Grouper'!$D91,'C Report'!L$199:L$298)+SUMIF('C Report'!$A$399:$A$498,'C Report Grouper'!$D91,'C Report'!L$399:L$498)),SUMIF('C Report'!$A$199:$A$298,'C Report Grouper'!$D91,'C Report'!L$199:L$298))</f>
        <v>0</v>
      </c>
      <c r="O91" s="310">
        <f>IF($D$4="MAP+ADM Waivers",(SUMIF('C Report'!$A$199:$A$298,'C Report Grouper'!$D91,'C Report'!M$199:M$298)+SUMIF('C Report'!$A$399:$A$498,'C Report Grouper'!$D91,'C Report'!M$399:M$498)),SUMIF('C Report'!$A$199:$A$298,'C Report Grouper'!$D91,'C Report'!M$199:M$298))</f>
        <v>0</v>
      </c>
      <c r="P91" s="310">
        <f>IF($D$4="MAP+ADM Waivers",(SUMIF('C Report'!$A$199:$A$298,'C Report Grouper'!$D91,'C Report'!N$199:N$298)+SUMIF('C Report'!$A$399:$A$498,'C Report Grouper'!$D91,'C Report'!N$399:N$498)),SUMIF('C Report'!$A$199:$A$298,'C Report Grouper'!$D91,'C Report'!N$199:N$298))</f>
        <v>0</v>
      </c>
      <c r="Q91" s="310">
        <f>IF($D$4="MAP+ADM Waivers",(SUMIF('C Report'!$A$199:$A$298,'C Report Grouper'!$D91,'C Report'!O$199:O$298)+SUMIF('C Report'!$A$399:$A$498,'C Report Grouper'!$D91,'C Report'!O$399:O$498)),SUMIF('C Report'!$A$199:$A$298,'C Report Grouper'!$D91,'C Report'!O$199:O$298))</f>
        <v>0</v>
      </c>
      <c r="R91" s="310">
        <f>IF($D$4="MAP+ADM Waivers",(SUMIF('C Report'!$A$199:$A$298,'C Report Grouper'!$D91,'C Report'!P$199:P$298)+SUMIF('C Report'!$A$399:$A$498,'C Report Grouper'!$D91,'C Report'!P$399:P$498)),SUMIF('C Report'!$A$199:$A$298,'C Report Grouper'!$D91,'C Report'!P$199:P$298))</f>
        <v>0</v>
      </c>
      <c r="S91" s="310">
        <f>IF($D$4="MAP+ADM Waivers",(SUMIF('C Report'!$A$199:$A$298,'C Report Grouper'!$D91,'C Report'!Q$199:Q$298)+SUMIF('C Report'!$A$399:$A$498,'C Report Grouper'!$D91,'C Report'!Q$399:Q$498)),SUMIF('C Report'!$A$199:$A$298,'C Report Grouper'!$D91,'C Report'!Q$199:Q$298))</f>
        <v>0</v>
      </c>
      <c r="T91" s="310">
        <f>IF($D$4="MAP+ADM Waivers",(SUMIF('C Report'!$A$199:$A$298,'C Report Grouper'!$D91,'C Report'!R$199:R$298)+SUMIF('C Report'!$A$399:$A$498,'C Report Grouper'!$D91,'C Report'!R$399:R$498)),SUMIF('C Report'!$A$199:$A$298,'C Report Grouper'!$D91,'C Report'!R$199:R$298))</f>
        <v>0</v>
      </c>
      <c r="U91" s="310">
        <f>IF($D$4="MAP+ADM Waivers",(SUMIF('C Report'!$A$199:$A$298,'C Report Grouper'!$D91,'C Report'!S$199:S$298)+SUMIF('C Report'!$A$399:$A$498,'C Report Grouper'!$D91,'C Report'!S$399:S$498)),SUMIF('C Report'!$A$199:$A$298,'C Report Grouper'!$D91,'C Report'!S$199:S$298))</f>
        <v>0</v>
      </c>
      <c r="V91" s="310">
        <f>IF($D$4="MAP+ADM Waivers",(SUMIF('C Report'!$A$199:$A$298,'C Report Grouper'!$D91,'C Report'!T$199:T$298)+SUMIF('C Report'!$A$399:$A$498,'C Report Grouper'!$D91,'C Report'!T$399:T$498)),SUMIF('C Report'!$A$199:$A$298,'C Report Grouper'!$D91,'C Report'!T$199:T$298))</f>
        <v>0</v>
      </c>
      <c r="W91" s="310">
        <f>IF($D$4="MAP+ADM Waivers",(SUMIF('C Report'!$A$199:$A$298,'C Report Grouper'!$D91,'C Report'!U$199:U$298)+SUMIF('C Report'!$A$399:$A$498,'C Report Grouper'!$D91,'C Report'!U$399:U$498)),SUMIF('C Report'!$A$199:$A$298,'C Report Grouper'!$D91,'C Report'!U$199:U$298))</f>
        <v>0</v>
      </c>
      <c r="X91" s="310">
        <f>IF($D$4="MAP+ADM Waivers",(SUMIF('C Report'!$A$199:$A$298,'C Report Grouper'!$D91,'C Report'!V$199:V$298)+SUMIF('C Report'!$A$399:$A$498,'C Report Grouper'!$D91,'C Report'!V$399:V$498)),SUMIF('C Report'!$A$199:$A$298,'C Report Grouper'!$D91,'C Report'!V$199:V$298))</f>
        <v>0</v>
      </c>
      <c r="Y91" s="310">
        <f>IF($D$4="MAP+ADM Waivers",(SUMIF('C Report'!$A$199:$A$298,'C Report Grouper'!$D91,'C Report'!W$199:W$298)+SUMIF('C Report'!$A$399:$A$498,'C Report Grouper'!$D91,'C Report'!W$399:W$498)),SUMIF('C Report'!$A$199:$A$298,'C Report Grouper'!$D91,'C Report'!W$199:W$298))</f>
        <v>0</v>
      </c>
      <c r="Z91" s="310">
        <f>IF($D$4="MAP+ADM Waivers",(SUMIF('C Report'!$A$199:$A$298,'C Report Grouper'!$D91,'C Report'!X$199:X$298)+SUMIF('C Report'!$A$399:$A$498,'C Report Grouper'!$D91,'C Report'!X$399:X$498)),SUMIF('C Report'!$A$199:$A$298,'C Report Grouper'!$D91,'C Report'!X$199:X$298))</f>
        <v>0</v>
      </c>
      <c r="AA91" s="310">
        <f>IF($D$4="MAP+ADM Waivers",(SUMIF('C Report'!$A$199:$A$298,'C Report Grouper'!$D91,'C Report'!Y$199:Y$298)+SUMIF('C Report'!$A$399:$A$498,'C Report Grouper'!$D91,'C Report'!Y$399:Y$498)),SUMIF('C Report'!$A$199:$A$298,'C Report Grouper'!$D91,'C Report'!Y$199:Y$298))</f>
        <v>0</v>
      </c>
      <c r="AB91" s="310">
        <f>IF($D$4="MAP+ADM Waivers",(SUMIF('C Report'!$A$199:$A$298,'C Report Grouper'!$D91,'C Report'!Z$199:Z$298)+SUMIF('C Report'!$A$399:$A$498,'C Report Grouper'!$D91,'C Report'!Z$399:Z$498)),SUMIF('C Report'!$A$199:$A$298,'C Report Grouper'!$D91,'C Report'!Z$199:Z$298))</f>
        <v>0</v>
      </c>
      <c r="AC91" s="311">
        <f>IF($D$4="MAP+ADM Waivers",(SUMIF('C Report'!$A$199:$A$298,'C Report Grouper'!$D91,'C Report'!AA$199:AA$298)+SUMIF('C Report'!$A$399:$A$498,'C Report Grouper'!$D91,'C Report'!AA$399:AA$498)),SUMIF('C Report'!$A$199:$A$298,'C Report Grouper'!$D91,'C Report'!AA$199:AA$298))</f>
        <v>0</v>
      </c>
    </row>
    <row r="92" spans="2:29" x14ac:dyDescent="0.2">
      <c r="B92" s="216" t="s">
        <v>79</v>
      </c>
      <c r="C92" s="115"/>
      <c r="D92" s="693"/>
      <c r="E92" s="309">
        <f>IF($D$4="MAP+ADM Waivers",(SUMIF('C Report'!$A$199:$A$298,'C Report Grouper'!$D92,'C Report'!C$199:C$298)+SUMIF('C Report'!$A$399:$A$498,'C Report Grouper'!$D92,'C Report'!C$399:C$498)),SUMIF('C Report'!$A$199:$A$298,'C Report Grouper'!$D92,'C Report'!C$199:C$298))</f>
        <v>0</v>
      </c>
      <c r="F92" s="310">
        <f>IF($D$4="MAP+ADM Waivers",(SUMIF('C Report'!$A$199:$A$298,'C Report Grouper'!$D92,'C Report'!D$199:D$298)+SUMIF('C Report'!$A$399:$A$498,'C Report Grouper'!$D92,'C Report'!D$399:D$498)),SUMIF('C Report'!$A$199:$A$298,'C Report Grouper'!$D92,'C Report'!D$199:D$298))</f>
        <v>0</v>
      </c>
      <c r="G92" s="310">
        <f>IF($D$4="MAP+ADM Waivers",(SUMIF('C Report'!$A$199:$A$298,'C Report Grouper'!$D92,'C Report'!E$199:E$298)+SUMIF('C Report'!$A$399:$A$498,'C Report Grouper'!$D92,'C Report'!E$399:E$498)),SUMIF('C Report'!$A$199:$A$298,'C Report Grouper'!$D92,'C Report'!E$199:E$298))</f>
        <v>0</v>
      </c>
      <c r="H92" s="310">
        <f>IF($D$4="MAP+ADM Waivers",(SUMIF('C Report'!$A$199:$A$298,'C Report Grouper'!$D92,'C Report'!F$199:F$298)+SUMIF('C Report'!$A$399:$A$498,'C Report Grouper'!$D92,'C Report'!F$399:F$498)),SUMIF('C Report'!$A$199:$A$298,'C Report Grouper'!$D92,'C Report'!F$199:F$298))</f>
        <v>0</v>
      </c>
      <c r="I92" s="310">
        <f>IF($D$4="MAP+ADM Waivers",(SUMIF('C Report'!$A$199:$A$298,'C Report Grouper'!$D92,'C Report'!G$199:G$298)+SUMIF('C Report'!$A$399:$A$498,'C Report Grouper'!$D92,'C Report'!G$399:G$498)),SUMIF('C Report'!$A$199:$A$298,'C Report Grouper'!$D92,'C Report'!G$199:G$298))</f>
        <v>0</v>
      </c>
      <c r="J92" s="310">
        <f>IF($D$4="MAP+ADM Waivers",(SUMIF('C Report'!$A$199:$A$298,'C Report Grouper'!$D92,'C Report'!H$199:H$298)+SUMIF('C Report'!$A$399:$A$498,'C Report Grouper'!$D92,'C Report'!H$399:H$498)),SUMIF('C Report'!$A$199:$A$298,'C Report Grouper'!$D92,'C Report'!H$199:H$298))</f>
        <v>0</v>
      </c>
      <c r="K92" s="310">
        <f>IF($D$4="MAP+ADM Waivers",(SUMIF('C Report'!$A$199:$A$298,'C Report Grouper'!$D92,'C Report'!I$199:I$298)+SUMIF('C Report'!$A$399:$A$498,'C Report Grouper'!$D92,'C Report'!I$399:I$498)),SUMIF('C Report'!$A$199:$A$298,'C Report Grouper'!$D92,'C Report'!I$199:I$298))</f>
        <v>0</v>
      </c>
      <c r="L92" s="310">
        <f>IF($D$4="MAP+ADM Waivers",(SUMIF('C Report'!$A$199:$A$298,'C Report Grouper'!$D92,'C Report'!J$199:J$298)+SUMIF('C Report'!$A$399:$A$498,'C Report Grouper'!$D92,'C Report'!J$399:J$498)),SUMIF('C Report'!$A$199:$A$298,'C Report Grouper'!$D92,'C Report'!J$199:J$298))</f>
        <v>0</v>
      </c>
      <c r="M92" s="310">
        <f>IF($D$4="MAP+ADM Waivers",(SUMIF('C Report'!$A$199:$A$298,'C Report Grouper'!$D92,'C Report'!K$199:K$298)+SUMIF('C Report'!$A$399:$A$498,'C Report Grouper'!$D92,'C Report'!K$399:K$498)),SUMIF('C Report'!$A$199:$A$298,'C Report Grouper'!$D92,'C Report'!K$199:K$298))</f>
        <v>0</v>
      </c>
      <c r="N92" s="310">
        <f>IF($D$4="MAP+ADM Waivers",(SUMIF('C Report'!$A$199:$A$298,'C Report Grouper'!$D92,'C Report'!L$199:L$298)+SUMIF('C Report'!$A$399:$A$498,'C Report Grouper'!$D92,'C Report'!L$399:L$498)),SUMIF('C Report'!$A$199:$A$298,'C Report Grouper'!$D92,'C Report'!L$199:L$298))</f>
        <v>0</v>
      </c>
      <c r="O92" s="310">
        <f>IF($D$4="MAP+ADM Waivers",(SUMIF('C Report'!$A$199:$A$298,'C Report Grouper'!$D92,'C Report'!M$199:M$298)+SUMIF('C Report'!$A$399:$A$498,'C Report Grouper'!$D92,'C Report'!M$399:M$498)),SUMIF('C Report'!$A$199:$A$298,'C Report Grouper'!$D92,'C Report'!M$199:M$298))</f>
        <v>0</v>
      </c>
      <c r="P92" s="310">
        <f>IF($D$4="MAP+ADM Waivers",(SUMIF('C Report'!$A$199:$A$298,'C Report Grouper'!$D92,'C Report'!N$199:N$298)+SUMIF('C Report'!$A$399:$A$498,'C Report Grouper'!$D92,'C Report'!N$399:N$498)),SUMIF('C Report'!$A$199:$A$298,'C Report Grouper'!$D92,'C Report'!N$199:N$298))</f>
        <v>0</v>
      </c>
      <c r="Q92" s="310">
        <f>IF($D$4="MAP+ADM Waivers",(SUMIF('C Report'!$A$199:$A$298,'C Report Grouper'!$D92,'C Report'!O$199:O$298)+SUMIF('C Report'!$A$399:$A$498,'C Report Grouper'!$D92,'C Report'!O$399:O$498)),SUMIF('C Report'!$A$199:$A$298,'C Report Grouper'!$D92,'C Report'!O$199:O$298))</f>
        <v>0</v>
      </c>
      <c r="R92" s="310">
        <f>IF($D$4="MAP+ADM Waivers",(SUMIF('C Report'!$A$199:$A$298,'C Report Grouper'!$D92,'C Report'!P$199:P$298)+SUMIF('C Report'!$A$399:$A$498,'C Report Grouper'!$D92,'C Report'!P$399:P$498)),SUMIF('C Report'!$A$199:$A$298,'C Report Grouper'!$D92,'C Report'!P$199:P$298))</f>
        <v>0</v>
      </c>
      <c r="S92" s="310">
        <f>IF($D$4="MAP+ADM Waivers",(SUMIF('C Report'!$A$199:$A$298,'C Report Grouper'!$D92,'C Report'!Q$199:Q$298)+SUMIF('C Report'!$A$399:$A$498,'C Report Grouper'!$D92,'C Report'!Q$399:Q$498)),SUMIF('C Report'!$A$199:$A$298,'C Report Grouper'!$D92,'C Report'!Q$199:Q$298))</f>
        <v>0</v>
      </c>
      <c r="T92" s="310">
        <f>IF($D$4="MAP+ADM Waivers",(SUMIF('C Report'!$A$199:$A$298,'C Report Grouper'!$D92,'C Report'!R$199:R$298)+SUMIF('C Report'!$A$399:$A$498,'C Report Grouper'!$D92,'C Report'!R$399:R$498)),SUMIF('C Report'!$A$199:$A$298,'C Report Grouper'!$D92,'C Report'!R$199:R$298))</f>
        <v>0</v>
      </c>
      <c r="U92" s="310">
        <f>IF($D$4="MAP+ADM Waivers",(SUMIF('C Report'!$A$199:$A$298,'C Report Grouper'!$D92,'C Report'!S$199:S$298)+SUMIF('C Report'!$A$399:$A$498,'C Report Grouper'!$D92,'C Report'!S$399:S$498)),SUMIF('C Report'!$A$199:$A$298,'C Report Grouper'!$D92,'C Report'!S$199:S$298))</f>
        <v>0</v>
      </c>
      <c r="V92" s="310">
        <f>IF($D$4="MAP+ADM Waivers",(SUMIF('C Report'!$A$199:$A$298,'C Report Grouper'!$D92,'C Report'!T$199:T$298)+SUMIF('C Report'!$A$399:$A$498,'C Report Grouper'!$D92,'C Report'!T$399:T$498)),SUMIF('C Report'!$A$199:$A$298,'C Report Grouper'!$D92,'C Report'!T$199:T$298))</f>
        <v>0</v>
      </c>
      <c r="W92" s="310">
        <f>IF($D$4="MAP+ADM Waivers",(SUMIF('C Report'!$A$199:$A$298,'C Report Grouper'!$D92,'C Report'!U$199:U$298)+SUMIF('C Report'!$A$399:$A$498,'C Report Grouper'!$D92,'C Report'!U$399:U$498)),SUMIF('C Report'!$A$199:$A$298,'C Report Grouper'!$D92,'C Report'!U$199:U$298))</f>
        <v>0</v>
      </c>
      <c r="X92" s="310">
        <f>IF($D$4="MAP+ADM Waivers",(SUMIF('C Report'!$A$199:$A$298,'C Report Grouper'!$D92,'C Report'!V$199:V$298)+SUMIF('C Report'!$A$399:$A$498,'C Report Grouper'!$D92,'C Report'!V$399:V$498)),SUMIF('C Report'!$A$199:$A$298,'C Report Grouper'!$D92,'C Report'!V$199:V$298))</f>
        <v>0</v>
      </c>
      <c r="Y92" s="310">
        <f>IF($D$4="MAP+ADM Waivers",(SUMIF('C Report'!$A$199:$A$298,'C Report Grouper'!$D92,'C Report'!W$199:W$298)+SUMIF('C Report'!$A$399:$A$498,'C Report Grouper'!$D92,'C Report'!W$399:W$498)),SUMIF('C Report'!$A$199:$A$298,'C Report Grouper'!$D92,'C Report'!W$199:W$298))</f>
        <v>0</v>
      </c>
      <c r="Z92" s="310">
        <f>IF($D$4="MAP+ADM Waivers",(SUMIF('C Report'!$A$199:$A$298,'C Report Grouper'!$D92,'C Report'!X$199:X$298)+SUMIF('C Report'!$A$399:$A$498,'C Report Grouper'!$D92,'C Report'!X$399:X$498)),SUMIF('C Report'!$A$199:$A$298,'C Report Grouper'!$D92,'C Report'!X$199:X$298))</f>
        <v>0</v>
      </c>
      <c r="AA92" s="310">
        <f>IF($D$4="MAP+ADM Waivers",(SUMIF('C Report'!$A$199:$A$298,'C Report Grouper'!$D92,'C Report'!Y$199:Y$298)+SUMIF('C Report'!$A$399:$A$498,'C Report Grouper'!$D92,'C Report'!Y$399:Y$498)),SUMIF('C Report'!$A$199:$A$298,'C Report Grouper'!$D92,'C Report'!Y$199:Y$298))</f>
        <v>0</v>
      </c>
      <c r="AB92" s="310">
        <f>IF($D$4="MAP+ADM Waivers",(SUMIF('C Report'!$A$199:$A$298,'C Report Grouper'!$D92,'C Report'!Z$199:Z$298)+SUMIF('C Report'!$A$399:$A$498,'C Report Grouper'!$D92,'C Report'!Z$399:Z$498)),SUMIF('C Report'!$A$199:$A$298,'C Report Grouper'!$D92,'C Report'!Z$199:Z$298))</f>
        <v>0</v>
      </c>
      <c r="AC92" s="311">
        <f>IF($D$4="MAP+ADM Waivers",(SUMIF('C Report'!$A$199:$A$298,'C Report Grouper'!$D92,'C Report'!AA$199:AA$298)+SUMIF('C Report'!$A$399:$A$498,'C Report Grouper'!$D92,'C Report'!AA$399:AA$498)),SUMIF('C Report'!$A$199:$A$298,'C Report Grouper'!$D92,'C Report'!AA$199:AA$298))</f>
        <v>0</v>
      </c>
    </row>
    <row r="93" spans="2:29" x14ac:dyDescent="0.2">
      <c r="B93" s="456" t="str">
        <f>IFERROR(VLOOKUP(C93,'MEG Def'!$A$57:$B$60,2),"")</f>
        <v/>
      </c>
      <c r="C93" s="115"/>
      <c r="D93" s="693"/>
      <c r="E93" s="309">
        <f>IF($D$4="MAP+ADM Waivers",(SUMIF('C Report'!$A$199:$A$298,'C Report Grouper'!$D93,'C Report'!C$199:C$298)+SUMIF('C Report'!$A$399:$A$498,'C Report Grouper'!$D93,'C Report'!C$399:C$498)),SUMIF('C Report'!$A$199:$A$298,'C Report Grouper'!$D93,'C Report'!C$199:C$298))</f>
        <v>0</v>
      </c>
      <c r="F93" s="310">
        <f>IF($D$4="MAP+ADM Waivers",(SUMIF('C Report'!$A$199:$A$298,'C Report Grouper'!$D93,'C Report'!D$199:D$298)+SUMIF('C Report'!$A$399:$A$498,'C Report Grouper'!$D93,'C Report'!D$399:D$498)),SUMIF('C Report'!$A$199:$A$298,'C Report Grouper'!$D93,'C Report'!D$199:D$298))</f>
        <v>0</v>
      </c>
      <c r="G93" s="310">
        <f>IF($D$4="MAP+ADM Waivers",(SUMIF('C Report'!$A$199:$A$298,'C Report Grouper'!$D93,'C Report'!E$199:E$298)+SUMIF('C Report'!$A$399:$A$498,'C Report Grouper'!$D93,'C Report'!E$399:E$498)),SUMIF('C Report'!$A$199:$A$298,'C Report Grouper'!$D93,'C Report'!E$199:E$298))</f>
        <v>0</v>
      </c>
      <c r="H93" s="310">
        <f>IF($D$4="MAP+ADM Waivers",(SUMIF('C Report'!$A$199:$A$298,'C Report Grouper'!$D93,'C Report'!F$199:F$298)+SUMIF('C Report'!$A$399:$A$498,'C Report Grouper'!$D93,'C Report'!F$399:F$498)),SUMIF('C Report'!$A$199:$A$298,'C Report Grouper'!$D93,'C Report'!F$199:F$298))</f>
        <v>0</v>
      </c>
      <c r="I93" s="310">
        <f>IF($D$4="MAP+ADM Waivers",(SUMIF('C Report'!$A$199:$A$298,'C Report Grouper'!$D93,'C Report'!G$199:G$298)+SUMIF('C Report'!$A$399:$A$498,'C Report Grouper'!$D93,'C Report'!G$399:G$498)),SUMIF('C Report'!$A$199:$A$298,'C Report Grouper'!$D93,'C Report'!G$199:G$298))</f>
        <v>0</v>
      </c>
      <c r="J93" s="310">
        <f>IF($D$4="MAP+ADM Waivers",(SUMIF('C Report'!$A$199:$A$298,'C Report Grouper'!$D93,'C Report'!H$199:H$298)+SUMIF('C Report'!$A$399:$A$498,'C Report Grouper'!$D93,'C Report'!H$399:H$498)),SUMIF('C Report'!$A$199:$A$298,'C Report Grouper'!$D93,'C Report'!H$199:H$298))</f>
        <v>0</v>
      </c>
      <c r="K93" s="310">
        <f>IF($D$4="MAP+ADM Waivers",(SUMIF('C Report'!$A$199:$A$298,'C Report Grouper'!$D93,'C Report'!I$199:I$298)+SUMIF('C Report'!$A$399:$A$498,'C Report Grouper'!$D93,'C Report'!I$399:I$498)),SUMIF('C Report'!$A$199:$A$298,'C Report Grouper'!$D93,'C Report'!I$199:I$298))</f>
        <v>0</v>
      </c>
      <c r="L93" s="310">
        <f>IF($D$4="MAP+ADM Waivers",(SUMIF('C Report'!$A$199:$A$298,'C Report Grouper'!$D93,'C Report'!J$199:J$298)+SUMIF('C Report'!$A$399:$A$498,'C Report Grouper'!$D93,'C Report'!J$399:J$498)),SUMIF('C Report'!$A$199:$A$298,'C Report Grouper'!$D93,'C Report'!J$199:J$298))</f>
        <v>0</v>
      </c>
      <c r="M93" s="310">
        <f>IF($D$4="MAP+ADM Waivers",(SUMIF('C Report'!$A$199:$A$298,'C Report Grouper'!$D93,'C Report'!K$199:K$298)+SUMIF('C Report'!$A$399:$A$498,'C Report Grouper'!$D93,'C Report'!K$399:K$498)),SUMIF('C Report'!$A$199:$A$298,'C Report Grouper'!$D93,'C Report'!K$199:K$298))</f>
        <v>0</v>
      </c>
      <c r="N93" s="310">
        <f>IF($D$4="MAP+ADM Waivers",(SUMIF('C Report'!$A$199:$A$298,'C Report Grouper'!$D93,'C Report'!L$199:L$298)+SUMIF('C Report'!$A$399:$A$498,'C Report Grouper'!$D93,'C Report'!L$399:L$498)),SUMIF('C Report'!$A$199:$A$298,'C Report Grouper'!$D93,'C Report'!L$199:L$298))</f>
        <v>0</v>
      </c>
      <c r="O93" s="310">
        <f>IF($D$4="MAP+ADM Waivers",(SUMIF('C Report'!$A$199:$A$298,'C Report Grouper'!$D93,'C Report'!M$199:M$298)+SUMIF('C Report'!$A$399:$A$498,'C Report Grouper'!$D93,'C Report'!M$399:M$498)),SUMIF('C Report'!$A$199:$A$298,'C Report Grouper'!$D93,'C Report'!M$199:M$298))</f>
        <v>0</v>
      </c>
      <c r="P93" s="310">
        <f>IF($D$4="MAP+ADM Waivers",(SUMIF('C Report'!$A$199:$A$298,'C Report Grouper'!$D93,'C Report'!N$199:N$298)+SUMIF('C Report'!$A$399:$A$498,'C Report Grouper'!$D93,'C Report'!N$399:N$498)),SUMIF('C Report'!$A$199:$A$298,'C Report Grouper'!$D93,'C Report'!N$199:N$298))</f>
        <v>0</v>
      </c>
      <c r="Q93" s="310">
        <f>IF($D$4="MAP+ADM Waivers",(SUMIF('C Report'!$A$199:$A$298,'C Report Grouper'!$D93,'C Report'!O$199:O$298)+SUMIF('C Report'!$A$399:$A$498,'C Report Grouper'!$D93,'C Report'!O$399:O$498)),SUMIF('C Report'!$A$199:$A$298,'C Report Grouper'!$D93,'C Report'!O$199:O$298))</f>
        <v>0</v>
      </c>
      <c r="R93" s="310">
        <f>IF($D$4="MAP+ADM Waivers",(SUMIF('C Report'!$A$199:$A$298,'C Report Grouper'!$D93,'C Report'!P$199:P$298)+SUMIF('C Report'!$A$399:$A$498,'C Report Grouper'!$D93,'C Report'!P$399:P$498)),SUMIF('C Report'!$A$199:$A$298,'C Report Grouper'!$D93,'C Report'!P$199:P$298))</f>
        <v>0</v>
      </c>
      <c r="S93" s="310">
        <f>IF($D$4="MAP+ADM Waivers",(SUMIF('C Report'!$A$199:$A$298,'C Report Grouper'!$D93,'C Report'!Q$199:Q$298)+SUMIF('C Report'!$A$399:$A$498,'C Report Grouper'!$D93,'C Report'!Q$399:Q$498)),SUMIF('C Report'!$A$199:$A$298,'C Report Grouper'!$D93,'C Report'!Q$199:Q$298))</f>
        <v>0</v>
      </c>
      <c r="T93" s="310">
        <f>IF($D$4="MAP+ADM Waivers",(SUMIF('C Report'!$A$199:$A$298,'C Report Grouper'!$D93,'C Report'!R$199:R$298)+SUMIF('C Report'!$A$399:$A$498,'C Report Grouper'!$D93,'C Report'!R$399:R$498)),SUMIF('C Report'!$A$199:$A$298,'C Report Grouper'!$D93,'C Report'!R$199:R$298))</f>
        <v>0</v>
      </c>
      <c r="U93" s="310">
        <f>IF($D$4="MAP+ADM Waivers",(SUMIF('C Report'!$A$199:$A$298,'C Report Grouper'!$D93,'C Report'!S$199:S$298)+SUMIF('C Report'!$A$399:$A$498,'C Report Grouper'!$D93,'C Report'!S$399:S$498)),SUMIF('C Report'!$A$199:$A$298,'C Report Grouper'!$D93,'C Report'!S$199:S$298))</f>
        <v>0</v>
      </c>
      <c r="V93" s="310">
        <f>IF($D$4="MAP+ADM Waivers",(SUMIF('C Report'!$A$199:$A$298,'C Report Grouper'!$D93,'C Report'!T$199:T$298)+SUMIF('C Report'!$A$399:$A$498,'C Report Grouper'!$D93,'C Report'!T$399:T$498)),SUMIF('C Report'!$A$199:$A$298,'C Report Grouper'!$D93,'C Report'!T$199:T$298))</f>
        <v>0</v>
      </c>
      <c r="W93" s="310">
        <f>IF($D$4="MAP+ADM Waivers",(SUMIF('C Report'!$A$199:$A$298,'C Report Grouper'!$D93,'C Report'!U$199:U$298)+SUMIF('C Report'!$A$399:$A$498,'C Report Grouper'!$D93,'C Report'!U$399:U$498)),SUMIF('C Report'!$A$199:$A$298,'C Report Grouper'!$D93,'C Report'!U$199:U$298))</f>
        <v>0</v>
      </c>
      <c r="X93" s="310">
        <f>IF($D$4="MAP+ADM Waivers",(SUMIF('C Report'!$A$199:$A$298,'C Report Grouper'!$D93,'C Report'!V$199:V$298)+SUMIF('C Report'!$A$399:$A$498,'C Report Grouper'!$D93,'C Report'!V$399:V$498)),SUMIF('C Report'!$A$199:$A$298,'C Report Grouper'!$D93,'C Report'!V$199:V$298))</f>
        <v>0</v>
      </c>
      <c r="Y93" s="310">
        <f>IF($D$4="MAP+ADM Waivers",(SUMIF('C Report'!$A$199:$A$298,'C Report Grouper'!$D93,'C Report'!W$199:W$298)+SUMIF('C Report'!$A$399:$A$498,'C Report Grouper'!$D93,'C Report'!W$399:W$498)),SUMIF('C Report'!$A$199:$A$298,'C Report Grouper'!$D93,'C Report'!W$199:W$298))</f>
        <v>0</v>
      </c>
      <c r="Z93" s="310">
        <f>IF($D$4="MAP+ADM Waivers",(SUMIF('C Report'!$A$199:$A$298,'C Report Grouper'!$D93,'C Report'!X$199:X$298)+SUMIF('C Report'!$A$399:$A$498,'C Report Grouper'!$D93,'C Report'!X$399:X$498)),SUMIF('C Report'!$A$199:$A$298,'C Report Grouper'!$D93,'C Report'!X$199:X$298))</f>
        <v>0</v>
      </c>
      <c r="AA93" s="310">
        <f>IF($D$4="MAP+ADM Waivers",(SUMIF('C Report'!$A$199:$A$298,'C Report Grouper'!$D93,'C Report'!Y$199:Y$298)+SUMIF('C Report'!$A$399:$A$498,'C Report Grouper'!$D93,'C Report'!Y$399:Y$498)),SUMIF('C Report'!$A$199:$A$298,'C Report Grouper'!$D93,'C Report'!Y$199:Y$298))</f>
        <v>0</v>
      </c>
      <c r="AB93" s="310">
        <f>IF($D$4="MAP+ADM Waivers",(SUMIF('C Report'!$A$199:$A$298,'C Report Grouper'!$D93,'C Report'!Z$199:Z$298)+SUMIF('C Report'!$A$399:$A$498,'C Report Grouper'!$D93,'C Report'!Z$399:Z$498)),SUMIF('C Report'!$A$199:$A$298,'C Report Grouper'!$D93,'C Report'!Z$199:Z$298))</f>
        <v>0</v>
      </c>
      <c r="AC93" s="311">
        <f>IF($D$4="MAP+ADM Waivers",(SUMIF('C Report'!$A$199:$A$298,'C Report Grouper'!$D93,'C Report'!AA$199:AA$298)+SUMIF('C Report'!$A$399:$A$498,'C Report Grouper'!$D93,'C Report'!AA$399:AA$498)),SUMIF('C Report'!$A$199:$A$298,'C Report Grouper'!$D93,'C Report'!AA$199:AA$298))</f>
        <v>0</v>
      </c>
    </row>
    <row r="94" spans="2:29" x14ac:dyDescent="0.2">
      <c r="B94" s="456" t="str">
        <f>IFERROR(VLOOKUP(C94,'MEG Def'!$A$57:$B$60,2),"")</f>
        <v/>
      </c>
      <c r="C94" s="115"/>
      <c r="D94" s="693"/>
      <c r="E94" s="309">
        <f>IF($D$4="MAP+ADM Waivers",(SUMIF('C Report'!$A$199:$A$298,'C Report Grouper'!$D94,'C Report'!C$199:C$298)+SUMIF('C Report'!$A$399:$A$498,'C Report Grouper'!$D94,'C Report'!C$399:C$498)),SUMIF('C Report'!$A$199:$A$298,'C Report Grouper'!$D94,'C Report'!C$199:C$298))</f>
        <v>0</v>
      </c>
      <c r="F94" s="310">
        <f>IF($D$4="MAP+ADM Waivers",(SUMIF('C Report'!$A$199:$A$298,'C Report Grouper'!$D94,'C Report'!D$199:D$298)+SUMIF('C Report'!$A$399:$A$498,'C Report Grouper'!$D94,'C Report'!D$399:D$498)),SUMIF('C Report'!$A$199:$A$298,'C Report Grouper'!$D94,'C Report'!D$199:D$298))</f>
        <v>0</v>
      </c>
      <c r="G94" s="310">
        <f>IF($D$4="MAP+ADM Waivers",(SUMIF('C Report'!$A$199:$A$298,'C Report Grouper'!$D94,'C Report'!E$199:E$298)+SUMIF('C Report'!$A$399:$A$498,'C Report Grouper'!$D94,'C Report'!E$399:E$498)),SUMIF('C Report'!$A$199:$A$298,'C Report Grouper'!$D94,'C Report'!E$199:E$298))</f>
        <v>0</v>
      </c>
      <c r="H94" s="310">
        <f>IF($D$4="MAP+ADM Waivers",(SUMIF('C Report'!$A$199:$A$298,'C Report Grouper'!$D94,'C Report'!F$199:F$298)+SUMIF('C Report'!$A$399:$A$498,'C Report Grouper'!$D94,'C Report'!F$399:F$498)),SUMIF('C Report'!$A$199:$A$298,'C Report Grouper'!$D94,'C Report'!F$199:F$298))</f>
        <v>0</v>
      </c>
      <c r="I94" s="310">
        <f>IF($D$4="MAP+ADM Waivers",(SUMIF('C Report'!$A$199:$A$298,'C Report Grouper'!$D94,'C Report'!G$199:G$298)+SUMIF('C Report'!$A$399:$A$498,'C Report Grouper'!$D94,'C Report'!G$399:G$498)),SUMIF('C Report'!$A$199:$A$298,'C Report Grouper'!$D94,'C Report'!G$199:G$298))</f>
        <v>0</v>
      </c>
      <c r="J94" s="310">
        <f>IF($D$4="MAP+ADM Waivers",(SUMIF('C Report'!$A$199:$A$298,'C Report Grouper'!$D94,'C Report'!H$199:H$298)+SUMIF('C Report'!$A$399:$A$498,'C Report Grouper'!$D94,'C Report'!H$399:H$498)),SUMIF('C Report'!$A$199:$A$298,'C Report Grouper'!$D94,'C Report'!H$199:H$298))</f>
        <v>0</v>
      </c>
      <c r="K94" s="310">
        <f>IF($D$4="MAP+ADM Waivers",(SUMIF('C Report'!$A$199:$A$298,'C Report Grouper'!$D94,'C Report'!I$199:I$298)+SUMIF('C Report'!$A$399:$A$498,'C Report Grouper'!$D94,'C Report'!I$399:I$498)),SUMIF('C Report'!$A$199:$A$298,'C Report Grouper'!$D94,'C Report'!I$199:I$298))</f>
        <v>0</v>
      </c>
      <c r="L94" s="310">
        <f>IF($D$4="MAP+ADM Waivers",(SUMIF('C Report'!$A$199:$A$298,'C Report Grouper'!$D94,'C Report'!J$199:J$298)+SUMIF('C Report'!$A$399:$A$498,'C Report Grouper'!$D94,'C Report'!J$399:J$498)),SUMIF('C Report'!$A$199:$A$298,'C Report Grouper'!$D94,'C Report'!J$199:J$298))</f>
        <v>0</v>
      </c>
      <c r="M94" s="310">
        <f>IF($D$4="MAP+ADM Waivers",(SUMIF('C Report'!$A$199:$A$298,'C Report Grouper'!$D94,'C Report'!K$199:K$298)+SUMIF('C Report'!$A$399:$A$498,'C Report Grouper'!$D94,'C Report'!K$399:K$498)),SUMIF('C Report'!$A$199:$A$298,'C Report Grouper'!$D94,'C Report'!K$199:K$298))</f>
        <v>0</v>
      </c>
      <c r="N94" s="310">
        <f>IF($D$4="MAP+ADM Waivers",(SUMIF('C Report'!$A$199:$A$298,'C Report Grouper'!$D94,'C Report'!L$199:L$298)+SUMIF('C Report'!$A$399:$A$498,'C Report Grouper'!$D94,'C Report'!L$399:L$498)),SUMIF('C Report'!$A$199:$A$298,'C Report Grouper'!$D94,'C Report'!L$199:L$298))</f>
        <v>0</v>
      </c>
      <c r="O94" s="310">
        <f>IF($D$4="MAP+ADM Waivers",(SUMIF('C Report'!$A$199:$A$298,'C Report Grouper'!$D94,'C Report'!M$199:M$298)+SUMIF('C Report'!$A$399:$A$498,'C Report Grouper'!$D94,'C Report'!M$399:M$498)),SUMIF('C Report'!$A$199:$A$298,'C Report Grouper'!$D94,'C Report'!M$199:M$298))</f>
        <v>0</v>
      </c>
      <c r="P94" s="310">
        <f>IF($D$4="MAP+ADM Waivers",(SUMIF('C Report'!$A$199:$A$298,'C Report Grouper'!$D94,'C Report'!N$199:N$298)+SUMIF('C Report'!$A$399:$A$498,'C Report Grouper'!$D94,'C Report'!N$399:N$498)),SUMIF('C Report'!$A$199:$A$298,'C Report Grouper'!$D94,'C Report'!N$199:N$298))</f>
        <v>0</v>
      </c>
      <c r="Q94" s="310">
        <f>IF($D$4="MAP+ADM Waivers",(SUMIF('C Report'!$A$199:$A$298,'C Report Grouper'!$D94,'C Report'!O$199:O$298)+SUMIF('C Report'!$A$399:$A$498,'C Report Grouper'!$D94,'C Report'!O$399:O$498)),SUMIF('C Report'!$A$199:$A$298,'C Report Grouper'!$D94,'C Report'!O$199:O$298))</f>
        <v>0</v>
      </c>
      <c r="R94" s="310">
        <f>IF($D$4="MAP+ADM Waivers",(SUMIF('C Report'!$A$199:$A$298,'C Report Grouper'!$D94,'C Report'!P$199:P$298)+SUMIF('C Report'!$A$399:$A$498,'C Report Grouper'!$D94,'C Report'!P$399:P$498)),SUMIF('C Report'!$A$199:$A$298,'C Report Grouper'!$D94,'C Report'!P$199:P$298))</f>
        <v>0</v>
      </c>
      <c r="S94" s="310">
        <f>IF($D$4="MAP+ADM Waivers",(SUMIF('C Report'!$A$199:$A$298,'C Report Grouper'!$D94,'C Report'!Q$199:Q$298)+SUMIF('C Report'!$A$399:$A$498,'C Report Grouper'!$D94,'C Report'!Q$399:Q$498)),SUMIF('C Report'!$A$199:$A$298,'C Report Grouper'!$D94,'C Report'!Q$199:Q$298))</f>
        <v>0</v>
      </c>
      <c r="T94" s="310">
        <f>IF($D$4="MAP+ADM Waivers",(SUMIF('C Report'!$A$199:$A$298,'C Report Grouper'!$D94,'C Report'!R$199:R$298)+SUMIF('C Report'!$A$399:$A$498,'C Report Grouper'!$D94,'C Report'!R$399:R$498)),SUMIF('C Report'!$A$199:$A$298,'C Report Grouper'!$D94,'C Report'!R$199:R$298))</f>
        <v>0</v>
      </c>
      <c r="U94" s="310">
        <f>IF($D$4="MAP+ADM Waivers",(SUMIF('C Report'!$A$199:$A$298,'C Report Grouper'!$D94,'C Report'!S$199:S$298)+SUMIF('C Report'!$A$399:$A$498,'C Report Grouper'!$D94,'C Report'!S$399:S$498)),SUMIF('C Report'!$A$199:$A$298,'C Report Grouper'!$D94,'C Report'!S$199:S$298))</f>
        <v>0</v>
      </c>
      <c r="V94" s="310">
        <f>IF($D$4="MAP+ADM Waivers",(SUMIF('C Report'!$A$199:$A$298,'C Report Grouper'!$D94,'C Report'!T$199:T$298)+SUMIF('C Report'!$A$399:$A$498,'C Report Grouper'!$D94,'C Report'!T$399:T$498)),SUMIF('C Report'!$A$199:$A$298,'C Report Grouper'!$D94,'C Report'!T$199:T$298))</f>
        <v>0</v>
      </c>
      <c r="W94" s="310">
        <f>IF($D$4="MAP+ADM Waivers",(SUMIF('C Report'!$A$199:$A$298,'C Report Grouper'!$D94,'C Report'!U$199:U$298)+SUMIF('C Report'!$A$399:$A$498,'C Report Grouper'!$D94,'C Report'!U$399:U$498)),SUMIF('C Report'!$A$199:$A$298,'C Report Grouper'!$D94,'C Report'!U$199:U$298))</f>
        <v>0</v>
      </c>
      <c r="X94" s="310">
        <f>IF($D$4="MAP+ADM Waivers",(SUMIF('C Report'!$A$199:$A$298,'C Report Grouper'!$D94,'C Report'!V$199:V$298)+SUMIF('C Report'!$A$399:$A$498,'C Report Grouper'!$D94,'C Report'!V$399:V$498)),SUMIF('C Report'!$A$199:$A$298,'C Report Grouper'!$D94,'C Report'!V$199:V$298))</f>
        <v>0</v>
      </c>
      <c r="Y94" s="310">
        <f>IF($D$4="MAP+ADM Waivers",(SUMIF('C Report'!$A$199:$A$298,'C Report Grouper'!$D94,'C Report'!W$199:W$298)+SUMIF('C Report'!$A$399:$A$498,'C Report Grouper'!$D94,'C Report'!W$399:W$498)),SUMIF('C Report'!$A$199:$A$298,'C Report Grouper'!$D94,'C Report'!W$199:W$298))</f>
        <v>0</v>
      </c>
      <c r="Z94" s="310">
        <f>IF($D$4="MAP+ADM Waivers",(SUMIF('C Report'!$A$199:$A$298,'C Report Grouper'!$D94,'C Report'!X$199:X$298)+SUMIF('C Report'!$A$399:$A$498,'C Report Grouper'!$D94,'C Report'!X$399:X$498)),SUMIF('C Report'!$A$199:$A$298,'C Report Grouper'!$D94,'C Report'!X$199:X$298))</f>
        <v>0</v>
      </c>
      <c r="AA94" s="310">
        <f>IF($D$4="MAP+ADM Waivers",(SUMIF('C Report'!$A$199:$A$298,'C Report Grouper'!$D94,'C Report'!Y$199:Y$298)+SUMIF('C Report'!$A$399:$A$498,'C Report Grouper'!$D94,'C Report'!Y$399:Y$498)),SUMIF('C Report'!$A$199:$A$298,'C Report Grouper'!$D94,'C Report'!Y$199:Y$298))</f>
        <v>0</v>
      </c>
      <c r="AB94" s="310">
        <f>IF($D$4="MAP+ADM Waivers",(SUMIF('C Report'!$A$199:$A$298,'C Report Grouper'!$D94,'C Report'!Z$199:Z$298)+SUMIF('C Report'!$A$399:$A$498,'C Report Grouper'!$D94,'C Report'!Z$399:Z$498)),SUMIF('C Report'!$A$199:$A$298,'C Report Grouper'!$D94,'C Report'!Z$199:Z$298))</f>
        <v>0</v>
      </c>
      <c r="AC94" s="311">
        <f>IF($D$4="MAP+ADM Waivers",(SUMIF('C Report'!$A$199:$A$298,'C Report Grouper'!$D94,'C Report'!AA$199:AA$298)+SUMIF('C Report'!$A$399:$A$498,'C Report Grouper'!$D94,'C Report'!AA$399:AA$498)),SUMIF('C Report'!$A$199:$A$298,'C Report Grouper'!$D94,'C Report'!AA$199:AA$298))</f>
        <v>0</v>
      </c>
    </row>
    <row r="95" spans="2:29" x14ac:dyDescent="0.2">
      <c r="B95" s="456" t="str">
        <f>IFERROR(VLOOKUP(C95,'MEG Def'!$A$57:$B$60,2),"")</f>
        <v/>
      </c>
      <c r="C95" s="115"/>
      <c r="D95" s="693"/>
      <c r="E95" s="309">
        <f>IF($D$4="MAP+ADM Waivers",(SUMIF('C Report'!$A$199:$A$298,'C Report Grouper'!$D95,'C Report'!C$199:C$298)+SUMIF('C Report'!$A$399:$A$498,'C Report Grouper'!$D95,'C Report'!C$399:C$498)),SUMIF('C Report'!$A$199:$A$298,'C Report Grouper'!$D95,'C Report'!C$199:C$298))</f>
        <v>0</v>
      </c>
      <c r="F95" s="310">
        <f>IF($D$4="MAP+ADM Waivers",(SUMIF('C Report'!$A$199:$A$298,'C Report Grouper'!$D95,'C Report'!D$199:D$298)+SUMIF('C Report'!$A$399:$A$498,'C Report Grouper'!$D95,'C Report'!D$399:D$498)),SUMIF('C Report'!$A$199:$A$298,'C Report Grouper'!$D95,'C Report'!D$199:D$298))</f>
        <v>0</v>
      </c>
      <c r="G95" s="310">
        <f>IF($D$4="MAP+ADM Waivers",(SUMIF('C Report'!$A$199:$A$298,'C Report Grouper'!$D95,'C Report'!E$199:E$298)+SUMIF('C Report'!$A$399:$A$498,'C Report Grouper'!$D95,'C Report'!E$399:E$498)),SUMIF('C Report'!$A$199:$A$298,'C Report Grouper'!$D95,'C Report'!E$199:E$298))</f>
        <v>0</v>
      </c>
      <c r="H95" s="310">
        <f>IF($D$4="MAP+ADM Waivers",(SUMIF('C Report'!$A$199:$A$298,'C Report Grouper'!$D95,'C Report'!F$199:F$298)+SUMIF('C Report'!$A$399:$A$498,'C Report Grouper'!$D95,'C Report'!F$399:F$498)),SUMIF('C Report'!$A$199:$A$298,'C Report Grouper'!$D95,'C Report'!F$199:F$298))</f>
        <v>0</v>
      </c>
      <c r="I95" s="310">
        <f>IF($D$4="MAP+ADM Waivers",(SUMIF('C Report'!$A$199:$A$298,'C Report Grouper'!$D95,'C Report'!G$199:G$298)+SUMIF('C Report'!$A$399:$A$498,'C Report Grouper'!$D95,'C Report'!G$399:G$498)),SUMIF('C Report'!$A$199:$A$298,'C Report Grouper'!$D95,'C Report'!G$199:G$298))</f>
        <v>0</v>
      </c>
      <c r="J95" s="310">
        <f>IF($D$4="MAP+ADM Waivers",(SUMIF('C Report'!$A$199:$A$298,'C Report Grouper'!$D95,'C Report'!H$199:H$298)+SUMIF('C Report'!$A$399:$A$498,'C Report Grouper'!$D95,'C Report'!H$399:H$498)),SUMIF('C Report'!$A$199:$A$298,'C Report Grouper'!$D95,'C Report'!H$199:H$298))</f>
        <v>0</v>
      </c>
      <c r="K95" s="310">
        <f>IF($D$4="MAP+ADM Waivers",(SUMIF('C Report'!$A$199:$A$298,'C Report Grouper'!$D95,'C Report'!I$199:I$298)+SUMIF('C Report'!$A$399:$A$498,'C Report Grouper'!$D95,'C Report'!I$399:I$498)),SUMIF('C Report'!$A$199:$A$298,'C Report Grouper'!$D95,'C Report'!I$199:I$298))</f>
        <v>0</v>
      </c>
      <c r="L95" s="310">
        <f>IF($D$4="MAP+ADM Waivers",(SUMIF('C Report'!$A$199:$A$298,'C Report Grouper'!$D95,'C Report'!J$199:J$298)+SUMIF('C Report'!$A$399:$A$498,'C Report Grouper'!$D95,'C Report'!J$399:J$498)),SUMIF('C Report'!$A$199:$A$298,'C Report Grouper'!$D95,'C Report'!J$199:J$298))</f>
        <v>0</v>
      </c>
      <c r="M95" s="310">
        <f>IF($D$4="MAP+ADM Waivers",(SUMIF('C Report'!$A$199:$A$298,'C Report Grouper'!$D95,'C Report'!K$199:K$298)+SUMIF('C Report'!$A$399:$A$498,'C Report Grouper'!$D95,'C Report'!K$399:K$498)),SUMIF('C Report'!$A$199:$A$298,'C Report Grouper'!$D95,'C Report'!K$199:K$298))</f>
        <v>0</v>
      </c>
      <c r="N95" s="310">
        <f>IF($D$4="MAP+ADM Waivers",(SUMIF('C Report'!$A$199:$A$298,'C Report Grouper'!$D95,'C Report'!L$199:L$298)+SUMIF('C Report'!$A$399:$A$498,'C Report Grouper'!$D95,'C Report'!L$399:L$498)),SUMIF('C Report'!$A$199:$A$298,'C Report Grouper'!$D95,'C Report'!L$199:L$298))</f>
        <v>0</v>
      </c>
      <c r="O95" s="310">
        <f>IF($D$4="MAP+ADM Waivers",(SUMIF('C Report'!$A$199:$A$298,'C Report Grouper'!$D95,'C Report'!M$199:M$298)+SUMIF('C Report'!$A$399:$A$498,'C Report Grouper'!$D95,'C Report'!M$399:M$498)),SUMIF('C Report'!$A$199:$A$298,'C Report Grouper'!$D95,'C Report'!M$199:M$298))</f>
        <v>0</v>
      </c>
      <c r="P95" s="310">
        <f>IF($D$4="MAP+ADM Waivers",(SUMIF('C Report'!$A$199:$A$298,'C Report Grouper'!$D95,'C Report'!N$199:N$298)+SUMIF('C Report'!$A$399:$A$498,'C Report Grouper'!$D95,'C Report'!N$399:N$498)),SUMIF('C Report'!$A$199:$A$298,'C Report Grouper'!$D95,'C Report'!N$199:N$298))</f>
        <v>0</v>
      </c>
      <c r="Q95" s="310">
        <f>IF($D$4="MAP+ADM Waivers",(SUMIF('C Report'!$A$199:$A$298,'C Report Grouper'!$D95,'C Report'!O$199:O$298)+SUMIF('C Report'!$A$399:$A$498,'C Report Grouper'!$D95,'C Report'!O$399:O$498)),SUMIF('C Report'!$A$199:$A$298,'C Report Grouper'!$D95,'C Report'!O$199:O$298))</f>
        <v>0</v>
      </c>
      <c r="R95" s="310">
        <f>IF($D$4="MAP+ADM Waivers",(SUMIF('C Report'!$A$199:$A$298,'C Report Grouper'!$D95,'C Report'!P$199:P$298)+SUMIF('C Report'!$A$399:$A$498,'C Report Grouper'!$D95,'C Report'!P$399:P$498)),SUMIF('C Report'!$A$199:$A$298,'C Report Grouper'!$D95,'C Report'!P$199:P$298))</f>
        <v>0</v>
      </c>
      <c r="S95" s="310">
        <f>IF($D$4="MAP+ADM Waivers",(SUMIF('C Report'!$A$199:$A$298,'C Report Grouper'!$D95,'C Report'!Q$199:Q$298)+SUMIF('C Report'!$A$399:$A$498,'C Report Grouper'!$D95,'C Report'!Q$399:Q$498)),SUMIF('C Report'!$A$199:$A$298,'C Report Grouper'!$D95,'C Report'!Q$199:Q$298))</f>
        <v>0</v>
      </c>
      <c r="T95" s="310">
        <f>IF($D$4="MAP+ADM Waivers",(SUMIF('C Report'!$A$199:$A$298,'C Report Grouper'!$D95,'C Report'!R$199:R$298)+SUMIF('C Report'!$A$399:$A$498,'C Report Grouper'!$D95,'C Report'!R$399:R$498)),SUMIF('C Report'!$A$199:$A$298,'C Report Grouper'!$D95,'C Report'!R$199:R$298))</f>
        <v>0</v>
      </c>
      <c r="U95" s="310">
        <f>IF($D$4="MAP+ADM Waivers",(SUMIF('C Report'!$A$199:$A$298,'C Report Grouper'!$D95,'C Report'!S$199:S$298)+SUMIF('C Report'!$A$399:$A$498,'C Report Grouper'!$D95,'C Report'!S$399:S$498)),SUMIF('C Report'!$A$199:$A$298,'C Report Grouper'!$D95,'C Report'!S$199:S$298))</f>
        <v>0</v>
      </c>
      <c r="V95" s="310">
        <f>IF($D$4="MAP+ADM Waivers",(SUMIF('C Report'!$A$199:$A$298,'C Report Grouper'!$D95,'C Report'!T$199:T$298)+SUMIF('C Report'!$A$399:$A$498,'C Report Grouper'!$D95,'C Report'!T$399:T$498)),SUMIF('C Report'!$A$199:$A$298,'C Report Grouper'!$D95,'C Report'!T$199:T$298))</f>
        <v>0</v>
      </c>
      <c r="W95" s="310">
        <f>IF($D$4="MAP+ADM Waivers",(SUMIF('C Report'!$A$199:$A$298,'C Report Grouper'!$D95,'C Report'!U$199:U$298)+SUMIF('C Report'!$A$399:$A$498,'C Report Grouper'!$D95,'C Report'!U$399:U$498)),SUMIF('C Report'!$A$199:$A$298,'C Report Grouper'!$D95,'C Report'!U$199:U$298))</f>
        <v>0</v>
      </c>
      <c r="X95" s="310">
        <f>IF($D$4="MAP+ADM Waivers",(SUMIF('C Report'!$A$199:$A$298,'C Report Grouper'!$D95,'C Report'!V$199:V$298)+SUMIF('C Report'!$A$399:$A$498,'C Report Grouper'!$D95,'C Report'!V$399:V$498)),SUMIF('C Report'!$A$199:$A$298,'C Report Grouper'!$D95,'C Report'!V$199:V$298))</f>
        <v>0</v>
      </c>
      <c r="Y95" s="310">
        <f>IF($D$4="MAP+ADM Waivers",(SUMIF('C Report'!$A$199:$A$298,'C Report Grouper'!$D95,'C Report'!W$199:W$298)+SUMIF('C Report'!$A$399:$A$498,'C Report Grouper'!$D95,'C Report'!W$399:W$498)),SUMIF('C Report'!$A$199:$A$298,'C Report Grouper'!$D95,'C Report'!W$199:W$298))</f>
        <v>0</v>
      </c>
      <c r="Z95" s="310">
        <f>IF($D$4="MAP+ADM Waivers",(SUMIF('C Report'!$A$199:$A$298,'C Report Grouper'!$D95,'C Report'!X$199:X$298)+SUMIF('C Report'!$A$399:$A$498,'C Report Grouper'!$D95,'C Report'!X$399:X$498)),SUMIF('C Report'!$A$199:$A$298,'C Report Grouper'!$D95,'C Report'!X$199:X$298))</f>
        <v>0</v>
      </c>
      <c r="AA95" s="310">
        <f>IF($D$4="MAP+ADM Waivers",(SUMIF('C Report'!$A$199:$A$298,'C Report Grouper'!$D95,'C Report'!Y$199:Y$298)+SUMIF('C Report'!$A$399:$A$498,'C Report Grouper'!$D95,'C Report'!Y$399:Y$498)),SUMIF('C Report'!$A$199:$A$298,'C Report Grouper'!$D95,'C Report'!Y$199:Y$298))</f>
        <v>0</v>
      </c>
      <c r="AB95" s="310">
        <f>IF($D$4="MAP+ADM Waivers",(SUMIF('C Report'!$A$199:$A$298,'C Report Grouper'!$D95,'C Report'!Z$199:Z$298)+SUMIF('C Report'!$A$399:$A$498,'C Report Grouper'!$D95,'C Report'!Z$399:Z$498)),SUMIF('C Report'!$A$199:$A$298,'C Report Grouper'!$D95,'C Report'!Z$199:Z$298))</f>
        <v>0</v>
      </c>
      <c r="AC95" s="311">
        <f>IF($D$4="MAP+ADM Waivers",(SUMIF('C Report'!$A$199:$A$298,'C Report Grouper'!$D95,'C Report'!AA$199:AA$298)+SUMIF('C Report'!$A$399:$A$498,'C Report Grouper'!$D95,'C Report'!AA$399:AA$498)),SUMIF('C Report'!$A$199:$A$298,'C Report Grouper'!$D95,'C Report'!AA$199:AA$298))</f>
        <v>0</v>
      </c>
    </row>
    <row r="96" spans="2:29" ht="13.5" thickBot="1" x14ac:dyDescent="0.25">
      <c r="B96" s="217"/>
      <c r="C96" s="115"/>
      <c r="D96" s="693"/>
      <c r="E96" s="309">
        <f>IF($D$4="MAP+ADM Waivers",(SUMIF('C Report'!$A$199:$A$298,'C Report Grouper'!$D96,'C Report'!C$199:C$298)+SUMIF('C Report'!$A$399:$A$498,'C Report Grouper'!$D96,'C Report'!C$399:C$498)),SUMIF('C Report'!$A$199:$A$298,'C Report Grouper'!$D96,'C Report'!C$199:C$298))</f>
        <v>0</v>
      </c>
      <c r="F96" s="310">
        <f>IF($D$4="MAP+ADM Waivers",(SUMIF('C Report'!$A$199:$A$298,'C Report Grouper'!$D96,'C Report'!D$199:D$298)+SUMIF('C Report'!$A$399:$A$498,'C Report Grouper'!$D96,'C Report'!D$399:D$498)),SUMIF('C Report'!$A$199:$A$298,'C Report Grouper'!$D96,'C Report'!D$199:D$298))</f>
        <v>0</v>
      </c>
      <c r="G96" s="310">
        <f>IF($D$4="MAP+ADM Waivers",(SUMIF('C Report'!$A$199:$A$298,'C Report Grouper'!$D96,'C Report'!E$199:E$298)+SUMIF('C Report'!$A$399:$A$498,'C Report Grouper'!$D96,'C Report'!E$399:E$498)),SUMIF('C Report'!$A$199:$A$298,'C Report Grouper'!$D96,'C Report'!E$199:E$298))</f>
        <v>0</v>
      </c>
      <c r="H96" s="310">
        <f>IF($D$4="MAP+ADM Waivers",(SUMIF('C Report'!$A$199:$A$298,'C Report Grouper'!$D96,'C Report'!F$199:F$298)+SUMIF('C Report'!$A$399:$A$498,'C Report Grouper'!$D96,'C Report'!F$399:F$498)),SUMIF('C Report'!$A$199:$A$298,'C Report Grouper'!$D96,'C Report'!F$199:F$298))</f>
        <v>0</v>
      </c>
      <c r="I96" s="310">
        <f>IF($D$4="MAP+ADM Waivers",(SUMIF('C Report'!$A$199:$A$298,'C Report Grouper'!$D96,'C Report'!G$199:G$298)+SUMIF('C Report'!$A$399:$A$498,'C Report Grouper'!$D96,'C Report'!G$399:G$498)),SUMIF('C Report'!$A$199:$A$298,'C Report Grouper'!$D96,'C Report'!G$199:G$298))</f>
        <v>0</v>
      </c>
      <c r="J96" s="310">
        <f>IF($D$4="MAP+ADM Waivers",(SUMIF('C Report'!$A$199:$A$298,'C Report Grouper'!$D96,'C Report'!H$199:H$298)+SUMIF('C Report'!$A$399:$A$498,'C Report Grouper'!$D96,'C Report'!H$399:H$498)),SUMIF('C Report'!$A$199:$A$298,'C Report Grouper'!$D96,'C Report'!H$199:H$298))</f>
        <v>0</v>
      </c>
      <c r="K96" s="310">
        <f>IF($D$4="MAP+ADM Waivers",(SUMIF('C Report'!$A$199:$A$298,'C Report Grouper'!$D96,'C Report'!I$199:I$298)+SUMIF('C Report'!$A$399:$A$498,'C Report Grouper'!$D96,'C Report'!I$399:I$498)),SUMIF('C Report'!$A$199:$A$298,'C Report Grouper'!$D96,'C Report'!I$199:I$298))</f>
        <v>0</v>
      </c>
      <c r="L96" s="310">
        <f>IF($D$4="MAP+ADM Waivers",(SUMIF('C Report'!$A$199:$A$298,'C Report Grouper'!$D96,'C Report'!J$199:J$298)+SUMIF('C Report'!$A$399:$A$498,'C Report Grouper'!$D96,'C Report'!J$399:J$498)),SUMIF('C Report'!$A$199:$A$298,'C Report Grouper'!$D96,'C Report'!J$199:J$298))</f>
        <v>0</v>
      </c>
      <c r="M96" s="310">
        <f>IF($D$4="MAP+ADM Waivers",(SUMIF('C Report'!$A$199:$A$298,'C Report Grouper'!$D96,'C Report'!K$199:K$298)+SUMIF('C Report'!$A$399:$A$498,'C Report Grouper'!$D96,'C Report'!K$399:K$498)),SUMIF('C Report'!$A$199:$A$298,'C Report Grouper'!$D96,'C Report'!K$199:K$298))</f>
        <v>0</v>
      </c>
      <c r="N96" s="310">
        <f>IF($D$4="MAP+ADM Waivers",(SUMIF('C Report'!$A$199:$A$298,'C Report Grouper'!$D96,'C Report'!L$199:L$298)+SUMIF('C Report'!$A$399:$A$498,'C Report Grouper'!$D96,'C Report'!L$399:L$498)),SUMIF('C Report'!$A$199:$A$298,'C Report Grouper'!$D96,'C Report'!L$199:L$298))</f>
        <v>0</v>
      </c>
      <c r="O96" s="310">
        <f>IF($D$4="MAP+ADM Waivers",(SUMIF('C Report'!$A$199:$A$298,'C Report Grouper'!$D96,'C Report'!M$199:M$298)+SUMIF('C Report'!$A$399:$A$498,'C Report Grouper'!$D96,'C Report'!M$399:M$498)),SUMIF('C Report'!$A$199:$A$298,'C Report Grouper'!$D96,'C Report'!M$199:M$298))</f>
        <v>0</v>
      </c>
      <c r="P96" s="310">
        <f>IF($D$4="MAP+ADM Waivers",(SUMIF('C Report'!$A$199:$A$298,'C Report Grouper'!$D96,'C Report'!N$199:N$298)+SUMIF('C Report'!$A$399:$A$498,'C Report Grouper'!$D96,'C Report'!N$399:N$498)),SUMIF('C Report'!$A$199:$A$298,'C Report Grouper'!$D96,'C Report'!N$199:N$298))</f>
        <v>0</v>
      </c>
      <c r="Q96" s="310">
        <f>IF($D$4="MAP+ADM Waivers",(SUMIF('C Report'!$A$199:$A$298,'C Report Grouper'!$D96,'C Report'!O$199:O$298)+SUMIF('C Report'!$A$399:$A$498,'C Report Grouper'!$D96,'C Report'!O$399:O$498)),SUMIF('C Report'!$A$199:$A$298,'C Report Grouper'!$D96,'C Report'!O$199:O$298))</f>
        <v>0</v>
      </c>
      <c r="R96" s="310">
        <f>IF($D$4="MAP+ADM Waivers",(SUMIF('C Report'!$A$199:$A$298,'C Report Grouper'!$D96,'C Report'!P$199:P$298)+SUMIF('C Report'!$A$399:$A$498,'C Report Grouper'!$D96,'C Report'!P$399:P$498)),SUMIF('C Report'!$A$199:$A$298,'C Report Grouper'!$D96,'C Report'!P$199:P$298))</f>
        <v>0</v>
      </c>
      <c r="S96" s="310">
        <f>IF($D$4="MAP+ADM Waivers",(SUMIF('C Report'!$A$199:$A$298,'C Report Grouper'!$D96,'C Report'!Q$199:Q$298)+SUMIF('C Report'!$A$399:$A$498,'C Report Grouper'!$D96,'C Report'!Q$399:Q$498)),SUMIF('C Report'!$A$199:$A$298,'C Report Grouper'!$D96,'C Report'!Q$199:Q$298))</f>
        <v>0</v>
      </c>
      <c r="T96" s="310">
        <f>IF($D$4="MAP+ADM Waivers",(SUMIF('C Report'!$A$199:$A$298,'C Report Grouper'!$D96,'C Report'!R$199:R$298)+SUMIF('C Report'!$A$399:$A$498,'C Report Grouper'!$D96,'C Report'!R$399:R$498)),SUMIF('C Report'!$A$199:$A$298,'C Report Grouper'!$D96,'C Report'!R$199:R$298))</f>
        <v>0</v>
      </c>
      <c r="U96" s="310">
        <f>IF($D$4="MAP+ADM Waivers",(SUMIF('C Report'!$A$199:$A$298,'C Report Grouper'!$D96,'C Report'!S$199:S$298)+SUMIF('C Report'!$A$399:$A$498,'C Report Grouper'!$D96,'C Report'!S$399:S$498)),SUMIF('C Report'!$A$199:$A$298,'C Report Grouper'!$D96,'C Report'!S$199:S$298))</f>
        <v>0</v>
      </c>
      <c r="V96" s="310">
        <f>IF($D$4="MAP+ADM Waivers",(SUMIF('C Report'!$A$199:$A$298,'C Report Grouper'!$D96,'C Report'!T$199:T$298)+SUMIF('C Report'!$A$399:$A$498,'C Report Grouper'!$D96,'C Report'!T$399:T$498)),SUMIF('C Report'!$A$199:$A$298,'C Report Grouper'!$D96,'C Report'!T$199:T$298))</f>
        <v>0</v>
      </c>
      <c r="W96" s="310">
        <f>IF($D$4="MAP+ADM Waivers",(SUMIF('C Report'!$A$199:$A$298,'C Report Grouper'!$D96,'C Report'!U$199:U$298)+SUMIF('C Report'!$A$399:$A$498,'C Report Grouper'!$D96,'C Report'!U$399:U$498)),SUMIF('C Report'!$A$199:$A$298,'C Report Grouper'!$D96,'C Report'!U$199:U$298))</f>
        <v>0</v>
      </c>
      <c r="X96" s="310">
        <f>IF($D$4="MAP+ADM Waivers",(SUMIF('C Report'!$A$199:$A$298,'C Report Grouper'!$D96,'C Report'!V$199:V$298)+SUMIF('C Report'!$A$399:$A$498,'C Report Grouper'!$D96,'C Report'!V$399:V$498)),SUMIF('C Report'!$A$199:$A$298,'C Report Grouper'!$D96,'C Report'!V$199:V$298))</f>
        <v>0</v>
      </c>
      <c r="Y96" s="310">
        <f>IF($D$4="MAP+ADM Waivers",(SUMIF('C Report'!$A$199:$A$298,'C Report Grouper'!$D96,'C Report'!W$199:W$298)+SUMIF('C Report'!$A$399:$A$498,'C Report Grouper'!$D96,'C Report'!W$399:W$498)),SUMIF('C Report'!$A$199:$A$298,'C Report Grouper'!$D96,'C Report'!W$199:W$298))</f>
        <v>0</v>
      </c>
      <c r="Z96" s="310">
        <f>IF($D$4="MAP+ADM Waivers",(SUMIF('C Report'!$A$199:$A$298,'C Report Grouper'!$D96,'C Report'!X$199:X$298)+SUMIF('C Report'!$A$399:$A$498,'C Report Grouper'!$D96,'C Report'!X$399:X$498)),SUMIF('C Report'!$A$199:$A$298,'C Report Grouper'!$D96,'C Report'!X$199:X$298))</f>
        <v>0</v>
      </c>
      <c r="AA96" s="310">
        <f>IF($D$4="MAP+ADM Waivers",(SUMIF('C Report'!$A$199:$A$298,'C Report Grouper'!$D96,'C Report'!Y$199:Y$298)+SUMIF('C Report'!$A$399:$A$498,'C Report Grouper'!$D96,'C Report'!Y$399:Y$498)),SUMIF('C Report'!$A$199:$A$298,'C Report Grouper'!$D96,'C Report'!Y$199:Y$298))</f>
        <v>0</v>
      </c>
      <c r="AB96" s="310">
        <f>IF($D$4="MAP+ADM Waivers",(SUMIF('C Report'!$A$199:$A$298,'C Report Grouper'!$D96,'C Report'!Z$199:Z$298)+SUMIF('C Report'!$A$399:$A$498,'C Report Grouper'!$D96,'C Report'!Z$399:Z$498)),SUMIF('C Report'!$A$199:$A$298,'C Report Grouper'!$D96,'C Report'!Z$199:Z$298))</f>
        <v>0</v>
      </c>
      <c r="AC96" s="311">
        <f>IF($D$4="MAP+ADM Waivers",(SUMIF('C Report'!$A$199:$A$298,'C Report Grouper'!$D96,'C Report'!AA$199:AA$298)+SUMIF('C Report'!$A$399:$A$498,'C Report Grouper'!$D96,'C Report'!AA$399:AA$498)),SUMIF('C Report'!$A$199:$A$298,'C Report Grouper'!$D96,'C Report'!AA$199:AA$298))</f>
        <v>0</v>
      </c>
    </row>
    <row r="97" spans="2:29" ht="13.5" thickBot="1" x14ac:dyDescent="0.25">
      <c r="B97" s="65" t="s">
        <v>4</v>
      </c>
      <c r="C97" s="599"/>
      <c r="D97" s="619"/>
      <c r="E97" s="371">
        <f>SUM(E57:E96)</f>
        <v>0</v>
      </c>
      <c r="F97" s="372">
        <f>SUM(F57:F96)</f>
        <v>0</v>
      </c>
      <c r="G97" s="372">
        <f>SUM(G57:G96)</f>
        <v>0</v>
      </c>
      <c r="H97" s="372">
        <f>SUM(H57:H96)</f>
        <v>0</v>
      </c>
      <c r="I97" s="372">
        <f>SUM(I57:I96)</f>
        <v>0</v>
      </c>
      <c r="J97" s="372">
        <f t="shared" ref="J97:AC97" si="1">SUM(J57:J96)</f>
        <v>0</v>
      </c>
      <c r="K97" s="372">
        <f t="shared" si="1"/>
        <v>0</v>
      </c>
      <c r="L97" s="372">
        <f t="shared" si="1"/>
        <v>0</v>
      </c>
      <c r="M97" s="372">
        <f t="shared" si="1"/>
        <v>0</v>
      </c>
      <c r="N97" s="372">
        <f t="shared" si="1"/>
        <v>0</v>
      </c>
      <c r="O97" s="372">
        <f t="shared" si="1"/>
        <v>0</v>
      </c>
      <c r="P97" s="372">
        <f t="shared" si="1"/>
        <v>0</v>
      </c>
      <c r="Q97" s="372">
        <f t="shared" si="1"/>
        <v>0</v>
      </c>
      <c r="R97" s="372">
        <f t="shared" si="1"/>
        <v>0</v>
      </c>
      <c r="S97" s="372">
        <f t="shared" si="1"/>
        <v>0</v>
      </c>
      <c r="T97" s="372">
        <f t="shared" si="1"/>
        <v>0</v>
      </c>
      <c r="U97" s="372">
        <f t="shared" si="1"/>
        <v>0</v>
      </c>
      <c r="V97" s="372">
        <f t="shared" si="1"/>
        <v>0</v>
      </c>
      <c r="W97" s="372">
        <f t="shared" si="1"/>
        <v>0</v>
      </c>
      <c r="X97" s="372">
        <f t="shared" si="1"/>
        <v>0</v>
      </c>
      <c r="Y97" s="372">
        <f t="shared" si="1"/>
        <v>0</v>
      </c>
      <c r="Z97" s="372">
        <f t="shared" si="1"/>
        <v>0</v>
      </c>
      <c r="AA97" s="372">
        <f t="shared" si="1"/>
        <v>0</v>
      </c>
      <c r="AB97" s="372">
        <f t="shared" si="1"/>
        <v>0</v>
      </c>
      <c r="AC97" s="373">
        <f t="shared" si="1"/>
        <v>0</v>
      </c>
    </row>
    <row r="98" spans="2:29" x14ac:dyDescent="0.2">
      <c r="B98" s="189"/>
    </row>
  </sheetData>
  <dataValidations count="2">
    <dataValidation type="list" allowBlank="1" showInputMessage="1" showErrorMessage="1" sqref="D4">
      <formula1>MAP_ADM_Waivers</formula1>
    </dataValidation>
    <dataValidation type="list" allowBlank="1" showInputMessage="1" showErrorMessage="1" sqref="D9:D48 D57:D96">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249977111117893"/>
  </sheetPr>
  <dimension ref="A1:AC54"/>
  <sheetViews>
    <sheetView showZeros="0" topLeftCell="A31" zoomScaleNormal="100" workbookViewId="0"/>
  </sheetViews>
  <sheetFormatPr defaultColWidth="8.7109375" defaultRowHeight="12.75" x14ac:dyDescent="0.2"/>
  <cols>
    <col min="1" max="1" width="8.7109375" style="50"/>
    <col min="2" max="2" width="42.85546875" style="50" customWidth="1"/>
    <col min="3" max="3" width="5.5703125" style="56" customWidth="1"/>
    <col min="4" max="6" width="15.140625" style="50" customWidth="1"/>
    <col min="7" max="28" width="16.85546875" style="50" customWidth="1"/>
    <col min="29" max="29" width="33.85546875" style="50" customWidth="1"/>
    <col min="30" max="16384" width="8.7109375" style="50"/>
  </cols>
  <sheetData>
    <row r="1" spans="1:29" s="27" customFormat="1" ht="27.6" customHeight="1" x14ac:dyDescent="0.2">
      <c r="A1" s="71"/>
      <c r="B1" s="71"/>
      <c r="C1" s="71"/>
    </row>
    <row r="2" spans="1:29" x14ac:dyDescent="0.2">
      <c r="E2" s="52" t="s">
        <v>58</v>
      </c>
      <c r="F2" s="674"/>
      <c r="G2" s="479" t="s">
        <v>59</v>
      </c>
      <c r="H2" s="675"/>
      <c r="I2" s="688"/>
      <c r="J2" s="688"/>
      <c r="K2" s="688"/>
      <c r="L2" s="688"/>
      <c r="M2" s="688"/>
      <c r="N2" s="688"/>
      <c r="O2" s="688"/>
      <c r="P2" s="688"/>
      <c r="Q2" s="688"/>
      <c r="R2" s="688"/>
      <c r="S2" s="688"/>
      <c r="T2" s="688"/>
      <c r="U2" s="688"/>
      <c r="V2" s="688"/>
      <c r="W2" s="688"/>
      <c r="X2" s="688"/>
      <c r="Y2" s="688"/>
      <c r="Z2" s="688"/>
      <c r="AA2" s="688"/>
      <c r="AB2" s="688"/>
    </row>
    <row r="3" spans="1:29" ht="15.75" x14ac:dyDescent="0.25">
      <c r="B3" s="689" t="s">
        <v>77</v>
      </c>
      <c r="E3" s="52" t="s">
        <v>60</v>
      </c>
      <c r="F3" s="676"/>
      <c r="G3" s="479" t="s">
        <v>61</v>
      </c>
      <c r="H3" s="675"/>
      <c r="I3" s="688"/>
      <c r="J3" s="688"/>
      <c r="K3" s="688"/>
      <c r="L3" s="688"/>
      <c r="M3" s="688"/>
      <c r="N3" s="688"/>
      <c r="O3" s="688"/>
      <c r="P3" s="688"/>
      <c r="Q3" s="688"/>
      <c r="R3" s="688"/>
      <c r="S3" s="688"/>
      <c r="T3" s="688"/>
      <c r="U3" s="688"/>
      <c r="V3" s="688"/>
      <c r="W3" s="688"/>
      <c r="X3" s="688"/>
      <c r="Y3" s="688"/>
      <c r="Z3" s="688"/>
      <c r="AA3" s="688"/>
      <c r="AB3" s="688"/>
    </row>
    <row r="5" spans="1:29" ht="14.25" x14ac:dyDescent="0.2">
      <c r="B5" s="109" t="s">
        <v>138</v>
      </c>
    </row>
    <row r="6" spans="1:29" ht="14.25" x14ac:dyDescent="0.2">
      <c r="B6" s="109" t="s">
        <v>139</v>
      </c>
    </row>
    <row r="7" spans="1:29" ht="14.25" x14ac:dyDescent="0.2">
      <c r="B7" s="187" t="s">
        <v>140</v>
      </c>
    </row>
    <row r="8" spans="1:29" ht="15" x14ac:dyDescent="0.2">
      <c r="B8" s="690" t="s">
        <v>141</v>
      </c>
    </row>
    <row r="9" spans="1:29" ht="13.5" thickBot="1" x14ac:dyDescent="0.25">
      <c r="B9" s="53"/>
      <c r="C9" s="57"/>
    </row>
    <row r="10" spans="1:29" ht="12.95" customHeight="1" x14ac:dyDescent="0.2">
      <c r="B10" s="70"/>
      <c r="C10" s="147"/>
      <c r="D10" s="122" t="s">
        <v>0</v>
      </c>
      <c r="E10" s="72"/>
      <c r="F10" s="68"/>
      <c r="G10" s="68"/>
      <c r="H10" s="68"/>
      <c r="I10" s="68"/>
      <c r="J10" s="68"/>
      <c r="K10" s="68"/>
      <c r="L10" s="68"/>
      <c r="M10" s="68"/>
      <c r="N10" s="68"/>
      <c r="O10" s="68"/>
      <c r="P10" s="68"/>
      <c r="Q10" s="68"/>
      <c r="R10" s="68"/>
      <c r="S10" s="68"/>
      <c r="T10" s="68"/>
      <c r="U10" s="68"/>
      <c r="V10" s="68"/>
      <c r="W10" s="68"/>
      <c r="X10" s="68"/>
      <c r="Y10" s="68"/>
      <c r="Z10" s="68"/>
      <c r="AA10" s="68"/>
      <c r="AB10" s="69"/>
      <c r="AC10" s="698" t="s">
        <v>57</v>
      </c>
    </row>
    <row r="11" spans="1:29" ht="13.5" thickBot="1" x14ac:dyDescent="0.25">
      <c r="B11" s="148"/>
      <c r="C11" s="149"/>
      <c r="D11" s="248">
        <f>'DY Def'!B$5</f>
        <v>1</v>
      </c>
      <c r="E11" s="248">
        <f>'DY Def'!C$5</f>
        <v>2</v>
      </c>
      <c r="F11" s="248">
        <f>'DY Def'!D$5</f>
        <v>3</v>
      </c>
      <c r="G11" s="248">
        <f>'DY Def'!E$5</f>
        <v>4</v>
      </c>
      <c r="H11" s="248">
        <f>'DY Def'!F$5</f>
        <v>5</v>
      </c>
      <c r="I11" s="248">
        <f>'DY Def'!G$5</f>
        <v>6</v>
      </c>
      <c r="J11" s="248">
        <f>'DY Def'!H$5</f>
        <v>7</v>
      </c>
      <c r="K11" s="248">
        <f>'DY Def'!I$5</f>
        <v>8</v>
      </c>
      <c r="L11" s="248">
        <f>'DY Def'!J$5</f>
        <v>9</v>
      </c>
      <c r="M11" s="248">
        <f>'DY Def'!K$5</f>
        <v>10</v>
      </c>
      <c r="N11" s="248">
        <f>'DY Def'!L$5</f>
        <v>11</v>
      </c>
      <c r="O11" s="248">
        <f>'DY Def'!M$5</f>
        <v>12</v>
      </c>
      <c r="P11" s="248">
        <f>'DY Def'!N$5</f>
        <v>13</v>
      </c>
      <c r="Q11" s="248">
        <f>'DY Def'!O$5</f>
        <v>14</v>
      </c>
      <c r="R11" s="248">
        <f>'DY Def'!P$5</f>
        <v>15</v>
      </c>
      <c r="S11" s="248">
        <f>'DY Def'!Q$5</f>
        <v>16</v>
      </c>
      <c r="T11" s="248">
        <f>'DY Def'!R$5</f>
        <v>17</v>
      </c>
      <c r="U11" s="248">
        <f>'DY Def'!S$5</f>
        <v>18</v>
      </c>
      <c r="V11" s="248">
        <f>'DY Def'!T$5</f>
        <v>19</v>
      </c>
      <c r="W11" s="248">
        <f>'DY Def'!U$5</f>
        <v>20</v>
      </c>
      <c r="X11" s="248">
        <f>'DY Def'!V$5</f>
        <v>21</v>
      </c>
      <c r="Y11" s="248">
        <f>'DY Def'!W$5</f>
        <v>22</v>
      </c>
      <c r="Z11" s="248">
        <f>'DY Def'!X$5</f>
        <v>23</v>
      </c>
      <c r="AA11" s="248">
        <f>'DY Def'!Y$5</f>
        <v>24</v>
      </c>
      <c r="AB11" s="249">
        <f>'DY Def'!Z$5</f>
        <v>25</v>
      </c>
      <c r="AC11" s="699"/>
    </row>
    <row r="12" spans="1:29" x14ac:dyDescent="0.2">
      <c r="B12" s="148"/>
      <c r="C12" s="149"/>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247"/>
    </row>
    <row r="13" spans="1:29" x14ac:dyDescent="0.2">
      <c r="B13" s="153" t="s">
        <v>83</v>
      </c>
      <c r="C13" s="149"/>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102"/>
    </row>
    <row r="14" spans="1:29" x14ac:dyDescent="0.2">
      <c r="B14" s="150" t="str">
        <f>IFERROR(VLOOKUP(C14,'MEG Def'!$A$7:$B$12,2),"")</f>
        <v/>
      </c>
      <c r="C14" s="149"/>
      <c r="D14" s="155"/>
      <c r="E14" s="155"/>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102"/>
    </row>
    <row r="15" spans="1:29" x14ac:dyDescent="0.2">
      <c r="B15" s="150" t="str">
        <f>IFERROR(VLOOKUP(C15,'MEG Def'!$A$7:$B$12,2),"")</f>
        <v/>
      </c>
      <c r="C15" s="149"/>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102"/>
    </row>
    <row r="16" spans="1:29" x14ac:dyDescent="0.2">
      <c r="B16" s="150" t="str">
        <f>IFERROR(VLOOKUP(C16,'MEG Def'!$A$7:$B$12,2),"")</f>
        <v/>
      </c>
      <c r="C16" s="149"/>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102"/>
    </row>
    <row r="17" spans="2:29" x14ac:dyDescent="0.2">
      <c r="B17" s="150" t="str">
        <f>IFERROR(VLOOKUP(C17,'MEG Def'!$A$7:$B$12,2),"")</f>
        <v/>
      </c>
      <c r="C17" s="149"/>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102"/>
    </row>
    <row r="18" spans="2:29" x14ac:dyDescent="0.2">
      <c r="B18" s="150" t="str">
        <f>IFERROR(VLOOKUP(C18,'MEG Def'!$A$7:$B$12,2),"")</f>
        <v/>
      </c>
      <c r="C18" s="149"/>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102"/>
    </row>
    <row r="19" spans="2:29" x14ac:dyDescent="0.2">
      <c r="B19" s="150"/>
      <c r="C19" s="149"/>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102"/>
    </row>
    <row r="20" spans="2:29" x14ac:dyDescent="0.2">
      <c r="B20" s="151" t="s">
        <v>85</v>
      </c>
      <c r="C20" s="149"/>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102"/>
    </row>
    <row r="21" spans="2:29" x14ac:dyDescent="0.2">
      <c r="B21" s="150" t="str">
        <f>IFERROR(VLOOKUP(C21,'MEG Def'!$A$21:$B$26,2),"")</f>
        <v/>
      </c>
      <c r="C21" s="149"/>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102"/>
    </row>
    <row r="22" spans="2:29" x14ac:dyDescent="0.2">
      <c r="B22" s="150" t="str">
        <f>IFERROR(VLOOKUP(C22,'MEG Def'!$A$21:$B$26,2),"")</f>
        <v/>
      </c>
      <c r="C22" s="149"/>
      <c r="D22" s="155"/>
      <c r="E22" s="155"/>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102"/>
    </row>
    <row r="23" spans="2:29" x14ac:dyDescent="0.2">
      <c r="B23" s="150" t="str">
        <f>IFERROR(VLOOKUP(C23,'MEG Def'!$A$21:$B$26,2),"")</f>
        <v/>
      </c>
      <c r="C23" s="149"/>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102"/>
    </row>
    <row r="24" spans="2:29" x14ac:dyDescent="0.2">
      <c r="B24" s="150" t="str">
        <f>IFERROR(VLOOKUP(C24,'MEG Def'!$A$21:$B$26,2),"")</f>
        <v/>
      </c>
      <c r="C24" s="149"/>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102"/>
    </row>
    <row r="25" spans="2:29" x14ac:dyDescent="0.2">
      <c r="B25" s="150" t="str">
        <f>IFERROR(VLOOKUP(C25,'MEG Def'!$A$21:$B$26,2),"")</f>
        <v/>
      </c>
      <c r="C25" s="149"/>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102"/>
    </row>
    <row r="26" spans="2:29" x14ac:dyDescent="0.2">
      <c r="B26" s="150"/>
      <c r="C26" s="213"/>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102"/>
    </row>
    <row r="27" spans="2:29" x14ac:dyDescent="0.2">
      <c r="B27" s="151" t="s">
        <v>43</v>
      </c>
      <c r="C27" s="149"/>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102"/>
    </row>
    <row r="28" spans="2:29" x14ac:dyDescent="0.2">
      <c r="B28" s="150" t="str">
        <f>IFERROR(VLOOKUP(C28,'MEG Def'!$A$35:$B$40,2),"")</f>
        <v/>
      </c>
      <c r="C28" s="2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102"/>
    </row>
    <row r="29" spans="2:29" x14ac:dyDescent="0.2">
      <c r="B29" s="150" t="str">
        <f>IFERROR(VLOOKUP(C29,'MEG Def'!$A$35:$B$40,2),"")</f>
        <v/>
      </c>
      <c r="C29" s="2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102"/>
    </row>
    <row r="30" spans="2:29" x14ac:dyDescent="0.2">
      <c r="B30" s="150" t="str">
        <f>IFERROR(VLOOKUP(C30,'MEG Def'!$A$35:$B$40,2),"")</f>
        <v/>
      </c>
      <c r="C30" s="2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102"/>
    </row>
    <row r="31" spans="2:29" x14ac:dyDescent="0.2">
      <c r="B31" s="150" t="str">
        <f>IFERROR(VLOOKUP(C31,'MEG Def'!$A$35:$B$40,2),"")</f>
        <v/>
      </c>
      <c r="C31" s="2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102"/>
    </row>
    <row r="32" spans="2:29" x14ac:dyDescent="0.2">
      <c r="B32" s="150" t="str">
        <f>IFERROR(VLOOKUP(C32,'MEG Def'!$A$35:$B$40,2),"")</f>
        <v/>
      </c>
      <c r="C32" s="2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102"/>
    </row>
    <row r="33" spans="2:29" x14ac:dyDescent="0.2">
      <c r="B33" s="150"/>
      <c r="C33" s="149"/>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102"/>
    </row>
    <row r="34" spans="2:29" s="27" customFormat="1" x14ac:dyDescent="0.2">
      <c r="B34" s="395" t="s">
        <v>42</v>
      </c>
      <c r="C34" s="149"/>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102"/>
    </row>
    <row r="35" spans="2:29" s="27" customFormat="1" x14ac:dyDescent="0.2">
      <c r="B35" s="150" t="str">
        <f>IFERROR(VLOOKUP(C35,'MEG Def'!$A$42:$B$45,2),"")</f>
        <v/>
      </c>
      <c r="C35" s="149"/>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102"/>
    </row>
    <row r="36" spans="2:29" s="27" customFormat="1" x14ac:dyDescent="0.2">
      <c r="B36" s="150" t="str">
        <f>IFERROR(VLOOKUP(C36,'MEG Def'!$A$42:$B$45,2),"")</f>
        <v/>
      </c>
      <c r="C36" s="149"/>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102"/>
    </row>
    <row r="37" spans="2:29" s="27" customFormat="1" x14ac:dyDescent="0.2">
      <c r="B37" s="150" t="str">
        <f>IFERROR(VLOOKUP(C37,'MEG Def'!$A$42:$B$45,2),"")</f>
        <v/>
      </c>
      <c r="C37" s="149"/>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102"/>
    </row>
    <row r="38" spans="2:29" s="27" customFormat="1" x14ac:dyDescent="0.2">
      <c r="B38" s="691"/>
      <c r="C38" s="149"/>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102"/>
    </row>
    <row r="39" spans="2:29" x14ac:dyDescent="0.2">
      <c r="B39" s="692" t="s">
        <v>41</v>
      </c>
      <c r="C39" s="213"/>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102"/>
    </row>
    <row r="40" spans="2:29" x14ac:dyDescent="0.2">
      <c r="B40" s="150" t="str">
        <f>IFERROR(VLOOKUP(C40,'MEG Def'!$A$47:$B$50,2),"")</f>
        <v/>
      </c>
      <c r="C40" s="2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102"/>
    </row>
    <row r="41" spans="2:29" x14ac:dyDescent="0.2">
      <c r="B41" s="150" t="str">
        <f>IFERROR(VLOOKUP(C41,'MEG Def'!$A$47:$B$50,2),"")</f>
        <v/>
      </c>
      <c r="C41" s="2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102"/>
    </row>
    <row r="42" spans="2:29" x14ac:dyDescent="0.2">
      <c r="B42" s="150" t="str">
        <f>IFERROR(VLOOKUP(C42,'MEG Def'!$A$47:$B$50,2),"")</f>
        <v/>
      </c>
      <c r="C42" s="2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102"/>
    </row>
    <row r="43" spans="2:29" x14ac:dyDescent="0.2">
      <c r="B43" s="239"/>
      <c r="C43" s="213"/>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102"/>
    </row>
    <row r="44" spans="2:29" x14ac:dyDescent="0.2">
      <c r="B44" s="395" t="s">
        <v>78</v>
      </c>
      <c r="C44" s="213"/>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102"/>
    </row>
    <row r="45" spans="2:29" x14ac:dyDescent="0.2">
      <c r="B45" s="150" t="str">
        <f>IFERROR(VLOOKUP(C45,'MEG Def'!$A$52:$B$55,2),"")</f>
        <v/>
      </c>
      <c r="C45" s="2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102"/>
    </row>
    <row r="46" spans="2:29" x14ac:dyDescent="0.2">
      <c r="B46" s="150" t="str">
        <f>IFERROR(VLOOKUP(C46,'MEG Def'!$A$52:$B$55,2),"")</f>
        <v/>
      </c>
      <c r="C46" s="2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102"/>
    </row>
    <row r="47" spans="2:29" x14ac:dyDescent="0.2">
      <c r="B47" s="150" t="str">
        <f>IFERROR(VLOOKUP(C47,'MEG Def'!$A$52:$B$55,2),"")</f>
        <v/>
      </c>
      <c r="C47" s="2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102"/>
    </row>
    <row r="48" spans="2:29" x14ac:dyDescent="0.2">
      <c r="B48" s="239"/>
      <c r="C48" s="213"/>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102"/>
    </row>
    <row r="49" spans="2:29" x14ac:dyDescent="0.2">
      <c r="B49" s="692" t="s">
        <v>79</v>
      </c>
      <c r="C49" s="213"/>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102"/>
    </row>
    <row r="50" spans="2:29" x14ac:dyDescent="0.2">
      <c r="B50" s="150" t="str">
        <f>IFERROR(VLOOKUP(C50,'MEG Def'!$A$57:$B$60,2),"")</f>
        <v/>
      </c>
      <c r="C50" s="2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102"/>
    </row>
    <row r="51" spans="2:29" x14ac:dyDescent="0.2">
      <c r="B51" s="150" t="str">
        <f>IFERROR(VLOOKUP(C51,'MEG Def'!$A$57:$B$60,2),"")</f>
        <v/>
      </c>
      <c r="C51" s="2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102"/>
    </row>
    <row r="52" spans="2:29" x14ac:dyDescent="0.2">
      <c r="B52" s="150" t="str">
        <f>IFERROR(VLOOKUP(C52,'MEG Def'!$A$57:$B$60,2),"")</f>
        <v/>
      </c>
      <c r="C52" s="2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102"/>
    </row>
    <row r="53" spans="2:29" ht="13.5" thickBot="1" x14ac:dyDescent="0.25">
      <c r="B53" s="683"/>
      <c r="C53" s="218"/>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83"/>
    </row>
    <row r="54" spans="2:29" x14ac:dyDescent="0.2">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row>
  </sheetData>
  <sheetProtection password="CD94" sheet="1" objects="1" scenarios="1"/>
  <mergeCells count="1">
    <mergeCell ref="AC10:AC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pageSetUpPr fitToPage="1"/>
  </sheetPr>
  <dimension ref="A1:AB98"/>
  <sheetViews>
    <sheetView showZeros="0" topLeftCell="A46" zoomScaleNormal="100" workbookViewId="0"/>
  </sheetViews>
  <sheetFormatPr defaultColWidth="8.7109375" defaultRowHeight="12.75" x14ac:dyDescent="0.2"/>
  <cols>
    <col min="1" max="1" width="8.7109375" style="50"/>
    <col min="2" max="2" width="42.85546875" style="50" customWidth="1"/>
    <col min="3" max="3" width="4" style="56" customWidth="1"/>
    <col min="4" max="28" width="15.5703125" style="50" customWidth="1"/>
    <col min="29" max="16384" width="8.7109375" style="50"/>
  </cols>
  <sheetData>
    <row r="1" spans="1:28" s="27" customFormat="1" ht="24" customHeight="1" x14ac:dyDescent="0.2">
      <c r="A1" s="71"/>
      <c r="B1" s="71"/>
      <c r="C1" s="71"/>
    </row>
    <row r="2" spans="1:28" ht="12.6" customHeight="1" x14ac:dyDescent="0.2">
      <c r="E2" s="101"/>
      <c r="F2" s="210"/>
      <c r="G2" s="101"/>
      <c r="H2" s="27"/>
      <c r="I2" s="27"/>
      <c r="J2" s="27"/>
    </row>
    <row r="3" spans="1:28" x14ac:dyDescent="0.2">
      <c r="B3" s="49" t="s">
        <v>106</v>
      </c>
      <c r="E3" s="101"/>
      <c r="F3" s="211"/>
      <c r="G3" s="101"/>
      <c r="H3" s="27"/>
      <c r="I3" s="27"/>
      <c r="J3" s="27"/>
    </row>
    <row r="5" spans="1:28" ht="13.5" thickBot="1" x14ac:dyDescent="0.25">
      <c r="B5" s="53" t="s">
        <v>15</v>
      </c>
      <c r="C5" s="57"/>
    </row>
    <row r="6" spans="1:28" x14ac:dyDescent="0.2">
      <c r="B6" s="70"/>
      <c r="C6" s="113"/>
      <c r="D6" s="67" t="s">
        <v>0</v>
      </c>
      <c r="E6" s="68"/>
      <c r="F6" s="68"/>
      <c r="G6" s="68"/>
      <c r="H6" s="68"/>
      <c r="I6" s="68"/>
      <c r="J6" s="68"/>
      <c r="K6" s="68"/>
      <c r="L6" s="68"/>
      <c r="M6" s="68"/>
      <c r="N6" s="68"/>
      <c r="O6" s="68"/>
      <c r="P6" s="68"/>
      <c r="Q6" s="68"/>
      <c r="R6" s="68"/>
      <c r="S6" s="68"/>
      <c r="T6" s="68"/>
      <c r="U6" s="68"/>
      <c r="V6" s="68"/>
      <c r="W6" s="68"/>
      <c r="X6" s="68"/>
      <c r="Y6" s="68"/>
      <c r="Z6" s="68"/>
      <c r="AA6" s="68"/>
      <c r="AB6" s="69"/>
    </row>
    <row r="7" spans="1:28" ht="13.5" thickBot="1" x14ac:dyDescent="0.25">
      <c r="B7" s="148"/>
      <c r="C7" s="212"/>
      <c r="D7" s="206">
        <f>'DY Def'!B$5</f>
        <v>1</v>
      </c>
      <c r="E7" s="207">
        <f>'DY Def'!C$5</f>
        <v>2</v>
      </c>
      <c r="F7" s="207">
        <f>'DY Def'!D$5</f>
        <v>3</v>
      </c>
      <c r="G7" s="207">
        <f>'DY Def'!E$5</f>
        <v>4</v>
      </c>
      <c r="H7" s="207">
        <f>'DY Def'!F$5</f>
        <v>5</v>
      </c>
      <c r="I7" s="207">
        <f>'DY Def'!G$5</f>
        <v>6</v>
      </c>
      <c r="J7" s="207">
        <f>'DY Def'!H$5</f>
        <v>7</v>
      </c>
      <c r="K7" s="207">
        <f>'DY Def'!I$5</f>
        <v>8</v>
      </c>
      <c r="L7" s="207">
        <f>'DY Def'!J$5</f>
        <v>9</v>
      </c>
      <c r="M7" s="207">
        <f>'DY Def'!K$5</f>
        <v>10</v>
      </c>
      <c r="N7" s="207">
        <f>'DY Def'!L$5</f>
        <v>11</v>
      </c>
      <c r="O7" s="207">
        <f>'DY Def'!M$5</f>
        <v>12</v>
      </c>
      <c r="P7" s="207">
        <f>'DY Def'!N$5</f>
        <v>13</v>
      </c>
      <c r="Q7" s="207">
        <f>'DY Def'!O$5</f>
        <v>14</v>
      </c>
      <c r="R7" s="207">
        <f>'DY Def'!P$5</f>
        <v>15</v>
      </c>
      <c r="S7" s="207">
        <f>'DY Def'!Q$5</f>
        <v>16</v>
      </c>
      <c r="T7" s="207">
        <f>'DY Def'!R$5</f>
        <v>17</v>
      </c>
      <c r="U7" s="207">
        <f>'DY Def'!S$5</f>
        <v>18</v>
      </c>
      <c r="V7" s="207">
        <f>'DY Def'!T$5</f>
        <v>19</v>
      </c>
      <c r="W7" s="207">
        <f>'DY Def'!U$5</f>
        <v>20</v>
      </c>
      <c r="X7" s="207">
        <f>'DY Def'!V$5</f>
        <v>21</v>
      </c>
      <c r="Y7" s="207">
        <f>'DY Def'!W$5</f>
        <v>22</v>
      </c>
      <c r="Z7" s="207">
        <f>'DY Def'!X$5</f>
        <v>23</v>
      </c>
      <c r="AA7" s="207">
        <f>'DY Def'!Y$5</f>
        <v>24</v>
      </c>
      <c r="AB7" s="208">
        <f>'DY Def'!Z$5</f>
        <v>25</v>
      </c>
    </row>
    <row r="8" spans="1:28" x14ac:dyDescent="0.2">
      <c r="B8" s="148"/>
      <c r="C8" s="114"/>
      <c r="D8" s="306"/>
      <c r="E8" s="307"/>
      <c r="F8" s="307"/>
      <c r="G8" s="307"/>
      <c r="H8" s="307"/>
      <c r="I8" s="307"/>
      <c r="J8" s="307"/>
      <c r="K8" s="307"/>
      <c r="L8" s="307"/>
      <c r="M8" s="307"/>
      <c r="N8" s="307"/>
      <c r="O8" s="307"/>
      <c r="P8" s="307"/>
      <c r="Q8" s="307"/>
      <c r="R8" s="307"/>
      <c r="S8" s="307"/>
      <c r="T8" s="307"/>
      <c r="U8" s="307"/>
      <c r="V8" s="307"/>
      <c r="W8" s="307"/>
      <c r="X8" s="307"/>
      <c r="Y8" s="307"/>
      <c r="Z8" s="307"/>
      <c r="AA8" s="307"/>
      <c r="AB8" s="308"/>
    </row>
    <row r="9" spans="1:28" x14ac:dyDescent="0.2">
      <c r="B9" s="153" t="s">
        <v>83</v>
      </c>
      <c r="C9" s="114"/>
      <c r="D9" s="309"/>
      <c r="E9" s="310"/>
      <c r="F9" s="310"/>
      <c r="G9" s="310"/>
      <c r="H9" s="310"/>
      <c r="I9" s="310"/>
      <c r="J9" s="310"/>
      <c r="K9" s="310"/>
      <c r="L9" s="310"/>
      <c r="M9" s="310"/>
      <c r="N9" s="310"/>
      <c r="O9" s="310"/>
      <c r="P9" s="310"/>
      <c r="Q9" s="310"/>
      <c r="R9" s="310"/>
      <c r="S9" s="310"/>
      <c r="T9" s="310"/>
      <c r="U9" s="310"/>
      <c r="V9" s="310"/>
      <c r="W9" s="310"/>
      <c r="X9" s="310"/>
      <c r="Y9" s="310"/>
      <c r="Z9" s="310"/>
      <c r="AA9" s="310"/>
      <c r="AB9" s="311"/>
    </row>
    <row r="10" spans="1:28" x14ac:dyDescent="0.2">
      <c r="B10" s="150" t="str">
        <f>IFERROR(VLOOKUP(C10,'MEG Def'!$A$7:$B$12,2),"")</f>
        <v/>
      </c>
      <c r="C10" s="149"/>
      <c r="D10" s="303">
        <f>SUMIF('C Report Grouper'!$B$9:$B$48,'WW Spending Actual'!$B10,'C Report Grouper'!E$9:E$48)+SUMIF('Total Adjustments'!$B$14:$B$53,'WW Spending Actual'!$B10,'Total Adjustments'!D$14:D$53)</f>
        <v>0</v>
      </c>
      <c r="E10" s="304">
        <f>SUMIF('C Report Grouper'!$B$9:$B$48,'WW Spending Actual'!$B10,'C Report Grouper'!F$9:F$48)+SUMIF('Total Adjustments'!$B$14:$B$53,'WW Spending Actual'!$B10,'Total Adjustments'!E$14:E$53)</f>
        <v>0</v>
      </c>
      <c r="F10" s="304">
        <f>SUMIF('C Report Grouper'!$B$9:$B$48,'WW Spending Actual'!$B10,'C Report Grouper'!G$9:G$48)+SUMIF('Total Adjustments'!$B$14:$B$53,'WW Spending Actual'!$B10,'Total Adjustments'!F$14:F$53)</f>
        <v>0</v>
      </c>
      <c r="G10" s="304">
        <f>SUMIF('C Report Grouper'!$B$9:$B$48,'WW Spending Actual'!$B10,'C Report Grouper'!H$9:H$48)+SUMIF('Total Adjustments'!$B$14:$B$53,'WW Spending Actual'!$B10,'Total Adjustments'!G$14:G$53)</f>
        <v>0</v>
      </c>
      <c r="H10" s="304">
        <f>SUMIF('C Report Grouper'!$B$9:$B$48,'WW Spending Actual'!$B10,'C Report Grouper'!I$9:I$48)+SUMIF('Total Adjustments'!$B$14:$B$53,'WW Spending Actual'!$B10,'Total Adjustments'!H$14:H$53)</f>
        <v>0</v>
      </c>
      <c r="I10" s="304">
        <f>SUMIF('C Report Grouper'!$B$9:$B$48,'WW Spending Actual'!$B10,'C Report Grouper'!J$9:J$48)+SUMIF('Total Adjustments'!$B$14:$B$53,'WW Spending Actual'!$B10,'Total Adjustments'!I$14:I$53)</f>
        <v>0</v>
      </c>
      <c r="J10" s="304">
        <f>SUMIF('C Report Grouper'!$B$9:$B$48,'WW Spending Actual'!$B10,'C Report Grouper'!K$9:K$48)+SUMIF('Total Adjustments'!$B$14:$B$53,'WW Spending Actual'!$B10,'Total Adjustments'!J$14:J$53)</f>
        <v>0</v>
      </c>
      <c r="K10" s="304">
        <f>SUMIF('C Report Grouper'!$B$9:$B$48,'WW Spending Actual'!$B10,'C Report Grouper'!L$9:L$48)+SUMIF('Total Adjustments'!$B$14:$B$53,'WW Spending Actual'!$B10,'Total Adjustments'!K$14:K$53)</f>
        <v>0</v>
      </c>
      <c r="L10" s="304">
        <f>SUMIF('C Report Grouper'!$B$9:$B$48,'WW Spending Actual'!$B10,'C Report Grouper'!M$9:M$48)+SUMIF('Total Adjustments'!$B$14:$B$53,'WW Spending Actual'!$B10,'Total Adjustments'!L$14:L$53)</f>
        <v>0</v>
      </c>
      <c r="M10" s="304">
        <f>SUMIF('C Report Grouper'!$B$9:$B$48,'WW Spending Actual'!$B10,'C Report Grouper'!N$9:N$48)+SUMIF('Total Adjustments'!$B$14:$B$53,'WW Spending Actual'!$B10,'Total Adjustments'!M$14:M$53)</f>
        <v>0</v>
      </c>
      <c r="N10" s="304">
        <f>SUMIF('C Report Grouper'!$B$9:$B$48,'WW Spending Actual'!$B10,'C Report Grouper'!O$9:O$48)+SUMIF('Total Adjustments'!$B$14:$B$53,'WW Spending Actual'!$B10,'Total Adjustments'!N$14:N$53)</f>
        <v>0</v>
      </c>
      <c r="O10" s="304">
        <f>SUMIF('C Report Grouper'!$B$9:$B$48,'WW Spending Actual'!$B10,'C Report Grouper'!P$9:P$48)+SUMIF('Total Adjustments'!$B$14:$B$53,'WW Spending Actual'!$B10,'Total Adjustments'!O$14:O$53)</f>
        <v>0</v>
      </c>
      <c r="P10" s="304">
        <f>SUMIF('C Report Grouper'!$B$9:$B$48,'WW Spending Actual'!$B10,'C Report Grouper'!Q$9:Q$48)+SUMIF('Total Adjustments'!$B$14:$B$53,'WW Spending Actual'!$B10,'Total Adjustments'!P$14:P$53)</f>
        <v>0</v>
      </c>
      <c r="Q10" s="304">
        <f>SUMIF('C Report Grouper'!$B$9:$B$48,'WW Spending Actual'!$B10,'C Report Grouper'!R$9:R$48)+SUMIF('Total Adjustments'!$B$14:$B$53,'WW Spending Actual'!$B10,'Total Adjustments'!Q$14:Q$53)</f>
        <v>0</v>
      </c>
      <c r="R10" s="304">
        <f>SUMIF('C Report Grouper'!$B$9:$B$48,'WW Spending Actual'!$B10,'C Report Grouper'!S$9:S$48)+SUMIF('Total Adjustments'!$B$14:$B$53,'WW Spending Actual'!$B10,'Total Adjustments'!R$14:R$53)</f>
        <v>0</v>
      </c>
      <c r="S10" s="304">
        <f>SUMIF('C Report Grouper'!$B$9:$B$48,'WW Spending Actual'!$B10,'C Report Grouper'!T$9:T$48)+SUMIF('Total Adjustments'!$B$14:$B$53,'WW Spending Actual'!$B10,'Total Adjustments'!S$14:S$53)</f>
        <v>0</v>
      </c>
      <c r="T10" s="304">
        <f>SUMIF('C Report Grouper'!$B$9:$B$48,'WW Spending Actual'!$B10,'C Report Grouper'!U$9:U$48)+SUMIF('Total Adjustments'!$B$14:$B$53,'WW Spending Actual'!$B10,'Total Adjustments'!T$14:T$53)</f>
        <v>0</v>
      </c>
      <c r="U10" s="304">
        <f>SUMIF('C Report Grouper'!$B$9:$B$48,'WW Spending Actual'!$B10,'C Report Grouper'!V$9:V$48)+SUMIF('Total Adjustments'!$B$14:$B$53,'WW Spending Actual'!$B10,'Total Adjustments'!U$14:U$53)</f>
        <v>0</v>
      </c>
      <c r="V10" s="304">
        <f>SUMIF('C Report Grouper'!$B$9:$B$48,'WW Spending Actual'!$B10,'C Report Grouper'!W$9:W$48)+SUMIF('Total Adjustments'!$B$14:$B$53,'WW Spending Actual'!$B10,'Total Adjustments'!V$14:V$53)</f>
        <v>0</v>
      </c>
      <c r="W10" s="304">
        <f>SUMIF('C Report Grouper'!$B$9:$B$48,'WW Spending Actual'!$B10,'C Report Grouper'!X$9:X$48)+SUMIF('Total Adjustments'!$B$14:$B$53,'WW Spending Actual'!$B10,'Total Adjustments'!W$14:W$53)</f>
        <v>0</v>
      </c>
      <c r="X10" s="304">
        <f>SUMIF('C Report Grouper'!$B$9:$B$48,'WW Spending Actual'!$B10,'C Report Grouper'!Y$9:Y$48)+SUMIF('Total Adjustments'!$B$14:$B$53,'WW Spending Actual'!$B10,'Total Adjustments'!X$14:X$53)</f>
        <v>0</v>
      </c>
      <c r="Y10" s="304">
        <f>SUMIF('C Report Grouper'!$B$9:$B$48,'WW Spending Actual'!$B10,'C Report Grouper'!Z$9:Z$48)+SUMIF('Total Adjustments'!$B$14:$B$53,'WW Spending Actual'!$B10,'Total Adjustments'!Y$14:Y$53)</f>
        <v>0</v>
      </c>
      <c r="Z10" s="304">
        <f>SUMIF('C Report Grouper'!$B$9:$B$48,'WW Spending Actual'!$B10,'C Report Grouper'!AA$9:AA$48)+SUMIF('Total Adjustments'!$B$14:$B$53,'WW Spending Actual'!$B10,'Total Adjustments'!Z$14:Z$53)</f>
        <v>0</v>
      </c>
      <c r="AA10" s="304">
        <f>SUMIF('C Report Grouper'!$B$9:$B$48,'WW Spending Actual'!$B10,'C Report Grouper'!AB$9:AB$48)+SUMIF('Total Adjustments'!$B$14:$B$53,'WW Spending Actual'!$B10,'Total Adjustments'!AA$14:AA$53)</f>
        <v>0</v>
      </c>
      <c r="AB10" s="305">
        <f>SUMIF('C Report Grouper'!$B$9:$B$48,'WW Spending Actual'!$B10,'C Report Grouper'!AC$9:AC$48)+SUMIF('Total Adjustments'!$B$14:$B$53,'WW Spending Actual'!$B10,'Total Adjustments'!AB$14:AB$53)</f>
        <v>0</v>
      </c>
    </row>
    <row r="11" spans="1:28" x14ac:dyDescent="0.2">
      <c r="B11" s="150" t="str">
        <f>IFERROR(VLOOKUP(C11,'MEG Def'!$A$7:$B$12,2),"")</f>
        <v/>
      </c>
      <c r="C11" s="149"/>
      <c r="D11" s="303">
        <f>SUMIF('C Report Grouper'!$B$9:$B$48,'WW Spending Actual'!$B11,'C Report Grouper'!E$9:E$48)+SUMIF('Total Adjustments'!$B$14:$B$53,'WW Spending Actual'!$B11,'Total Adjustments'!D$14:D$53)</f>
        <v>0</v>
      </c>
      <c r="E11" s="304">
        <f>SUMIF('C Report Grouper'!$B$9:$B$48,'WW Spending Actual'!$B11,'C Report Grouper'!F$9:F$48)+SUMIF('Total Adjustments'!$B$14:$B$53,'WW Spending Actual'!$B11,'Total Adjustments'!E$14:E$53)</f>
        <v>0</v>
      </c>
      <c r="F11" s="304">
        <f>SUMIF('C Report Grouper'!$B$9:$B$48,'WW Spending Actual'!$B11,'C Report Grouper'!G$9:G$48)+SUMIF('Total Adjustments'!$B$14:$B$53,'WW Spending Actual'!$B11,'Total Adjustments'!F$14:F$53)</f>
        <v>0</v>
      </c>
      <c r="G11" s="304">
        <f>SUMIF('C Report Grouper'!$B$9:$B$48,'WW Spending Actual'!$B11,'C Report Grouper'!H$9:H$48)+SUMIF('Total Adjustments'!$B$14:$B$53,'WW Spending Actual'!$B11,'Total Adjustments'!G$14:G$53)</f>
        <v>0</v>
      </c>
      <c r="H11" s="304">
        <f>SUMIF('C Report Grouper'!$B$9:$B$48,'WW Spending Actual'!$B11,'C Report Grouper'!I$9:I$48)+SUMIF('Total Adjustments'!$B$14:$B$53,'WW Spending Actual'!$B11,'Total Adjustments'!H$14:H$53)</f>
        <v>0</v>
      </c>
      <c r="I11" s="304">
        <f>SUMIF('C Report Grouper'!$B$9:$B$48,'WW Spending Actual'!$B11,'C Report Grouper'!J$9:J$48)+SUMIF('Total Adjustments'!$B$14:$B$53,'WW Spending Actual'!$B11,'Total Adjustments'!I$14:I$53)</f>
        <v>0</v>
      </c>
      <c r="J11" s="304">
        <f>SUMIF('C Report Grouper'!$B$9:$B$48,'WW Spending Actual'!$B11,'C Report Grouper'!K$9:K$48)+SUMIF('Total Adjustments'!$B$14:$B$53,'WW Spending Actual'!$B11,'Total Adjustments'!J$14:J$53)</f>
        <v>0</v>
      </c>
      <c r="K11" s="304">
        <f>SUMIF('C Report Grouper'!$B$9:$B$48,'WW Spending Actual'!$B11,'C Report Grouper'!L$9:L$48)+SUMIF('Total Adjustments'!$B$14:$B$53,'WW Spending Actual'!$B11,'Total Adjustments'!K$14:K$53)</f>
        <v>0</v>
      </c>
      <c r="L11" s="304">
        <f>SUMIF('C Report Grouper'!$B$9:$B$48,'WW Spending Actual'!$B11,'C Report Grouper'!M$9:M$48)+SUMIF('Total Adjustments'!$B$14:$B$53,'WW Spending Actual'!$B11,'Total Adjustments'!L$14:L$53)</f>
        <v>0</v>
      </c>
      <c r="M11" s="304">
        <f>SUMIF('C Report Grouper'!$B$9:$B$48,'WW Spending Actual'!$B11,'C Report Grouper'!N$9:N$48)+SUMIF('Total Adjustments'!$B$14:$B$53,'WW Spending Actual'!$B11,'Total Adjustments'!M$14:M$53)</f>
        <v>0</v>
      </c>
      <c r="N11" s="304">
        <f>SUMIF('C Report Grouper'!$B$9:$B$48,'WW Spending Actual'!$B11,'C Report Grouper'!O$9:O$48)+SUMIF('Total Adjustments'!$B$14:$B$53,'WW Spending Actual'!$B11,'Total Adjustments'!N$14:N$53)</f>
        <v>0</v>
      </c>
      <c r="O11" s="304">
        <f>SUMIF('C Report Grouper'!$B$9:$B$48,'WW Spending Actual'!$B11,'C Report Grouper'!P$9:P$48)+SUMIF('Total Adjustments'!$B$14:$B$53,'WW Spending Actual'!$B11,'Total Adjustments'!O$14:O$53)</f>
        <v>0</v>
      </c>
      <c r="P11" s="304">
        <f>SUMIF('C Report Grouper'!$B$9:$B$48,'WW Spending Actual'!$B11,'C Report Grouper'!Q$9:Q$48)+SUMIF('Total Adjustments'!$B$14:$B$53,'WW Spending Actual'!$B11,'Total Adjustments'!P$14:P$53)</f>
        <v>0</v>
      </c>
      <c r="Q11" s="304">
        <f>SUMIF('C Report Grouper'!$B$9:$B$48,'WW Spending Actual'!$B11,'C Report Grouper'!R$9:R$48)+SUMIF('Total Adjustments'!$B$14:$B$53,'WW Spending Actual'!$B11,'Total Adjustments'!Q$14:Q$53)</f>
        <v>0</v>
      </c>
      <c r="R11" s="304">
        <f>SUMIF('C Report Grouper'!$B$9:$B$48,'WW Spending Actual'!$B11,'C Report Grouper'!S$9:S$48)+SUMIF('Total Adjustments'!$B$14:$B$53,'WW Spending Actual'!$B11,'Total Adjustments'!R$14:R$53)</f>
        <v>0</v>
      </c>
      <c r="S11" s="304">
        <f>SUMIF('C Report Grouper'!$B$9:$B$48,'WW Spending Actual'!$B11,'C Report Grouper'!T$9:T$48)+SUMIF('Total Adjustments'!$B$14:$B$53,'WW Spending Actual'!$B11,'Total Adjustments'!S$14:S$53)</f>
        <v>0</v>
      </c>
      <c r="T11" s="304">
        <f>SUMIF('C Report Grouper'!$B$9:$B$48,'WW Spending Actual'!$B11,'C Report Grouper'!U$9:U$48)+SUMIF('Total Adjustments'!$B$14:$B$53,'WW Spending Actual'!$B11,'Total Adjustments'!T$14:T$53)</f>
        <v>0</v>
      </c>
      <c r="U11" s="304">
        <f>SUMIF('C Report Grouper'!$B$9:$B$48,'WW Spending Actual'!$B11,'C Report Grouper'!V$9:V$48)+SUMIF('Total Adjustments'!$B$14:$B$53,'WW Spending Actual'!$B11,'Total Adjustments'!U$14:U$53)</f>
        <v>0</v>
      </c>
      <c r="V11" s="304">
        <f>SUMIF('C Report Grouper'!$B$9:$B$48,'WW Spending Actual'!$B11,'C Report Grouper'!W$9:W$48)+SUMIF('Total Adjustments'!$B$14:$B$53,'WW Spending Actual'!$B11,'Total Adjustments'!V$14:V$53)</f>
        <v>0</v>
      </c>
      <c r="W11" s="304">
        <f>SUMIF('C Report Grouper'!$B$9:$B$48,'WW Spending Actual'!$B11,'C Report Grouper'!X$9:X$48)+SUMIF('Total Adjustments'!$B$14:$B$53,'WW Spending Actual'!$B11,'Total Adjustments'!W$14:W$53)</f>
        <v>0</v>
      </c>
      <c r="X11" s="304">
        <f>SUMIF('C Report Grouper'!$B$9:$B$48,'WW Spending Actual'!$B11,'C Report Grouper'!Y$9:Y$48)+SUMIF('Total Adjustments'!$B$14:$B$53,'WW Spending Actual'!$B11,'Total Adjustments'!X$14:X$53)</f>
        <v>0</v>
      </c>
      <c r="Y11" s="304">
        <f>SUMIF('C Report Grouper'!$B$9:$B$48,'WW Spending Actual'!$B11,'C Report Grouper'!Z$9:Z$48)+SUMIF('Total Adjustments'!$B$14:$B$53,'WW Spending Actual'!$B11,'Total Adjustments'!Y$14:Y$53)</f>
        <v>0</v>
      </c>
      <c r="Z11" s="304">
        <f>SUMIF('C Report Grouper'!$B$9:$B$48,'WW Spending Actual'!$B11,'C Report Grouper'!AA$9:AA$48)+SUMIF('Total Adjustments'!$B$14:$B$53,'WW Spending Actual'!$B11,'Total Adjustments'!Z$14:Z$53)</f>
        <v>0</v>
      </c>
      <c r="AA11" s="304">
        <f>SUMIF('C Report Grouper'!$B$9:$B$48,'WW Spending Actual'!$B11,'C Report Grouper'!AB$9:AB$48)+SUMIF('Total Adjustments'!$B$14:$B$53,'WW Spending Actual'!$B11,'Total Adjustments'!AA$14:AA$53)</f>
        <v>0</v>
      </c>
      <c r="AB11" s="305">
        <f>SUMIF('C Report Grouper'!$B$9:$B$48,'WW Spending Actual'!$B11,'C Report Grouper'!AC$9:AC$48)+SUMIF('Total Adjustments'!$B$14:$B$53,'WW Spending Actual'!$B11,'Total Adjustments'!AB$14:AB$53)</f>
        <v>0</v>
      </c>
    </row>
    <row r="12" spans="1:28" x14ac:dyDescent="0.2">
      <c r="B12" s="150" t="str">
        <f>IFERROR(VLOOKUP(C12,'MEG Def'!$A$7:$B$12,2),"")</f>
        <v/>
      </c>
      <c r="C12" s="149"/>
      <c r="D12" s="303">
        <f>SUMIF('C Report Grouper'!$B$9:$B$48,'WW Spending Actual'!$B12,'C Report Grouper'!E$9:E$48)+SUMIF('Total Adjustments'!$B$14:$B$53,'WW Spending Actual'!$B12,'Total Adjustments'!D$14:D$53)</f>
        <v>0</v>
      </c>
      <c r="E12" s="304">
        <f>SUMIF('C Report Grouper'!$B$9:$B$48,'WW Spending Actual'!$B12,'C Report Grouper'!F$9:F$48)+SUMIF('Total Adjustments'!$B$14:$B$53,'WW Spending Actual'!$B12,'Total Adjustments'!E$14:E$53)</f>
        <v>0</v>
      </c>
      <c r="F12" s="304">
        <f>SUMIF('C Report Grouper'!$B$9:$B$48,'WW Spending Actual'!$B12,'C Report Grouper'!G$9:G$48)+SUMIF('Total Adjustments'!$B$14:$B$53,'WW Spending Actual'!$B12,'Total Adjustments'!F$14:F$53)</f>
        <v>0</v>
      </c>
      <c r="G12" s="304">
        <f>SUMIF('C Report Grouper'!$B$9:$B$48,'WW Spending Actual'!$B12,'C Report Grouper'!H$9:H$48)+SUMIF('Total Adjustments'!$B$14:$B$53,'WW Spending Actual'!$B12,'Total Adjustments'!G$14:G$53)</f>
        <v>0</v>
      </c>
      <c r="H12" s="304">
        <f>SUMIF('C Report Grouper'!$B$9:$B$48,'WW Spending Actual'!$B12,'C Report Grouper'!I$9:I$48)+SUMIF('Total Adjustments'!$B$14:$B$53,'WW Spending Actual'!$B12,'Total Adjustments'!H$14:H$53)</f>
        <v>0</v>
      </c>
      <c r="I12" s="304">
        <f>SUMIF('C Report Grouper'!$B$9:$B$48,'WW Spending Actual'!$B12,'C Report Grouper'!J$9:J$48)+SUMIF('Total Adjustments'!$B$14:$B$53,'WW Spending Actual'!$B12,'Total Adjustments'!I$14:I$53)</f>
        <v>0</v>
      </c>
      <c r="J12" s="304">
        <f>SUMIF('C Report Grouper'!$B$9:$B$48,'WW Spending Actual'!$B12,'C Report Grouper'!K$9:K$48)+SUMIF('Total Adjustments'!$B$14:$B$53,'WW Spending Actual'!$B12,'Total Adjustments'!J$14:J$53)</f>
        <v>0</v>
      </c>
      <c r="K12" s="304">
        <f>SUMIF('C Report Grouper'!$B$9:$B$48,'WW Spending Actual'!$B12,'C Report Grouper'!L$9:L$48)+SUMIF('Total Adjustments'!$B$14:$B$53,'WW Spending Actual'!$B12,'Total Adjustments'!K$14:K$53)</f>
        <v>0</v>
      </c>
      <c r="L12" s="304">
        <f>SUMIF('C Report Grouper'!$B$9:$B$48,'WW Spending Actual'!$B12,'C Report Grouper'!M$9:M$48)+SUMIF('Total Adjustments'!$B$14:$B$53,'WW Spending Actual'!$B12,'Total Adjustments'!L$14:L$53)</f>
        <v>0</v>
      </c>
      <c r="M12" s="304">
        <f>SUMIF('C Report Grouper'!$B$9:$B$48,'WW Spending Actual'!$B12,'C Report Grouper'!N$9:N$48)+SUMIF('Total Adjustments'!$B$14:$B$53,'WW Spending Actual'!$B12,'Total Adjustments'!M$14:M$53)</f>
        <v>0</v>
      </c>
      <c r="N12" s="304">
        <f>SUMIF('C Report Grouper'!$B$9:$B$48,'WW Spending Actual'!$B12,'C Report Grouper'!O$9:O$48)+SUMIF('Total Adjustments'!$B$14:$B$53,'WW Spending Actual'!$B12,'Total Adjustments'!N$14:N$53)</f>
        <v>0</v>
      </c>
      <c r="O12" s="304">
        <f>SUMIF('C Report Grouper'!$B$9:$B$48,'WW Spending Actual'!$B12,'C Report Grouper'!P$9:P$48)+SUMIF('Total Adjustments'!$B$14:$B$53,'WW Spending Actual'!$B12,'Total Adjustments'!O$14:O$53)</f>
        <v>0</v>
      </c>
      <c r="P12" s="304">
        <f>SUMIF('C Report Grouper'!$B$9:$B$48,'WW Spending Actual'!$B12,'C Report Grouper'!Q$9:Q$48)+SUMIF('Total Adjustments'!$B$14:$B$53,'WW Spending Actual'!$B12,'Total Adjustments'!P$14:P$53)</f>
        <v>0</v>
      </c>
      <c r="Q12" s="304">
        <f>SUMIF('C Report Grouper'!$B$9:$B$48,'WW Spending Actual'!$B12,'C Report Grouper'!R$9:R$48)+SUMIF('Total Adjustments'!$B$14:$B$53,'WW Spending Actual'!$B12,'Total Adjustments'!Q$14:Q$53)</f>
        <v>0</v>
      </c>
      <c r="R12" s="304">
        <f>SUMIF('C Report Grouper'!$B$9:$B$48,'WW Spending Actual'!$B12,'C Report Grouper'!S$9:S$48)+SUMIF('Total Adjustments'!$B$14:$B$53,'WW Spending Actual'!$B12,'Total Adjustments'!R$14:R$53)</f>
        <v>0</v>
      </c>
      <c r="S12" s="304">
        <f>SUMIF('C Report Grouper'!$B$9:$B$48,'WW Spending Actual'!$B12,'C Report Grouper'!T$9:T$48)+SUMIF('Total Adjustments'!$B$14:$B$53,'WW Spending Actual'!$B12,'Total Adjustments'!S$14:S$53)</f>
        <v>0</v>
      </c>
      <c r="T12" s="304">
        <f>SUMIF('C Report Grouper'!$B$9:$B$48,'WW Spending Actual'!$B12,'C Report Grouper'!U$9:U$48)+SUMIF('Total Adjustments'!$B$14:$B$53,'WW Spending Actual'!$B12,'Total Adjustments'!T$14:T$53)</f>
        <v>0</v>
      </c>
      <c r="U12" s="304">
        <f>SUMIF('C Report Grouper'!$B$9:$B$48,'WW Spending Actual'!$B12,'C Report Grouper'!V$9:V$48)+SUMIF('Total Adjustments'!$B$14:$B$53,'WW Spending Actual'!$B12,'Total Adjustments'!U$14:U$53)</f>
        <v>0</v>
      </c>
      <c r="V12" s="304">
        <f>SUMIF('C Report Grouper'!$B$9:$B$48,'WW Spending Actual'!$B12,'C Report Grouper'!W$9:W$48)+SUMIF('Total Adjustments'!$B$14:$B$53,'WW Spending Actual'!$B12,'Total Adjustments'!V$14:V$53)</f>
        <v>0</v>
      </c>
      <c r="W12" s="304">
        <f>SUMIF('C Report Grouper'!$B$9:$B$48,'WW Spending Actual'!$B12,'C Report Grouper'!X$9:X$48)+SUMIF('Total Adjustments'!$B$14:$B$53,'WW Spending Actual'!$B12,'Total Adjustments'!W$14:W$53)</f>
        <v>0</v>
      </c>
      <c r="X12" s="304">
        <f>SUMIF('C Report Grouper'!$B$9:$B$48,'WW Spending Actual'!$B12,'C Report Grouper'!Y$9:Y$48)+SUMIF('Total Adjustments'!$B$14:$B$53,'WW Spending Actual'!$B12,'Total Adjustments'!X$14:X$53)</f>
        <v>0</v>
      </c>
      <c r="Y12" s="304">
        <f>SUMIF('C Report Grouper'!$B$9:$B$48,'WW Spending Actual'!$B12,'C Report Grouper'!Z$9:Z$48)+SUMIF('Total Adjustments'!$B$14:$B$53,'WW Spending Actual'!$B12,'Total Adjustments'!Y$14:Y$53)</f>
        <v>0</v>
      </c>
      <c r="Z12" s="304">
        <f>SUMIF('C Report Grouper'!$B$9:$B$48,'WW Spending Actual'!$B12,'C Report Grouper'!AA$9:AA$48)+SUMIF('Total Adjustments'!$B$14:$B$53,'WW Spending Actual'!$B12,'Total Adjustments'!Z$14:Z$53)</f>
        <v>0</v>
      </c>
      <c r="AA12" s="304">
        <f>SUMIF('C Report Grouper'!$B$9:$B$48,'WW Spending Actual'!$B12,'C Report Grouper'!AB$9:AB$48)+SUMIF('Total Adjustments'!$B$14:$B$53,'WW Spending Actual'!$B12,'Total Adjustments'!AA$14:AA$53)</f>
        <v>0</v>
      </c>
      <c r="AB12" s="305">
        <f>SUMIF('C Report Grouper'!$B$9:$B$48,'WW Spending Actual'!$B12,'C Report Grouper'!AC$9:AC$48)+SUMIF('Total Adjustments'!$B$14:$B$53,'WW Spending Actual'!$B12,'Total Adjustments'!AB$14:AB$53)</f>
        <v>0</v>
      </c>
    </row>
    <row r="13" spans="1:28" x14ac:dyDescent="0.2">
      <c r="B13" s="150" t="str">
        <f>IFERROR(VLOOKUP(C13,'MEG Def'!$A$7:$B$12,2),"")</f>
        <v/>
      </c>
      <c r="C13" s="149"/>
      <c r="D13" s="303">
        <f>SUMIF('C Report Grouper'!$B$9:$B$48,'WW Spending Actual'!$B13,'C Report Grouper'!E$9:E$48)+SUMIF('Total Adjustments'!$B$14:$B$53,'WW Spending Actual'!$B13,'Total Adjustments'!D$14:D$53)</f>
        <v>0</v>
      </c>
      <c r="E13" s="304">
        <f>SUMIF('C Report Grouper'!$B$9:$B$48,'WW Spending Actual'!$B13,'C Report Grouper'!F$9:F$48)+SUMIF('Total Adjustments'!$B$14:$B$53,'WW Spending Actual'!$B13,'Total Adjustments'!E$14:E$53)</f>
        <v>0</v>
      </c>
      <c r="F13" s="304">
        <f>SUMIF('C Report Grouper'!$B$9:$B$48,'WW Spending Actual'!$B13,'C Report Grouper'!G$9:G$48)+SUMIF('Total Adjustments'!$B$14:$B$53,'WW Spending Actual'!$B13,'Total Adjustments'!F$14:F$53)</f>
        <v>0</v>
      </c>
      <c r="G13" s="304">
        <f>SUMIF('C Report Grouper'!$B$9:$B$48,'WW Spending Actual'!$B13,'C Report Grouper'!H$9:H$48)+SUMIF('Total Adjustments'!$B$14:$B$53,'WW Spending Actual'!$B13,'Total Adjustments'!G$14:G$53)</f>
        <v>0</v>
      </c>
      <c r="H13" s="304">
        <f>SUMIF('C Report Grouper'!$B$9:$B$48,'WW Spending Actual'!$B13,'C Report Grouper'!I$9:I$48)+SUMIF('Total Adjustments'!$B$14:$B$53,'WW Spending Actual'!$B13,'Total Adjustments'!H$14:H$53)</f>
        <v>0</v>
      </c>
      <c r="I13" s="304">
        <f>SUMIF('C Report Grouper'!$B$9:$B$48,'WW Spending Actual'!$B13,'C Report Grouper'!J$9:J$48)+SUMIF('Total Adjustments'!$B$14:$B$53,'WW Spending Actual'!$B13,'Total Adjustments'!I$14:I$53)</f>
        <v>0</v>
      </c>
      <c r="J13" s="304">
        <f>SUMIF('C Report Grouper'!$B$9:$B$48,'WW Spending Actual'!$B13,'C Report Grouper'!K$9:K$48)+SUMIF('Total Adjustments'!$B$14:$B$53,'WW Spending Actual'!$B13,'Total Adjustments'!J$14:J$53)</f>
        <v>0</v>
      </c>
      <c r="K13" s="304">
        <f>SUMIF('C Report Grouper'!$B$9:$B$48,'WW Spending Actual'!$B13,'C Report Grouper'!L$9:L$48)+SUMIF('Total Adjustments'!$B$14:$B$53,'WW Spending Actual'!$B13,'Total Adjustments'!K$14:K$53)</f>
        <v>0</v>
      </c>
      <c r="L13" s="304">
        <f>SUMIF('C Report Grouper'!$B$9:$B$48,'WW Spending Actual'!$B13,'C Report Grouper'!M$9:M$48)+SUMIF('Total Adjustments'!$B$14:$B$53,'WW Spending Actual'!$B13,'Total Adjustments'!L$14:L$53)</f>
        <v>0</v>
      </c>
      <c r="M13" s="304">
        <f>SUMIF('C Report Grouper'!$B$9:$B$48,'WW Spending Actual'!$B13,'C Report Grouper'!N$9:N$48)+SUMIF('Total Adjustments'!$B$14:$B$53,'WW Spending Actual'!$B13,'Total Adjustments'!M$14:M$53)</f>
        <v>0</v>
      </c>
      <c r="N13" s="304">
        <f>SUMIF('C Report Grouper'!$B$9:$B$48,'WW Spending Actual'!$B13,'C Report Grouper'!O$9:O$48)+SUMIF('Total Adjustments'!$B$14:$B$53,'WW Spending Actual'!$B13,'Total Adjustments'!N$14:N$53)</f>
        <v>0</v>
      </c>
      <c r="O13" s="304">
        <f>SUMIF('C Report Grouper'!$B$9:$B$48,'WW Spending Actual'!$B13,'C Report Grouper'!P$9:P$48)+SUMIF('Total Adjustments'!$B$14:$B$53,'WW Spending Actual'!$B13,'Total Adjustments'!O$14:O$53)</f>
        <v>0</v>
      </c>
      <c r="P13" s="304">
        <f>SUMIF('C Report Grouper'!$B$9:$B$48,'WW Spending Actual'!$B13,'C Report Grouper'!Q$9:Q$48)+SUMIF('Total Adjustments'!$B$14:$B$53,'WW Spending Actual'!$B13,'Total Adjustments'!P$14:P$53)</f>
        <v>0</v>
      </c>
      <c r="Q13" s="304">
        <f>SUMIF('C Report Grouper'!$B$9:$B$48,'WW Spending Actual'!$B13,'C Report Grouper'!R$9:R$48)+SUMIF('Total Adjustments'!$B$14:$B$53,'WW Spending Actual'!$B13,'Total Adjustments'!Q$14:Q$53)</f>
        <v>0</v>
      </c>
      <c r="R13" s="304">
        <f>SUMIF('C Report Grouper'!$B$9:$B$48,'WW Spending Actual'!$B13,'C Report Grouper'!S$9:S$48)+SUMIF('Total Adjustments'!$B$14:$B$53,'WW Spending Actual'!$B13,'Total Adjustments'!R$14:R$53)</f>
        <v>0</v>
      </c>
      <c r="S13" s="304">
        <f>SUMIF('C Report Grouper'!$B$9:$B$48,'WW Spending Actual'!$B13,'C Report Grouper'!T$9:T$48)+SUMIF('Total Adjustments'!$B$14:$B$53,'WW Spending Actual'!$B13,'Total Adjustments'!S$14:S$53)</f>
        <v>0</v>
      </c>
      <c r="T13" s="304">
        <f>SUMIF('C Report Grouper'!$B$9:$B$48,'WW Spending Actual'!$B13,'C Report Grouper'!U$9:U$48)+SUMIF('Total Adjustments'!$B$14:$B$53,'WW Spending Actual'!$B13,'Total Adjustments'!T$14:T$53)</f>
        <v>0</v>
      </c>
      <c r="U13" s="304">
        <f>SUMIF('C Report Grouper'!$B$9:$B$48,'WW Spending Actual'!$B13,'C Report Grouper'!V$9:V$48)+SUMIF('Total Adjustments'!$B$14:$B$53,'WW Spending Actual'!$B13,'Total Adjustments'!U$14:U$53)</f>
        <v>0</v>
      </c>
      <c r="V13" s="304">
        <f>SUMIF('C Report Grouper'!$B$9:$B$48,'WW Spending Actual'!$B13,'C Report Grouper'!W$9:W$48)+SUMIF('Total Adjustments'!$B$14:$B$53,'WW Spending Actual'!$B13,'Total Adjustments'!V$14:V$53)</f>
        <v>0</v>
      </c>
      <c r="W13" s="304">
        <f>SUMIF('C Report Grouper'!$B$9:$B$48,'WW Spending Actual'!$B13,'C Report Grouper'!X$9:X$48)+SUMIF('Total Adjustments'!$B$14:$B$53,'WW Spending Actual'!$B13,'Total Adjustments'!W$14:W$53)</f>
        <v>0</v>
      </c>
      <c r="X13" s="304">
        <f>SUMIF('C Report Grouper'!$B$9:$B$48,'WW Spending Actual'!$B13,'C Report Grouper'!Y$9:Y$48)+SUMIF('Total Adjustments'!$B$14:$B$53,'WW Spending Actual'!$B13,'Total Adjustments'!X$14:X$53)</f>
        <v>0</v>
      </c>
      <c r="Y13" s="304">
        <f>SUMIF('C Report Grouper'!$B$9:$B$48,'WW Spending Actual'!$B13,'C Report Grouper'!Z$9:Z$48)+SUMIF('Total Adjustments'!$B$14:$B$53,'WW Spending Actual'!$B13,'Total Adjustments'!Y$14:Y$53)</f>
        <v>0</v>
      </c>
      <c r="Z13" s="304">
        <f>SUMIF('C Report Grouper'!$B$9:$B$48,'WW Spending Actual'!$B13,'C Report Grouper'!AA$9:AA$48)+SUMIF('Total Adjustments'!$B$14:$B$53,'WW Spending Actual'!$B13,'Total Adjustments'!Z$14:Z$53)</f>
        <v>0</v>
      </c>
      <c r="AA13" s="304">
        <f>SUMIF('C Report Grouper'!$B$9:$B$48,'WW Spending Actual'!$B13,'C Report Grouper'!AB$9:AB$48)+SUMIF('Total Adjustments'!$B$14:$B$53,'WW Spending Actual'!$B13,'Total Adjustments'!AA$14:AA$53)</f>
        <v>0</v>
      </c>
      <c r="AB13" s="305">
        <f>SUMIF('C Report Grouper'!$B$9:$B$48,'WW Spending Actual'!$B13,'C Report Grouper'!AC$9:AC$48)+SUMIF('Total Adjustments'!$B$14:$B$53,'WW Spending Actual'!$B13,'Total Adjustments'!AB$14:AB$53)</f>
        <v>0</v>
      </c>
    </row>
    <row r="14" spans="1:28" x14ac:dyDescent="0.2">
      <c r="B14" s="150" t="str">
        <f>IFERROR(VLOOKUP(C14,'MEG Def'!$A$7:$B$12,2),"")</f>
        <v/>
      </c>
      <c r="C14" s="149"/>
      <c r="D14" s="303">
        <f>SUMIF('C Report Grouper'!$B$9:$B$48,'WW Spending Actual'!$B14,'C Report Grouper'!E$9:E$48)+SUMIF('Total Adjustments'!$B$14:$B$53,'WW Spending Actual'!$B14,'Total Adjustments'!D$14:D$53)</f>
        <v>0</v>
      </c>
      <c r="E14" s="304">
        <f>SUMIF('C Report Grouper'!$B$9:$B$48,'WW Spending Actual'!$B14,'C Report Grouper'!F$9:F$48)+SUMIF('Total Adjustments'!$B$14:$B$53,'WW Spending Actual'!$B14,'Total Adjustments'!E$14:E$53)</f>
        <v>0</v>
      </c>
      <c r="F14" s="304">
        <f>SUMIF('C Report Grouper'!$B$9:$B$48,'WW Spending Actual'!$B14,'C Report Grouper'!G$9:G$48)+SUMIF('Total Adjustments'!$B$14:$B$53,'WW Spending Actual'!$B14,'Total Adjustments'!F$14:F$53)</f>
        <v>0</v>
      </c>
      <c r="G14" s="304">
        <f>SUMIF('C Report Grouper'!$B$9:$B$48,'WW Spending Actual'!$B14,'C Report Grouper'!H$9:H$48)+SUMIF('Total Adjustments'!$B$14:$B$53,'WW Spending Actual'!$B14,'Total Adjustments'!G$14:G$53)</f>
        <v>0</v>
      </c>
      <c r="H14" s="304">
        <f>SUMIF('C Report Grouper'!$B$9:$B$48,'WW Spending Actual'!$B14,'C Report Grouper'!I$9:I$48)+SUMIF('Total Adjustments'!$B$14:$B$53,'WW Spending Actual'!$B14,'Total Adjustments'!H$14:H$53)</f>
        <v>0</v>
      </c>
      <c r="I14" s="304">
        <f>SUMIF('C Report Grouper'!$B$9:$B$48,'WW Spending Actual'!$B14,'C Report Grouper'!J$9:J$48)+SUMIF('Total Adjustments'!$B$14:$B$53,'WW Spending Actual'!$B14,'Total Adjustments'!I$14:I$53)</f>
        <v>0</v>
      </c>
      <c r="J14" s="304">
        <f>SUMIF('C Report Grouper'!$B$9:$B$48,'WW Spending Actual'!$B14,'C Report Grouper'!K$9:K$48)+SUMIF('Total Adjustments'!$B$14:$B$53,'WW Spending Actual'!$B14,'Total Adjustments'!J$14:J$53)</f>
        <v>0</v>
      </c>
      <c r="K14" s="304">
        <f>SUMIF('C Report Grouper'!$B$9:$B$48,'WW Spending Actual'!$B14,'C Report Grouper'!L$9:L$48)+SUMIF('Total Adjustments'!$B$14:$B$53,'WW Spending Actual'!$B14,'Total Adjustments'!K$14:K$53)</f>
        <v>0</v>
      </c>
      <c r="L14" s="304">
        <f>SUMIF('C Report Grouper'!$B$9:$B$48,'WW Spending Actual'!$B14,'C Report Grouper'!M$9:M$48)+SUMIF('Total Adjustments'!$B$14:$B$53,'WW Spending Actual'!$B14,'Total Adjustments'!L$14:L$53)</f>
        <v>0</v>
      </c>
      <c r="M14" s="304">
        <f>SUMIF('C Report Grouper'!$B$9:$B$48,'WW Spending Actual'!$B14,'C Report Grouper'!N$9:N$48)+SUMIF('Total Adjustments'!$B$14:$B$53,'WW Spending Actual'!$B14,'Total Adjustments'!M$14:M$53)</f>
        <v>0</v>
      </c>
      <c r="N14" s="304">
        <f>SUMIF('C Report Grouper'!$B$9:$B$48,'WW Spending Actual'!$B14,'C Report Grouper'!O$9:O$48)+SUMIF('Total Adjustments'!$B$14:$B$53,'WW Spending Actual'!$B14,'Total Adjustments'!N$14:N$53)</f>
        <v>0</v>
      </c>
      <c r="O14" s="304">
        <f>SUMIF('C Report Grouper'!$B$9:$B$48,'WW Spending Actual'!$B14,'C Report Grouper'!P$9:P$48)+SUMIF('Total Adjustments'!$B$14:$B$53,'WW Spending Actual'!$B14,'Total Adjustments'!O$14:O$53)</f>
        <v>0</v>
      </c>
      <c r="P14" s="304">
        <f>SUMIF('C Report Grouper'!$B$9:$B$48,'WW Spending Actual'!$B14,'C Report Grouper'!Q$9:Q$48)+SUMIF('Total Adjustments'!$B$14:$B$53,'WW Spending Actual'!$B14,'Total Adjustments'!P$14:P$53)</f>
        <v>0</v>
      </c>
      <c r="Q14" s="304">
        <f>SUMIF('C Report Grouper'!$B$9:$B$48,'WW Spending Actual'!$B14,'C Report Grouper'!R$9:R$48)+SUMIF('Total Adjustments'!$B$14:$B$53,'WW Spending Actual'!$B14,'Total Adjustments'!Q$14:Q$53)</f>
        <v>0</v>
      </c>
      <c r="R14" s="304">
        <f>SUMIF('C Report Grouper'!$B$9:$B$48,'WW Spending Actual'!$B14,'C Report Grouper'!S$9:S$48)+SUMIF('Total Adjustments'!$B$14:$B$53,'WW Spending Actual'!$B14,'Total Adjustments'!R$14:R$53)</f>
        <v>0</v>
      </c>
      <c r="S14" s="304">
        <f>SUMIF('C Report Grouper'!$B$9:$B$48,'WW Spending Actual'!$B14,'C Report Grouper'!T$9:T$48)+SUMIF('Total Adjustments'!$B$14:$B$53,'WW Spending Actual'!$B14,'Total Adjustments'!S$14:S$53)</f>
        <v>0</v>
      </c>
      <c r="T14" s="304">
        <f>SUMIF('C Report Grouper'!$B$9:$B$48,'WW Spending Actual'!$B14,'C Report Grouper'!U$9:U$48)+SUMIF('Total Adjustments'!$B$14:$B$53,'WW Spending Actual'!$B14,'Total Adjustments'!T$14:T$53)</f>
        <v>0</v>
      </c>
      <c r="U14" s="304">
        <f>SUMIF('C Report Grouper'!$B$9:$B$48,'WW Spending Actual'!$B14,'C Report Grouper'!V$9:V$48)+SUMIF('Total Adjustments'!$B$14:$B$53,'WW Spending Actual'!$B14,'Total Adjustments'!U$14:U$53)</f>
        <v>0</v>
      </c>
      <c r="V14" s="304">
        <f>SUMIF('C Report Grouper'!$B$9:$B$48,'WW Spending Actual'!$B14,'C Report Grouper'!W$9:W$48)+SUMIF('Total Adjustments'!$B$14:$B$53,'WW Spending Actual'!$B14,'Total Adjustments'!V$14:V$53)</f>
        <v>0</v>
      </c>
      <c r="W14" s="304">
        <f>SUMIF('C Report Grouper'!$B$9:$B$48,'WW Spending Actual'!$B14,'C Report Grouper'!X$9:X$48)+SUMIF('Total Adjustments'!$B$14:$B$53,'WW Spending Actual'!$B14,'Total Adjustments'!W$14:W$53)</f>
        <v>0</v>
      </c>
      <c r="X14" s="304">
        <f>SUMIF('C Report Grouper'!$B$9:$B$48,'WW Spending Actual'!$B14,'C Report Grouper'!Y$9:Y$48)+SUMIF('Total Adjustments'!$B$14:$B$53,'WW Spending Actual'!$B14,'Total Adjustments'!X$14:X$53)</f>
        <v>0</v>
      </c>
      <c r="Y14" s="304">
        <f>SUMIF('C Report Grouper'!$B$9:$B$48,'WW Spending Actual'!$B14,'C Report Grouper'!Z$9:Z$48)+SUMIF('Total Adjustments'!$B$14:$B$53,'WW Spending Actual'!$B14,'Total Adjustments'!Y$14:Y$53)</f>
        <v>0</v>
      </c>
      <c r="Z14" s="304">
        <f>SUMIF('C Report Grouper'!$B$9:$B$48,'WW Spending Actual'!$B14,'C Report Grouper'!AA$9:AA$48)+SUMIF('Total Adjustments'!$B$14:$B$53,'WW Spending Actual'!$B14,'Total Adjustments'!Z$14:Z$53)</f>
        <v>0</v>
      </c>
      <c r="AA14" s="304">
        <f>SUMIF('C Report Grouper'!$B$9:$B$48,'WW Spending Actual'!$B14,'C Report Grouper'!AB$9:AB$48)+SUMIF('Total Adjustments'!$B$14:$B$53,'WW Spending Actual'!$B14,'Total Adjustments'!AA$14:AA$53)</f>
        <v>0</v>
      </c>
      <c r="AB14" s="305">
        <f>SUMIF('C Report Grouper'!$B$9:$B$48,'WW Spending Actual'!$B14,'C Report Grouper'!AC$9:AC$48)+SUMIF('Total Adjustments'!$B$14:$B$53,'WW Spending Actual'!$B14,'Total Adjustments'!AB$14:AB$53)</f>
        <v>0</v>
      </c>
    </row>
    <row r="15" spans="1:28" x14ac:dyDescent="0.2">
      <c r="B15" s="150"/>
      <c r="C15" s="149"/>
      <c r="D15" s="303">
        <f>SUMIF('C Report Grouper'!$B$9:$B$48,'WW Spending Actual'!$B15,'C Report Grouper'!E$9:E$48)+SUMIF('Total Adjustments'!$B$14:$B$53,'WW Spending Actual'!$B15,'Total Adjustments'!D$14:D$53)</f>
        <v>0</v>
      </c>
      <c r="E15" s="304">
        <f>SUMIF('C Report Grouper'!$B$9:$B$48,'WW Spending Actual'!$B15,'C Report Grouper'!F$9:F$48)+SUMIF('Total Adjustments'!$B$14:$B$53,'WW Spending Actual'!$B15,'Total Adjustments'!E$14:E$53)</f>
        <v>0</v>
      </c>
      <c r="F15" s="304">
        <f>SUMIF('C Report Grouper'!$B$9:$B$48,'WW Spending Actual'!$B15,'C Report Grouper'!G$9:G$48)+SUMIF('Total Adjustments'!$B$14:$B$53,'WW Spending Actual'!$B15,'Total Adjustments'!F$14:F$53)</f>
        <v>0</v>
      </c>
      <c r="G15" s="304">
        <f>SUMIF('C Report Grouper'!$B$9:$B$48,'WW Spending Actual'!$B15,'C Report Grouper'!H$9:H$48)+SUMIF('Total Adjustments'!$B$14:$B$53,'WW Spending Actual'!$B15,'Total Adjustments'!G$14:G$53)</f>
        <v>0</v>
      </c>
      <c r="H15" s="304">
        <f>SUMIF('C Report Grouper'!$B$9:$B$48,'WW Spending Actual'!$B15,'C Report Grouper'!I$9:I$48)+SUMIF('Total Adjustments'!$B$14:$B$53,'WW Spending Actual'!$B15,'Total Adjustments'!H$14:H$53)</f>
        <v>0</v>
      </c>
      <c r="I15" s="304">
        <f>SUMIF('C Report Grouper'!$B$9:$B$48,'WW Spending Actual'!$B15,'C Report Grouper'!J$9:J$48)+SUMIF('Total Adjustments'!$B$14:$B$53,'WW Spending Actual'!$B15,'Total Adjustments'!I$14:I$53)</f>
        <v>0</v>
      </c>
      <c r="J15" s="304">
        <f>SUMIF('C Report Grouper'!$B$9:$B$48,'WW Spending Actual'!$B15,'C Report Grouper'!K$9:K$48)+SUMIF('Total Adjustments'!$B$14:$B$53,'WW Spending Actual'!$B15,'Total Adjustments'!J$14:J$53)</f>
        <v>0</v>
      </c>
      <c r="K15" s="304">
        <f>SUMIF('C Report Grouper'!$B$9:$B$48,'WW Spending Actual'!$B15,'C Report Grouper'!L$9:L$48)+SUMIF('Total Adjustments'!$B$14:$B$53,'WW Spending Actual'!$B15,'Total Adjustments'!K$14:K$53)</f>
        <v>0</v>
      </c>
      <c r="L15" s="304">
        <f>SUMIF('C Report Grouper'!$B$9:$B$48,'WW Spending Actual'!$B15,'C Report Grouper'!M$9:M$48)+SUMIF('Total Adjustments'!$B$14:$B$53,'WW Spending Actual'!$B15,'Total Adjustments'!L$14:L$53)</f>
        <v>0</v>
      </c>
      <c r="M15" s="304">
        <f>SUMIF('C Report Grouper'!$B$9:$B$48,'WW Spending Actual'!$B15,'C Report Grouper'!N$9:N$48)+SUMIF('Total Adjustments'!$B$14:$B$53,'WW Spending Actual'!$B15,'Total Adjustments'!M$14:M$53)</f>
        <v>0</v>
      </c>
      <c r="N15" s="304">
        <f>SUMIF('C Report Grouper'!$B$9:$B$48,'WW Spending Actual'!$B15,'C Report Grouper'!O$9:O$48)+SUMIF('Total Adjustments'!$B$14:$B$53,'WW Spending Actual'!$B15,'Total Adjustments'!N$14:N$53)</f>
        <v>0</v>
      </c>
      <c r="O15" s="304">
        <f>SUMIF('C Report Grouper'!$B$9:$B$48,'WW Spending Actual'!$B15,'C Report Grouper'!P$9:P$48)+SUMIF('Total Adjustments'!$B$14:$B$53,'WW Spending Actual'!$B15,'Total Adjustments'!O$14:O$53)</f>
        <v>0</v>
      </c>
      <c r="P15" s="304">
        <f>SUMIF('C Report Grouper'!$B$9:$B$48,'WW Spending Actual'!$B15,'C Report Grouper'!Q$9:Q$48)+SUMIF('Total Adjustments'!$B$14:$B$53,'WW Spending Actual'!$B15,'Total Adjustments'!P$14:P$53)</f>
        <v>0</v>
      </c>
      <c r="Q15" s="304">
        <f>SUMIF('C Report Grouper'!$B$9:$B$48,'WW Spending Actual'!$B15,'C Report Grouper'!R$9:R$48)+SUMIF('Total Adjustments'!$B$14:$B$53,'WW Spending Actual'!$B15,'Total Adjustments'!Q$14:Q$53)</f>
        <v>0</v>
      </c>
      <c r="R15" s="304">
        <f>SUMIF('C Report Grouper'!$B$9:$B$48,'WW Spending Actual'!$B15,'C Report Grouper'!S$9:S$48)+SUMIF('Total Adjustments'!$B$14:$B$53,'WW Spending Actual'!$B15,'Total Adjustments'!R$14:R$53)</f>
        <v>0</v>
      </c>
      <c r="S15" s="304">
        <f>SUMIF('C Report Grouper'!$B$9:$B$48,'WW Spending Actual'!$B15,'C Report Grouper'!T$9:T$48)+SUMIF('Total Adjustments'!$B$14:$B$53,'WW Spending Actual'!$B15,'Total Adjustments'!S$14:S$53)</f>
        <v>0</v>
      </c>
      <c r="T15" s="304">
        <f>SUMIF('C Report Grouper'!$B$9:$B$48,'WW Spending Actual'!$B15,'C Report Grouper'!U$9:U$48)+SUMIF('Total Adjustments'!$B$14:$B$53,'WW Spending Actual'!$B15,'Total Adjustments'!T$14:T$53)</f>
        <v>0</v>
      </c>
      <c r="U15" s="304">
        <f>SUMIF('C Report Grouper'!$B$9:$B$48,'WW Spending Actual'!$B15,'C Report Grouper'!V$9:V$48)+SUMIF('Total Adjustments'!$B$14:$B$53,'WW Spending Actual'!$B15,'Total Adjustments'!U$14:U$53)</f>
        <v>0</v>
      </c>
      <c r="V15" s="304">
        <f>SUMIF('C Report Grouper'!$B$9:$B$48,'WW Spending Actual'!$B15,'C Report Grouper'!W$9:W$48)+SUMIF('Total Adjustments'!$B$14:$B$53,'WW Spending Actual'!$B15,'Total Adjustments'!V$14:V$53)</f>
        <v>0</v>
      </c>
      <c r="W15" s="304">
        <f>SUMIF('C Report Grouper'!$B$9:$B$48,'WW Spending Actual'!$B15,'C Report Grouper'!X$9:X$48)+SUMIF('Total Adjustments'!$B$14:$B$53,'WW Spending Actual'!$B15,'Total Adjustments'!W$14:W$53)</f>
        <v>0</v>
      </c>
      <c r="X15" s="304">
        <f>SUMIF('C Report Grouper'!$B$9:$B$48,'WW Spending Actual'!$B15,'C Report Grouper'!Y$9:Y$48)+SUMIF('Total Adjustments'!$B$14:$B$53,'WW Spending Actual'!$B15,'Total Adjustments'!X$14:X$53)</f>
        <v>0</v>
      </c>
      <c r="Y15" s="304">
        <f>SUMIF('C Report Grouper'!$B$9:$B$48,'WW Spending Actual'!$B15,'C Report Grouper'!Z$9:Z$48)+SUMIF('Total Adjustments'!$B$14:$B$53,'WW Spending Actual'!$B15,'Total Adjustments'!Y$14:Y$53)</f>
        <v>0</v>
      </c>
      <c r="Z15" s="304">
        <f>SUMIF('C Report Grouper'!$B$9:$B$48,'WW Spending Actual'!$B15,'C Report Grouper'!AA$9:AA$48)+SUMIF('Total Adjustments'!$B$14:$B$53,'WW Spending Actual'!$B15,'Total Adjustments'!Z$14:Z$53)</f>
        <v>0</v>
      </c>
      <c r="AA15" s="304">
        <f>SUMIF('C Report Grouper'!$B$9:$B$48,'WW Spending Actual'!$B15,'C Report Grouper'!AB$9:AB$48)+SUMIF('Total Adjustments'!$B$14:$B$53,'WW Spending Actual'!$B15,'Total Adjustments'!AA$14:AA$53)</f>
        <v>0</v>
      </c>
      <c r="AB15" s="305">
        <f>SUMIF('C Report Grouper'!$B$9:$B$48,'WW Spending Actual'!$B15,'C Report Grouper'!AC$9:AC$48)+SUMIF('Total Adjustments'!$B$14:$B$53,'WW Spending Actual'!$B15,'Total Adjustments'!AB$14:AB$53)</f>
        <v>0</v>
      </c>
    </row>
    <row r="16" spans="1:28" x14ac:dyDescent="0.2">
      <c r="B16" s="151" t="s">
        <v>85</v>
      </c>
      <c r="C16" s="149"/>
      <c r="D16" s="303">
        <f>SUMIF('C Report Grouper'!$B$9:$B$48,'WW Spending Actual'!$B16,'C Report Grouper'!E$9:E$48)+SUMIF('Total Adjustments'!$B$14:$B$53,'WW Spending Actual'!$B16,'Total Adjustments'!D$14:D$53)</f>
        <v>0</v>
      </c>
      <c r="E16" s="304">
        <f>SUMIF('C Report Grouper'!$B$9:$B$48,'WW Spending Actual'!$B16,'C Report Grouper'!F$9:F$48)+SUMIF('Total Adjustments'!$B$14:$B$53,'WW Spending Actual'!$B16,'Total Adjustments'!E$14:E$53)</f>
        <v>0</v>
      </c>
      <c r="F16" s="304">
        <f>SUMIF('C Report Grouper'!$B$9:$B$48,'WW Spending Actual'!$B16,'C Report Grouper'!G$9:G$48)+SUMIF('Total Adjustments'!$B$14:$B$53,'WW Spending Actual'!$B16,'Total Adjustments'!F$14:F$53)</f>
        <v>0</v>
      </c>
      <c r="G16" s="304">
        <f>SUMIF('C Report Grouper'!$B$9:$B$48,'WW Spending Actual'!$B16,'C Report Grouper'!H$9:H$48)+SUMIF('Total Adjustments'!$B$14:$B$53,'WW Spending Actual'!$B16,'Total Adjustments'!G$14:G$53)</f>
        <v>0</v>
      </c>
      <c r="H16" s="304">
        <f>SUMIF('C Report Grouper'!$B$9:$B$48,'WW Spending Actual'!$B16,'C Report Grouper'!I$9:I$48)+SUMIF('Total Adjustments'!$B$14:$B$53,'WW Spending Actual'!$B16,'Total Adjustments'!H$14:H$53)</f>
        <v>0</v>
      </c>
      <c r="I16" s="304">
        <f>SUMIF('C Report Grouper'!$B$9:$B$48,'WW Spending Actual'!$B16,'C Report Grouper'!J$9:J$48)+SUMIF('Total Adjustments'!$B$14:$B$53,'WW Spending Actual'!$B16,'Total Adjustments'!I$14:I$53)</f>
        <v>0</v>
      </c>
      <c r="J16" s="304">
        <f>SUMIF('C Report Grouper'!$B$9:$B$48,'WW Spending Actual'!$B16,'C Report Grouper'!K$9:K$48)+SUMIF('Total Adjustments'!$B$14:$B$53,'WW Spending Actual'!$B16,'Total Adjustments'!J$14:J$53)</f>
        <v>0</v>
      </c>
      <c r="K16" s="304">
        <f>SUMIF('C Report Grouper'!$B$9:$B$48,'WW Spending Actual'!$B16,'C Report Grouper'!L$9:L$48)+SUMIF('Total Adjustments'!$B$14:$B$53,'WW Spending Actual'!$B16,'Total Adjustments'!K$14:K$53)</f>
        <v>0</v>
      </c>
      <c r="L16" s="304">
        <f>SUMIF('C Report Grouper'!$B$9:$B$48,'WW Spending Actual'!$B16,'C Report Grouper'!M$9:M$48)+SUMIF('Total Adjustments'!$B$14:$B$53,'WW Spending Actual'!$B16,'Total Adjustments'!L$14:L$53)</f>
        <v>0</v>
      </c>
      <c r="M16" s="304">
        <f>SUMIF('C Report Grouper'!$B$9:$B$48,'WW Spending Actual'!$B16,'C Report Grouper'!N$9:N$48)+SUMIF('Total Adjustments'!$B$14:$B$53,'WW Spending Actual'!$B16,'Total Adjustments'!M$14:M$53)</f>
        <v>0</v>
      </c>
      <c r="N16" s="304">
        <f>SUMIF('C Report Grouper'!$B$9:$B$48,'WW Spending Actual'!$B16,'C Report Grouper'!O$9:O$48)+SUMIF('Total Adjustments'!$B$14:$B$53,'WW Spending Actual'!$B16,'Total Adjustments'!N$14:N$53)</f>
        <v>0</v>
      </c>
      <c r="O16" s="304">
        <f>SUMIF('C Report Grouper'!$B$9:$B$48,'WW Spending Actual'!$B16,'C Report Grouper'!P$9:P$48)+SUMIF('Total Adjustments'!$B$14:$B$53,'WW Spending Actual'!$B16,'Total Adjustments'!O$14:O$53)</f>
        <v>0</v>
      </c>
      <c r="P16" s="304">
        <f>SUMIF('C Report Grouper'!$B$9:$B$48,'WW Spending Actual'!$B16,'C Report Grouper'!Q$9:Q$48)+SUMIF('Total Adjustments'!$B$14:$B$53,'WW Spending Actual'!$B16,'Total Adjustments'!P$14:P$53)</f>
        <v>0</v>
      </c>
      <c r="Q16" s="304">
        <f>SUMIF('C Report Grouper'!$B$9:$B$48,'WW Spending Actual'!$B16,'C Report Grouper'!R$9:R$48)+SUMIF('Total Adjustments'!$B$14:$B$53,'WW Spending Actual'!$B16,'Total Adjustments'!Q$14:Q$53)</f>
        <v>0</v>
      </c>
      <c r="R16" s="304">
        <f>SUMIF('C Report Grouper'!$B$9:$B$48,'WW Spending Actual'!$B16,'C Report Grouper'!S$9:S$48)+SUMIF('Total Adjustments'!$B$14:$B$53,'WW Spending Actual'!$B16,'Total Adjustments'!R$14:R$53)</f>
        <v>0</v>
      </c>
      <c r="S16" s="304">
        <f>SUMIF('C Report Grouper'!$B$9:$B$48,'WW Spending Actual'!$B16,'C Report Grouper'!T$9:T$48)+SUMIF('Total Adjustments'!$B$14:$B$53,'WW Spending Actual'!$B16,'Total Adjustments'!S$14:S$53)</f>
        <v>0</v>
      </c>
      <c r="T16" s="304">
        <f>SUMIF('C Report Grouper'!$B$9:$B$48,'WW Spending Actual'!$B16,'C Report Grouper'!U$9:U$48)+SUMIF('Total Adjustments'!$B$14:$B$53,'WW Spending Actual'!$B16,'Total Adjustments'!T$14:T$53)</f>
        <v>0</v>
      </c>
      <c r="U16" s="304">
        <f>SUMIF('C Report Grouper'!$B$9:$B$48,'WW Spending Actual'!$B16,'C Report Grouper'!V$9:V$48)+SUMIF('Total Adjustments'!$B$14:$B$53,'WW Spending Actual'!$B16,'Total Adjustments'!U$14:U$53)</f>
        <v>0</v>
      </c>
      <c r="V16" s="304">
        <f>SUMIF('C Report Grouper'!$B$9:$B$48,'WW Spending Actual'!$B16,'C Report Grouper'!W$9:W$48)+SUMIF('Total Adjustments'!$B$14:$B$53,'WW Spending Actual'!$B16,'Total Adjustments'!V$14:V$53)</f>
        <v>0</v>
      </c>
      <c r="W16" s="304">
        <f>SUMIF('C Report Grouper'!$B$9:$B$48,'WW Spending Actual'!$B16,'C Report Grouper'!X$9:X$48)+SUMIF('Total Adjustments'!$B$14:$B$53,'WW Spending Actual'!$B16,'Total Adjustments'!W$14:W$53)</f>
        <v>0</v>
      </c>
      <c r="X16" s="304">
        <f>SUMIF('C Report Grouper'!$B$9:$B$48,'WW Spending Actual'!$B16,'C Report Grouper'!Y$9:Y$48)+SUMIF('Total Adjustments'!$B$14:$B$53,'WW Spending Actual'!$B16,'Total Adjustments'!X$14:X$53)</f>
        <v>0</v>
      </c>
      <c r="Y16" s="304">
        <f>SUMIF('C Report Grouper'!$B$9:$B$48,'WW Spending Actual'!$B16,'C Report Grouper'!Z$9:Z$48)+SUMIF('Total Adjustments'!$B$14:$B$53,'WW Spending Actual'!$B16,'Total Adjustments'!Y$14:Y$53)</f>
        <v>0</v>
      </c>
      <c r="Z16" s="304">
        <f>SUMIF('C Report Grouper'!$B$9:$B$48,'WW Spending Actual'!$B16,'C Report Grouper'!AA$9:AA$48)+SUMIF('Total Adjustments'!$B$14:$B$53,'WW Spending Actual'!$B16,'Total Adjustments'!Z$14:Z$53)</f>
        <v>0</v>
      </c>
      <c r="AA16" s="304">
        <f>SUMIF('C Report Grouper'!$B$9:$B$48,'WW Spending Actual'!$B16,'C Report Grouper'!AB$9:AB$48)+SUMIF('Total Adjustments'!$B$14:$B$53,'WW Spending Actual'!$B16,'Total Adjustments'!AA$14:AA$53)</f>
        <v>0</v>
      </c>
      <c r="AB16" s="305">
        <f>SUMIF('C Report Grouper'!$B$9:$B$48,'WW Spending Actual'!$B16,'C Report Grouper'!AC$9:AC$48)+SUMIF('Total Adjustments'!$B$14:$B$53,'WW Spending Actual'!$B16,'Total Adjustments'!AB$14:AB$53)</f>
        <v>0</v>
      </c>
    </row>
    <row r="17" spans="2:28" x14ac:dyDescent="0.2">
      <c r="B17" s="150" t="str">
        <f>IFERROR(VLOOKUP(C17,'MEG Def'!$A$21:$B$26,2),"")</f>
        <v/>
      </c>
      <c r="C17" s="149"/>
      <c r="D17" s="303">
        <f>SUMIF('C Report Grouper'!$B$9:$B$48,'WW Spending Actual'!$B17,'C Report Grouper'!E$9:E$48)+SUMIF('Total Adjustments'!$B$14:$B$53,'WW Spending Actual'!$B17,'Total Adjustments'!D$14:D$53)</f>
        <v>0</v>
      </c>
      <c r="E17" s="304">
        <f>SUMIF('C Report Grouper'!$B$9:$B$48,'WW Spending Actual'!$B17,'C Report Grouper'!F$9:F$48)+SUMIF('Total Adjustments'!$B$14:$B$53,'WW Spending Actual'!$B17,'Total Adjustments'!E$14:E$53)</f>
        <v>0</v>
      </c>
      <c r="F17" s="304">
        <f>SUMIF('C Report Grouper'!$B$9:$B$48,'WW Spending Actual'!$B17,'C Report Grouper'!G$9:G$48)+SUMIF('Total Adjustments'!$B$14:$B$53,'WW Spending Actual'!$B17,'Total Adjustments'!F$14:F$53)</f>
        <v>0</v>
      </c>
      <c r="G17" s="304">
        <f>SUMIF('C Report Grouper'!$B$9:$B$48,'WW Spending Actual'!$B17,'C Report Grouper'!H$9:H$48)+SUMIF('Total Adjustments'!$B$14:$B$53,'WW Spending Actual'!$B17,'Total Adjustments'!G$14:G$53)</f>
        <v>0</v>
      </c>
      <c r="H17" s="304">
        <f>SUMIF('C Report Grouper'!$B$9:$B$48,'WW Spending Actual'!$B17,'C Report Grouper'!I$9:I$48)+SUMIF('Total Adjustments'!$B$14:$B$53,'WW Spending Actual'!$B17,'Total Adjustments'!H$14:H$53)</f>
        <v>0</v>
      </c>
      <c r="I17" s="304">
        <f>SUMIF('C Report Grouper'!$B$9:$B$48,'WW Spending Actual'!$B17,'C Report Grouper'!J$9:J$48)+SUMIF('Total Adjustments'!$B$14:$B$53,'WW Spending Actual'!$B17,'Total Adjustments'!I$14:I$53)</f>
        <v>0</v>
      </c>
      <c r="J17" s="304">
        <f>SUMIF('C Report Grouper'!$B$9:$B$48,'WW Spending Actual'!$B17,'C Report Grouper'!K$9:K$48)+SUMIF('Total Adjustments'!$B$14:$B$53,'WW Spending Actual'!$B17,'Total Adjustments'!J$14:J$53)</f>
        <v>0</v>
      </c>
      <c r="K17" s="304">
        <f>SUMIF('C Report Grouper'!$B$9:$B$48,'WW Spending Actual'!$B17,'C Report Grouper'!L$9:L$48)+SUMIF('Total Adjustments'!$B$14:$B$53,'WW Spending Actual'!$B17,'Total Adjustments'!K$14:K$53)</f>
        <v>0</v>
      </c>
      <c r="L17" s="304">
        <f>SUMIF('C Report Grouper'!$B$9:$B$48,'WW Spending Actual'!$B17,'C Report Grouper'!M$9:M$48)+SUMIF('Total Adjustments'!$B$14:$B$53,'WW Spending Actual'!$B17,'Total Adjustments'!L$14:L$53)</f>
        <v>0</v>
      </c>
      <c r="M17" s="304">
        <f>SUMIF('C Report Grouper'!$B$9:$B$48,'WW Spending Actual'!$B17,'C Report Grouper'!N$9:N$48)+SUMIF('Total Adjustments'!$B$14:$B$53,'WW Spending Actual'!$B17,'Total Adjustments'!M$14:M$53)</f>
        <v>0</v>
      </c>
      <c r="N17" s="304">
        <f>SUMIF('C Report Grouper'!$B$9:$B$48,'WW Spending Actual'!$B17,'C Report Grouper'!O$9:O$48)+SUMIF('Total Adjustments'!$B$14:$B$53,'WW Spending Actual'!$B17,'Total Adjustments'!N$14:N$53)</f>
        <v>0</v>
      </c>
      <c r="O17" s="304">
        <f>SUMIF('C Report Grouper'!$B$9:$B$48,'WW Spending Actual'!$B17,'C Report Grouper'!P$9:P$48)+SUMIF('Total Adjustments'!$B$14:$B$53,'WW Spending Actual'!$B17,'Total Adjustments'!O$14:O$53)</f>
        <v>0</v>
      </c>
      <c r="P17" s="304">
        <f>SUMIF('C Report Grouper'!$B$9:$B$48,'WW Spending Actual'!$B17,'C Report Grouper'!Q$9:Q$48)+SUMIF('Total Adjustments'!$B$14:$B$53,'WW Spending Actual'!$B17,'Total Adjustments'!P$14:P$53)</f>
        <v>0</v>
      </c>
      <c r="Q17" s="304">
        <f>SUMIF('C Report Grouper'!$B$9:$B$48,'WW Spending Actual'!$B17,'C Report Grouper'!R$9:R$48)+SUMIF('Total Adjustments'!$B$14:$B$53,'WW Spending Actual'!$B17,'Total Adjustments'!Q$14:Q$53)</f>
        <v>0</v>
      </c>
      <c r="R17" s="304">
        <f>SUMIF('C Report Grouper'!$B$9:$B$48,'WW Spending Actual'!$B17,'C Report Grouper'!S$9:S$48)+SUMIF('Total Adjustments'!$B$14:$B$53,'WW Spending Actual'!$B17,'Total Adjustments'!R$14:R$53)</f>
        <v>0</v>
      </c>
      <c r="S17" s="304">
        <f>SUMIF('C Report Grouper'!$B$9:$B$48,'WW Spending Actual'!$B17,'C Report Grouper'!T$9:T$48)+SUMIF('Total Adjustments'!$B$14:$B$53,'WW Spending Actual'!$B17,'Total Adjustments'!S$14:S$53)</f>
        <v>0</v>
      </c>
      <c r="T17" s="304">
        <f>SUMIF('C Report Grouper'!$B$9:$B$48,'WW Spending Actual'!$B17,'C Report Grouper'!U$9:U$48)+SUMIF('Total Adjustments'!$B$14:$B$53,'WW Spending Actual'!$B17,'Total Adjustments'!T$14:T$53)</f>
        <v>0</v>
      </c>
      <c r="U17" s="304">
        <f>SUMIF('C Report Grouper'!$B$9:$B$48,'WW Spending Actual'!$B17,'C Report Grouper'!V$9:V$48)+SUMIF('Total Adjustments'!$B$14:$B$53,'WW Spending Actual'!$B17,'Total Adjustments'!U$14:U$53)</f>
        <v>0</v>
      </c>
      <c r="V17" s="304">
        <f>SUMIF('C Report Grouper'!$B$9:$B$48,'WW Spending Actual'!$B17,'C Report Grouper'!W$9:W$48)+SUMIF('Total Adjustments'!$B$14:$B$53,'WW Spending Actual'!$B17,'Total Adjustments'!V$14:V$53)</f>
        <v>0</v>
      </c>
      <c r="W17" s="304">
        <f>SUMIF('C Report Grouper'!$B$9:$B$48,'WW Spending Actual'!$B17,'C Report Grouper'!X$9:X$48)+SUMIF('Total Adjustments'!$B$14:$B$53,'WW Spending Actual'!$B17,'Total Adjustments'!W$14:W$53)</f>
        <v>0</v>
      </c>
      <c r="X17" s="304">
        <f>SUMIF('C Report Grouper'!$B$9:$B$48,'WW Spending Actual'!$B17,'C Report Grouper'!Y$9:Y$48)+SUMIF('Total Adjustments'!$B$14:$B$53,'WW Spending Actual'!$B17,'Total Adjustments'!X$14:X$53)</f>
        <v>0</v>
      </c>
      <c r="Y17" s="304">
        <f>SUMIF('C Report Grouper'!$B$9:$B$48,'WW Spending Actual'!$B17,'C Report Grouper'!Z$9:Z$48)+SUMIF('Total Adjustments'!$B$14:$B$53,'WW Spending Actual'!$B17,'Total Adjustments'!Y$14:Y$53)</f>
        <v>0</v>
      </c>
      <c r="Z17" s="304">
        <f>SUMIF('C Report Grouper'!$B$9:$B$48,'WW Spending Actual'!$B17,'C Report Grouper'!AA$9:AA$48)+SUMIF('Total Adjustments'!$B$14:$B$53,'WW Spending Actual'!$B17,'Total Adjustments'!Z$14:Z$53)</f>
        <v>0</v>
      </c>
      <c r="AA17" s="304">
        <f>SUMIF('C Report Grouper'!$B$9:$B$48,'WW Spending Actual'!$B17,'C Report Grouper'!AB$9:AB$48)+SUMIF('Total Adjustments'!$B$14:$B$53,'WW Spending Actual'!$B17,'Total Adjustments'!AA$14:AA$53)</f>
        <v>0</v>
      </c>
      <c r="AB17" s="305">
        <f>SUMIF('C Report Grouper'!$B$9:$B$48,'WW Spending Actual'!$B17,'C Report Grouper'!AC$9:AC$48)+SUMIF('Total Adjustments'!$B$14:$B$53,'WW Spending Actual'!$B17,'Total Adjustments'!AB$14:AB$53)</f>
        <v>0</v>
      </c>
    </row>
    <row r="18" spans="2:28" x14ac:dyDescent="0.2">
      <c r="B18" s="150" t="str">
        <f>IFERROR(VLOOKUP(C18,'MEG Def'!$A$21:$B$26,2),"")</f>
        <v/>
      </c>
      <c r="C18" s="149"/>
      <c r="D18" s="303">
        <f>SUMIF('C Report Grouper'!$B$9:$B$48,'WW Spending Actual'!$B18,'C Report Grouper'!E$9:E$48)+SUMIF('Total Adjustments'!$B$14:$B$53,'WW Spending Actual'!$B18,'Total Adjustments'!D$14:D$53)</f>
        <v>0</v>
      </c>
      <c r="E18" s="304">
        <f>SUMIF('C Report Grouper'!$B$9:$B$48,'WW Spending Actual'!$B18,'C Report Grouper'!F$9:F$48)+SUMIF('Total Adjustments'!$B$14:$B$53,'WW Spending Actual'!$B18,'Total Adjustments'!E$14:E$53)</f>
        <v>0</v>
      </c>
      <c r="F18" s="304">
        <f>SUMIF('C Report Grouper'!$B$9:$B$48,'WW Spending Actual'!$B18,'C Report Grouper'!G$9:G$48)+SUMIF('Total Adjustments'!$B$14:$B$53,'WW Spending Actual'!$B18,'Total Adjustments'!F$14:F$53)</f>
        <v>0</v>
      </c>
      <c r="G18" s="304">
        <f>SUMIF('C Report Grouper'!$B$9:$B$48,'WW Spending Actual'!$B18,'C Report Grouper'!H$9:H$48)+SUMIF('Total Adjustments'!$B$14:$B$53,'WW Spending Actual'!$B18,'Total Adjustments'!G$14:G$53)</f>
        <v>0</v>
      </c>
      <c r="H18" s="304">
        <f>SUMIF('C Report Grouper'!$B$9:$B$48,'WW Spending Actual'!$B18,'C Report Grouper'!I$9:I$48)+SUMIF('Total Adjustments'!$B$14:$B$53,'WW Spending Actual'!$B18,'Total Adjustments'!H$14:H$53)</f>
        <v>0</v>
      </c>
      <c r="I18" s="304">
        <f>SUMIF('C Report Grouper'!$B$9:$B$48,'WW Spending Actual'!$B18,'C Report Grouper'!J$9:J$48)+SUMIF('Total Adjustments'!$B$14:$B$53,'WW Spending Actual'!$B18,'Total Adjustments'!I$14:I$53)</f>
        <v>0</v>
      </c>
      <c r="J18" s="304">
        <f>SUMIF('C Report Grouper'!$B$9:$B$48,'WW Spending Actual'!$B18,'C Report Grouper'!K$9:K$48)+SUMIF('Total Adjustments'!$B$14:$B$53,'WW Spending Actual'!$B18,'Total Adjustments'!J$14:J$53)</f>
        <v>0</v>
      </c>
      <c r="K18" s="304">
        <f>SUMIF('C Report Grouper'!$B$9:$B$48,'WW Spending Actual'!$B18,'C Report Grouper'!L$9:L$48)+SUMIF('Total Adjustments'!$B$14:$B$53,'WW Spending Actual'!$B18,'Total Adjustments'!K$14:K$53)</f>
        <v>0</v>
      </c>
      <c r="L18" s="304">
        <f>SUMIF('C Report Grouper'!$B$9:$B$48,'WW Spending Actual'!$B18,'C Report Grouper'!M$9:M$48)+SUMIF('Total Adjustments'!$B$14:$B$53,'WW Spending Actual'!$B18,'Total Adjustments'!L$14:L$53)</f>
        <v>0</v>
      </c>
      <c r="M18" s="304">
        <f>SUMIF('C Report Grouper'!$B$9:$B$48,'WW Spending Actual'!$B18,'C Report Grouper'!N$9:N$48)+SUMIF('Total Adjustments'!$B$14:$B$53,'WW Spending Actual'!$B18,'Total Adjustments'!M$14:M$53)</f>
        <v>0</v>
      </c>
      <c r="N18" s="304">
        <f>SUMIF('C Report Grouper'!$B$9:$B$48,'WW Spending Actual'!$B18,'C Report Grouper'!O$9:O$48)+SUMIF('Total Adjustments'!$B$14:$B$53,'WW Spending Actual'!$B18,'Total Adjustments'!N$14:N$53)</f>
        <v>0</v>
      </c>
      <c r="O18" s="304">
        <f>SUMIF('C Report Grouper'!$B$9:$B$48,'WW Spending Actual'!$B18,'C Report Grouper'!P$9:P$48)+SUMIF('Total Adjustments'!$B$14:$B$53,'WW Spending Actual'!$B18,'Total Adjustments'!O$14:O$53)</f>
        <v>0</v>
      </c>
      <c r="P18" s="304">
        <f>SUMIF('C Report Grouper'!$B$9:$B$48,'WW Spending Actual'!$B18,'C Report Grouper'!Q$9:Q$48)+SUMIF('Total Adjustments'!$B$14:$B$53,'WW Spending Actual'!$B18,'Total Adjustments'!P$14:P$53)</f>
        <v>0</v>
      </c>
      <c r="Q18" s="304">
        <f>SUMIF('C Report Grouper'!$B$9:$B$48,'WW Spending Actual'!$B18,'C Report Grouper'!R$9:R$48)+SUMIF('Total Adjustments'!$B$14:$B$53,'WW Spending Actual'!$B18,'Total Adjustments'!Q$14:Q$53)</f>
        <v>0</v>
      </c>
      <c r="R18" s="304">
        <f>SUMIF('C Report Grouper'!$B$9:$B$48,'WW Spending Actual'!$B18,'C Report Grouper'!S$9:S$48)+SUMIF('Total Adjustments'!$B$14:$B$53,'WW Spending Actual'!$B18,'Total Adjustments'!R$14:R$53)</f>
        <v>0</v>
      </c>
      <c r="S18" s="304">
        <f>SUMIF('C Report Grouper'!$B$9:$B$48,'WW Spending Actual'!$B18,'C Report Grouper'!T$9:T$48)+SUMIF('Total Adjustments'!$B$14:$B$53,'WW Spending Actual'!$B18,'Total Adjustments'!S$14:S$53)</f>
        <v>0</v>
      </c>
      <c r="T18" s="304">
        <f>SUMIF('C Report Grouper'!$B$9:$B$48,'WW Spending Actual'!$B18,'C Report Grouper'!U$9:U$48)+SUMIF('Total Adjustments'!$B$14:$B$53,'WW Spending Actual'!$B18,'Total Adjustments'!T$14:T$53)</f>
        <v>0</v>
      </c>
      <c r="U18" s="304">
        <f>SUMIF('C Report Grouper'!$B$9:$B$48,'WW Spending Actual'!$B18,'C Report Grouper'!V$9:V$48)+SUMIF('Total Adjustments'!$B$14:$B$53,'WW Spending Actual'!$B18,'Total Adjustments'!U$14:U$53)</f>
        <v>0</v>
      </c>
      <c r="V18" s="304">
        <f>SUMIF('C Report Grouper'!$B$9:$B$48,'WW Spending Actual'!$B18,'C Report Grouper'!W$9:W$48)+SUMIF('Total Adjustments'!$B$14:$B$53,'WW Spending Actual'!$B18,'Total Adjustments'!V$14:V$53)</f>
        <v>0</v>
      </c>
      <c r="W18" s="304">
        <f>SUMIF('C Report Grouper'!$B$9:$B$48,'WW Spending Actual'!$B18,'C Report Grouper'!X$9:X$48)+SUMIF('Total Adjustments'!$B$14:$B$53,'WW Spending Actual'!$B18,'Total Adjustments'!W$14:W$53)</f>
        <v>0</v>
      </c>
      <c r="X18" s="304">
        <f>SUMIF('C Report Grouper'!$B$9:$B$48,'WW Spending Actual'!$B18,'C Report Grouper'!Y$9:Y$48)+SUMIF('Total Adjustments'!$B$14:$B$53,'WW Spending Actual'!$B18,'Total Adjustments'!X$14:X$53)</f>
        <v>0</v>
      </c>
      <c r="Y18" s="304">
        <f>SUMIF('C Report Grouper'!$B$9:$B$48,'WW Spending Actual'!$B18,'C Report Grouper'!Z$9:Z$48)+SUMIF('Total Adjustments'!$B$14:$B$53,'WW Spending Actual'!$B18,'Total Adjustments'!Y$14:Y$53)</f>
        <v>0</v>
      </c>
      <c r="Z18" s="304">
        <f>SUMIF('C Report Grouper'!$B$9:$B$48,'WW Spending Actual'!$B18,'C Report Grouper'!AA$9:AA$48)+SUMIF('Total Adjustments'!$B$14:$B$53,'WW Spending Actual'!$B18,'Total Adjustments'!Z$14:Z$53)</f>
        <v>0</v>
      </c>
      <c r="AA18" s="304">
        <f>SUMIF('C Report Grouper'!$B$9:$B$48,'WW Spending Actual'!$B18,'C Report Grouper'!AB$9:AB$48)+SUMIF('Total Adjustments'!$B$14:$B$53,'WW Spending Actual'!$B18,'Total Adjustments'!AA$14:AA$53)</f>
        <v>0</v>
      </c>
      <c r="AB18" s="305">
        <f>SUMIF('C Report Grouper'!$B$9:$B$48,'WW Spending Actual'!$B18,'C Report Grouper'!AC$9:AC$48)+SUMIF('Total Adjustments'!$B$14:$B$53,'WW Spending Actual'!$B18,'Total Adjustments'!AB$14:AB$53)</f>
        <v>0</v>
      </c>
    </row>
    <row r="19" spans="2:28" x14ac:dyDescent="0.2">
      <c r="B19" s="150" t="str">
        <f>IFERROR(VLOOKUP(C19,'MEG Def'!$A$21:$B$26,2),"")</f>
        <v/>
      </c>
      <c r="C19" s="149"/>
      <c r="D19" s="303">
        <f>SUMIF('C Report Grouper'!$B$9:$B$48,'WW Spending Actual'!$B19,'C Report Grouper'!E$9:E$48)+SUMIF('Total Adjustments'!$B$14:$B$53,'WW Spending Actual'!$B19,'Total Adjustments'!D$14:D$53)</f>
        <v>0</v>
      </c>
      <c r="E19" s="304">
        <f>SUMIF('C Report Grouper'!$B$9:$B$48,'WW Spending Actual'!$B19,'C Report Grouper'!F$9:F$48)+SUMIF('Total Adjustments'!$B$14:$B$53,'WW Spending Actual'!$B19,'Total Adjustments'!E$14:E$53)</f>
        <v>0</v>
      </c>
      <c r="F19" s="304">
        <f>SUMIF('C Report Grouper'!$B$9:$B$48,'WW Spending Actual'!$B19,'C Report Grouper'!G$9:G$48)+SUMIF('Total Adjustments'!$B$14:$B$53,'WW Spending Actual'!$B19,'Total Adjustments'!F$14:F$53)</f>
        <v>0</v>
      </c>
      <c r="G19" s="304">
        <f>SUMIF('C Report Grouper'!$B$9:$B$48,'WW Spending Actual'!$B19,'C Report Grouper'!H$9:H$48)+SUMIF('Total Adjustments'!$B$14:$B$53,'WW Spending Actual'!$B19,'Total Adjustments'!G$14:G$53)</f>
        <v>0</v>
      </c>
      <c r="H19" s="304">
        <f>SUMIF('C Report Grouper'!$B$9:$B$48,'WW Spending Actual'!$B19,'C Report Grouper'!I$9:I$48)+SUMIF('Total Adjustments'!$B$14:$B$53,'WW Spending Actual'!$B19,'Total Adjustments'!H$14:H$53)</f>
        <v>0</v>
      </c>
      <c r="I19" s="304">
        <f>SUMIF('C Report Grouper'!$B$9:$B$48,'WW Spending Actual'!$B19,'C Report Grouper'!J$9:J$48)+SUMIF('Total Adjustments'!$B$14:$B$53,'WW Spending Actual'!$B19,'Total Adjustments'!I$14:I$53)</f>
        <v>0</v>
      </c>
      <c r="J19" s="304">
        <f>SUMIF('C Report Grouper'!$B$9:$B$48,'WW Spending Actual'!$B19,'C Report Grouper'!K$9:K$48)+SUMIF('Total Adjustments'!$B$14:$B$53,'WW Spending Actual'!$B19,'Total Adjustments'!J$14:J$53)</f>
        <v>0</v>
      </c>
      <c r="K19" s="304">
        <f>SUMIF('C Report Grouper'!$B$9:$B$48,'WW Spending Actual'!$B19,'C Report Grouper'!L$9:L$48)+SUMIF('Total Adjustments'!$B$14:$B$53,'WW Spending Actual'!$B19,'Total Adjustments'!K$14:K$53)</f>
        <v>0</v>
      </c>
      <c r="L19" s="304">
        <f>SUMIF('C Report Grouper'!$B$9:$B$48,'WW Spending Actual'!$B19,'C Report Grouper'!M$9:M$48)+SUMIF('Total Adjustments'!$B$14:$B$53,'WW Spending Actual'!$B19,'Total Adjustments'!L$14:L$53)</f>
        <v>0</v>
      </c>
      <c r="M19" s="304">
        <f>SUMIF('C Report Grouper'!$B$9:$B$48,'WW Spending Actual'!$B19,'C Report Grouper'!N$9:N$48)+SUMIF('Total Adjustments'!$B$14:$B$53,'WW Spending Actual'!$B19,'Total Adjustments'!M$14:M$53)</f>
        <v>0</v>
      </c>
      <c r="N19" s="304">
        <f>SUMIF('C Report Grouper'!$B$9:$B$48,'WW Spending Actual'!$B19,'C Report Grouper'!O$9:O$48)+SUMIF('Total Adjustments'!$B$14:$B$53,'WW Spending Actual'!$B19,'Total Adjustments'!N$14:N$53)</f>
        <v>0</v>
      </c>
      <c r="O19" s="304">
        <f>SUMIF('C Report Grouper'!$B$9:$B$48,'WW Spending Actual'!$B19,'C Report Grouper'!P$9:P$48)+SUMIF('Total Adjustments'!$B$14:$B$53,'WW Spending Actual'!$B19,'Total Adjustments'!O$14:O$53)</f>
        <v>0</v>
      </c>
      <c r="P19" s="304">
        <f>SUMIF('C Report Grouper'!$B$9:$B$48,'WW Spending Actual'!$B19,'C Report Grouper'!Q$9:Q$48)+SUMIF('Total Adjustments'!$B$14:$B$53,'WW Spending Actual'!$B19,'Total Adjustments'!P$14:P$53)</f>
        <v>0</v>
      </c>
      <c r="Q19" s="304">
        <f>SUMIF('C Report Grouper'!$B$9:$B$48,'WW Spending Actual'!$B19,'C Report Grouper'!R$9:R$48)+SUMIF('Total Adjustments'!$B$14:$B$53,'WW Spending Actual'!$B19,'Total Adjustments'!Q$14:Q$53)</f>
        <v>0</v>
      </c>
      <c r="R19" s="304">
        <f>SUMIF('C Report Grouper'!$B$9:$B$48,'WW Spending Actual'!$B19,'C Report Grouper'!S$9:S$48)+SUMIF('Total Adjustments'!$B$14:$B$53,'WW Spending Actual'!$B19,'Total Adjustments'!R$14:R$53)</f>
        <v>0</v>
      </c>
      <c r="S19" s="304">
        <f>SUMIF('C Report Grouper'!$B$9:$B$48,'WW Spending Actual'!$B19,'C Report Grouper'!T$9:T$48)+SUMIF('Total Adjustments'!$B$14:$B$53,'WW Spending Actual'!$B19,'Total Adjustments'!S$14:S$53)</f>
        <v>0</v>
      </c>
      <c r="T19" s="304">
        <f>SUMIF('C Report Grouper'!$B$9:$B$48,'WW Spending Actual'!$B19,'C Report Grouper'!U$9:U$48)+SUMIF('Total Adjustments'!$B$14:$B$53,'WW Spending Actual'!$B19,'Total Adjustments'!T$14:T$53)</f>
        <v>0</v>
      </c>
      <c r="U19" s="304">
        <f>SUMIF('C Report Grouper'!$B$9:$B$48,'WW Spending Actual'!$B19,'C Report Grouper'!V$9:V$48)+SUMIF('Total Adjustments'!$B$14:$B$53,'WW Spending Actual'!$B19,'Total Adjustments'!U$14:U$53)</f>
        <v>0</v>
      </c>
      <c r="V19" s="304">
        <f>SUMIF('C Report Grouper'!$B$9:$B$48,'WW Spending Actual'!$B19,'C Report Grouper'!W$9:W$48)+SUMIF('Total Adjustments'!$B$14:$B$53,'WW Spending Actual'!$B19,'Total Adjustments'!V$14:V$53)</f>
        <v>0</v>
      </c>
      <c r="W19" s="304">
        <f>SUMIF('C Report Grouper'!$B$9:$B$48,'WW Spending Actual'!$B19,'C Report Grouper'!X$9:X$48)+SUMIF('Total Adjustments'!$B$14:$B$53,'WW Spending Actual'!$B19,'Total Adjustments'!W$14:W$53)</f>
        <v>0</v>
      </c>
      <c r="X19" s="304">
        <f>SUMIF('C Report Grouper'!$B$9:$B$48,'WW Spending Actual'!$B19,'C Report Grouper'!Y$9:Y$48)+SUMIF('Total Adjustments'!$B$14:$B$53,'WW Spending Actual'!$B19,'Total Adjustments'!X$14:X$53)</f>
        <v>0</v>
      </c>
      <c r="Y19" s="304">
        <f>SUMIF('C Report Grouper'!$B$9:$B$48,'WW Spending Actual'!$B19,'C Report Grouper'!Z$9:Z$48)+SUMIF('Total Adjustments'!$B$14:$B$53,'WW Spending Actual'!$B19,'Total Adjustments'!Y$14:Y$53)</f>
        <v>0</v>
      </c>
      <c r="Z19" s="304">
        <f>SUMIF('C Report Grouper'!$B$9:$B$48,'WW Spending Actual'!$B19,'C Report Grouper'!AA$9:AA$48)+SUMIF('Total Adjustments'!$B$14:$B$53,'WW Spending Actual'!$B19,'Total Adjustments'!Z$14:Z$53)</f>
        <v>0</v>
      </c>
      <c r="AA19" s="304">
        <f>SUMIF('C Report Grouper'!$B$9:$B$48,'WW Spending Actual'!$B19,'C Report Grouper'!AB$9:AB$48)+SUMIF('Total Adjustments'!$B$14:$B$53,'WW Spending Actual'!$B19,'Total Adjustments'!AA$14:AA$53)</f>
        <v>0</v>
      </c>
      <c r="AB19" s="305">
        <f>SUMIF('C Report Grouper'!$B$9:$B$48,'WW Spending Actual'!$B19,'C Report Grouper'!AC$9:AC$48)+SUMIF('Total Adjustments'!$B$14:$B$53,'WW Spending Actual'!$B19,'Total Adjustments'!AB$14:AB$53)</f>
        <v>0</v>
      </c>
    </row>
    <row r="20" spans="2:28" x14ac:dyDescent="0.2">
      <c r="B20" s="150" t="str">
        <f>IFERROR(VLOOKUP(C20,'MEG Def'!$A$21:$B$26,2),"")</f>
        <v/>
      </c>
      <c r="C20" s="149"/>
      <c r="D20" s="303">
        <f>SUMIF('C Report Grouper'!$B$9:$B$48,'WW Spending Actual'!$B20,'C Report Grouper'!E$9:E$48)+SUMIF('Total Adjustments'!$B$14:$B$53,'WW Spending Actual'!$B20,'Total Adjustments'!D$14:D$53)</f>
        <v>0</v>
      </c>
      <c r="E20" s="304">
        <f>SUMIF('C Report Grouper'!$B$9:$B$48,'WW Spending Actual'!$B20,'C Report Grouper'!F$9:F$48)+SUMIF('Total Adjustments'!$B$14:$B$53,'WW Spending Actual'!$B20,'Total Adjustments'!E$14:E$53)</f>
        <v>0</v>
      </c>
      <c r="F20" s="304">
        <f>SUMIF('C Report Grouper'!$B$9:$B$48,'WW Spending Actual'!$B20,'C Report Grouper'!G$9:G$48)+SUMIF('Total Adjustments'!$B$14:$B$53,'WW Spending Actual'!$B20,'Total Adjustments'!F$14:F$53)</f>
        <v>0</v>
      </c>
      <c r="G20" s="304">
        <f>SUMIF('C Report Grouper'!$B$9:$B$48,'WW Spending Actual'!$B20,'C Report Grouper'!H$9:H$48)+SUMIF('Total Adjustments'!$B$14:$B$53,'WW Spending Actual'!$B20,'Total Adjustments'!G$14:G$53)</f>
        <v>0</v>
      </c>
      <c r="H20" s="304">
        <f>SUMIF('C Report Grouper'!$B$9:$B$48,'WW Spending Actual'!$B20,'C Report Grouper'!I$9:I$48)+SUMIF('Total Adjustments'!$B$14:$B$53,'WW Spending Actual'!$B20,'Total Adjustments'!H$14:H$53)</f>
        <v>0</v>
      </c>
      <c r="I20" s="304">
        <f>SUMIF('C Report Grouper'!$B$9:$B$48,'WW Spending Actual'!$B20,'C Report Grouper'!J$9:J$48)+SUMIF('Total Adjustments'!$B$14:$B$53,'WW Spending Actual'!$B20,'Total Adjustments'!I$14:I$53)</f>
        <v>0</v>
      </c>
      <c r="J20" s="304">
        <f>SUMIF('C Report Grouper'!$B$9:$B$48,'WW Spending Actual'!$B20,'C Report Grouper'!K$9:K$48)+SUMIF('Total Adjustments'!$B$14:$B$53,'WW Spending Actual'!$B20,'Total Adjustments'!J$14:J$53)</f>
        <v>0</v>
      </c>
      <c r="K20" s="304">
        <f>SUMIF('C Report Grouper'!$B$9:$B$48,'WW Spending Actual'!$B20,'C Report Grouper'!L$9:L$48)+SUMIF('Total Adjustments'!$B$14:$B$53,'WW Spending Actual'!$B20,'Total Adjustments'!K$14:K$53)</f>
        <v>0</v>
      </c>
      <c r="L20" s="304">
        <f>SUMIF('C Report Grouper'!$B$9:$B$48,'WW Spending Actual'!$B20,'C Report Grouper'!M$9:M$48)+SUMIF('Total Adjustments'!$B$14:$B$53,'WW Spending Actual'!$B20,'Total Adjustments'!L$14:L$53)</f>
        <v>0</v>
      </c>
      <c r="M20" s="304">
        <f>SUMIF('C Report Grouper'!$B$9:$B$48,'WW Spending Actual'!$B20,'C Report Grouper'!N$9:N$48)+SUMIF('Total Adjustments'!$B$14:$B$53,'WW Spending Actual'!$B20,'Total Adjustments'!M$14:M$53)</f>
        <v>0</v>
      </c>
      <c r="N20" s="304">
        <f>SUMIF('C Report Grouper'!$B$9:$B$48,'WW Spending Actual'!$B20,'C Report Grouper'!O$9:O$48)+SUMIF('Total Adjustments'!$B$14:$B$53,'WW Spending Actual'!$B20,'Total Adjustments'!N$14:N$53)</f>
        <v>0</v>
      </c>
      <c r="O20" s="304">
        <f>SUMIF('C Report Grouper'!$B$9:$B$48,'WW Spending Actual'!$B20,'C Report Grouper'!P$9:P$48)+SUMIF('Total Adjustments'!$B$14:$B$53,'WW Spending Actual'!$B20,'Total Adjustments'!O$14:O$53)</f>
        <v>0</v>
      </c>
      <c r="P20" s="304">
        <f>SUMIF('C Report Grouper'!$B$9:$B$48,'WW Spending Actual'!$B20,'C Report Grouper'!Q$9:Q$48)+SUMIF('Total Adjustments'!$B$14:$B$53,'WW Spending Actual'!$B20,'Total Adjustments'!P$14:P$53)</f>
        <v>0</v>
      </c>
      <c r="Q20" s="304">
        <f>SUMIF('C Report Grouper'!$B$9:$B$48,'WW Spending Actual'!$B20,'C Report Grouper'!R$9:R$48)+SUMIF('Total Adjustments'!$B$14:$B$53,'WW Spending Actual'!$B20,'Total Adjustments'!Q$14:Q$53)</f>
        <v>0</v>
      </c>
      <c r="R20" s="304">
        <f>SUMIF('C Report Grouper'!$B$9:$B$48,'WW Spending Actual'!$B20,'C Report Grouper'!S$9:S$48)+SUMIF('Total Adjustments'!$B$14:$B$53,'WW Spending Actual'!$B20,'Total Adjustments'!R$14:R$53)</f>
        <v>0</v>
      </c>
      <c r="S20" s="304">
        <f>SUMIF('C Report Grouper'!$B$9:$B$48,'WW Spending Actual'!$B20,'C Report Grouper'!T$9:T$48)+SUMIF('Total Adjustments'!$B$14:$B$53,'WW Spending Actual'!$B20,'Total Adjustments'!S$14:S$53)</f>
        <v>0</v>
      </c>
      <c r="T20" s="304">
        <f>SUMIF('C Report Grouper'!$B$9:$B$48,'WW Spending Actual'!$B20,'C Report Grouper'!U$9:U$48)+SUMIF('Total Adjustments'!$B$14:$B$53,'WW Spending Actual'!$B20,'Total Adjustments'!T$14:T$53)</f>
        <v>0</v>
      </c>
      <c r="U20" s="304">
        <f>SUMIF('C Report Grouper'!$B$9:$B$48,'WW Spending Actual'!$B20,'C Report Grouper'!V$9:V$48)+SUMIF('Total Adjustments'!$B$14:$B$53,'WW Spending Actual'!$B20,'Total Adjustments'!U$14:U$53)</f>
        <v>0</v>
      </c>
      <c r="V20" s="304">
        <f>SUMIF('C Report Grouper'!$B$9:$B$48,'WW Spending Actual'!$B20,'C Report Grouper'!W$9:W$48)+SUMIF('Total Adjustments'!$B$14:$B$53,'WW Spending Actual'!$B20,'Total Adjustments'!V$14:V$53)</f>
        <v>0</v>
      </c>
      <c r="W20" s="304">
        <f>SUMIF('C Report Grouper'!$B$9:$B$48,'WW Spending Actual'!$B20,'C Report Grouper'!X$9:X$48)+SUMIF('Total Adjustments'!$B$14:$B$53,'WW Spending Actual'!$B20,'Total Adjustments'!W$14:W$53)</f>
        <v>0</v>
      </c>
      <c r="X20" s="304">
        <f>SUMIF('C Report Grouper'!$B$9:$B$48,'WW Spending Actual'!$B20,'C Report Grouper'!Y$9:Y$48)+SUMIF('Total Adjustments'!$B$14:$B$53,'WW Spending Actual'!$B20,'Total Adjustments'!X$14:X$53)</f>
        <v>0</v>
      </c>
      <c r="Y20" s="304">
        <f>SUMIF('C Report Grouper'!$B$9:$B$48,'WW Spending Actual'!$B20,'C Report Grouper'!Z$9:Z$48)+SUMIF('Total Adjustments'!$B$14:$B$53,'WW Spending Actual'!$B20,'Total Adjustments'!Y$14:Y$53)</f>
        <v>0</v>
      </c>
      <c r="Z20" s="304">
        <f>SUMIF('C Report Grouper'!$B$9:$B$48,'WW Spending Actual'!$B20,'C Report Grouper'!AA$9:AA$48)+SUMIF('Total Adjustments'!$B$14:$B$53,'WW Spending Actual'!$B20,'Total Adjustments'!Z$14:Z$53)</f>
        <v>0</v>
      </c>
      <c r="AA20" s="304">
        <f>SUMIF('C Report Grouper'!$B$9:$B$48,'WW Spending Actual'!$B20,'C Report Grouper'!AB$9:AB$48)+SUMIF('Total Adjustments'!$B$14:$B$53,'WW Spending Actual'!$B20,'Total Adjustments'!AA$14:AA$53)</f>
        <v>0</v>
      </c>
      <c r="AB20" s="305">
        <f>SUMIF('C Report Grouper'!$B$9:$B$48,'WW Spending Actual'!$B20,'C Report Grouper'!AC$9:AC$48)+SUMIF('Total Adjustments'!$B$14:$B$53,'WW Spending Actual'!$B20,'Total Adjustments'!AB$14:AB$53)</f>
        <v>0</v>
      </c>
    </row>
    <row r="21" spans="2:28" x14ac:dyDescent="0.2">
      <c r="B21" s="150" t="str">
        <f>IFERROR(VLOOKUP(C21,'MEG Def'!$A$21:$B$26,2),"")</f>
        <v/>
      </c>
      <c r="C21" s="149"/>
      <c r="D21" s="303">
        <f>SUMIF('C Report Grouper'!$B$9:$B$48,'WW Spending Actual'!$B21,'C Report Grouper'!E$9:E$48)+SUMIF('Total Adjustments'!$B$14:$B$53,'WW Spending Actual'!$B21,'Total Adjustments'!D$14:D$53)</f>
        <v>0</v>
      </c>
      <c r="E21" s="304">
        <f>SUMIF('C Report Grouper'!$B$9:$B$48,'WW Spending Actual'!$B21,'C Report Grouper'!F$9:F$48)+SUMIF('Total Adjustments'!$B$14:$B$53,'WW Spending Actual'!$B21,'Total Adjustments'!E$14:E$53)</f>
        <v>0</v>
      </c>
      <c r="F21" s="304">
        <f>SUMIF('C Report Grouper'!$B$9:$B$48,'WW Spending Actual'!$B21,'C Report Grouper'!G$9:G$48)+SUMIF('Total Adjustments'!$B$14:$B$53,'WW Spending Actual'!$B21,'Total Adjustments'!F$14:F$53)</f>
        <v>0</v>
      </c>
      <c r="G21" s="304">
        <f>SUMIF('C Report Grouper'!$B$9:$B$48,'WW Spending Actual'!$B21,'C Report Grouper'!H$9:H$48)+SUMIF('Total Adjustments'!$B$14:$B$53,'WW Spending Actual'!$B21,'Total Adjustments'!G$14:G$53)</f>
        <v>0</v>
      </c>
      <c r="H21" s="304">
        <f>SUMIF('C Report Grouper'!$B$9:$B$48,'WW Spending Actual'!$B21,'C Report Grouper'!I$9:I$48)+SUMIF('Total Adjustments'!$B$14:$B$53,'WW Spending Actual'!$B21,'Total Adjustments'!H$14:H$53)</f>
        <v>0</v>
      </c>
      <c r="I21" s="304">
        <f>SUMIF('C Report Grouper'!$B$9:$B$48,'WW Spending Actual'!$B21,'C Report Grouper'!J$9:J$48)+SUMIF('Total Adjustments'!$B$14:$B$53,'WW Spending Actual'!$B21,'Total Adjustments'!I$14:I$53)</f>
        <v>0</v>
      </c>
      <c r="J21" s="304">
        <f>SUMIF('C Report Grouper'!$B$9:$B$48,'WW Spending Actual'!$B21,'C Report Grouper'!K$9:K$48)+SUMIF('Total Adjustments'!$B$14:$B$53,'WW Spending Actual'!$B21,'Total Adjustments'!J$14:J$53)</f>
        <v>0</v>
      </c>
      <c r="K21" s="304">
        <f>SUMIF('C Report Grouper'!$B$9:$B$48,'WW Spending Actual'!$B21,'C Report Grouper'!L$9:L$48)+SUMIF('Total Adjustments'!$B$14:$B$53,'WW Spending Actual'!$B21,'Total Adjustments'!K$14:K$53)</f>
        <v>0</v>
      </c>
      <c r="L21" s="304">
        <f>SUMIF('C Report Grouper'!$B$9:$B$48,'WW Spending Actual'!$B21,'C Report Grouper'!M$9:M$48)+SUMIF('Total Adjustments'!$B$14:$B$53,'WW Spending Actual'!$B21,'Total Adjustments'!L$14:L$53)</f>
        <v>0</v>
      </c>
      <c r="M21" s="304">
        <f>SUMIF('C Report Grouper'!$B$9:$B$48,'WW Spending Actual'!$B21,'C Report Grouper'!N$9:N$48)+SUMIF('Total Adjustments'!$B$14:$B$53,'WW Spending Actual'!$B21,'Total Adjustments'!M$14:M$53)</f>
        <v>0</v>
      </c>
      <c r="N21" s="304">
        <f>SUMIF('C Report Grouper'!$B$9:$B$48,'WW Spending Actual'!$B21,'C Report Grouper'!O$9:O$48)+SUMIF('Total Adjustments'!$B$14:$B$53,'WW Spending Actual'!$B21,'Total Adjustments'!N$14:N$53)</f>
        <v>0</v>
      </c>
      <c r="O21" s="304">
        <f>SUMIF('C Report Grouper'!$B$9:$B$48,'WW Spending Actual'!$B21,'C Report Grouper'!P$9:P$48)+SUMIF('Total Adjustments'!$B$14:$B$53,'WW Spending Actual'!$B21,'Total Adjustments'!O$14:O$53)</f>
        <v>0</v>
      </c>
      <c r="P21" s="304">
        <f>SUMIF('C Report Grouper'!$B$9:$B$48,'WW Spending Actual'!$B21,'C Report Grouper'!Q$9:Q$48)+SUMIF('Total Adjustments'!$B$14:$B$53,'WW Spending Actual'!$B21,'Total Adjustments'!P$14:P$53)</f>
        <v>0</v>
      </c>
      <c r="Q21" s="304">
        <f>SUMIF('C Report Grouper'!$B$9:$B$48,'WW Spending Actual'!$B21,'C Report Grouper'!R$9:R$48)+SUMIF('Total Adjustments'!$B$14:$B$53,'WW Spending Actual'!$B21,'Total Adjustments'!Q$14:Q$53)</f>
        <v>0</v>
      </c>
      <c r="R21" s="304">
        <f>SUMIF('C Report Grouper'!$B$9:$B$48,'WW Spending Actual'!$B21,'C Report Grouper'!S$9:S$48)+SUMIF('Total Adjustments'!$B$14:$B$53,'WW Spending Actual'!$B21,'Total Adjustments'!R$14:R$53)</f>
        <v>0</v>
      </c>
      <c r="S21" s="304">
        <f>SUMIF('C Report Grouper'!$B$9:$B$48,'WW Spending Actual'!$B21,'C Report Grouper'!T$9:T$48)+SUMIF('Total Adjustments'!$B$14:$B$53,'WW Spending Actual'!$B21,'Total Adjustments'!S$14:S$53)</f>
        <v>0</v>
      </c>
      <c r="T21" s="304">
        <f>SUMIF('C Report Grouper'!$B$9:$B$48,'WW Spending Actual'!$B21,'C Report Grouper'!U$9:U$48)+SUMIF('Total Adjustments'!$B$14:$B$53,'WW Spending Actual'!$B21,'Total Adjustments'!T$14:T$53)</f>
        <v>0</v>
      </c>
      <c r="U21" s="304">
        <f>SUMIF('C Report Grouper'!$B$9:$B$48,'WW Spending Actual'!$B21,'C Report Grouper'!V$9:V$48)+SUMIF('Total Adjustments'!$B$14:$B$53,'WW Spending Actual'!$B21,'Total Adjustments'!U$14:U$53)</f>
        <v>0</v>
      </c>
      <c r="V21" s="304">
        <f>SUMIF('C Report Grouper'!$B$9:$B$48,'WW Spending Actual'!$B21,'C Report Grouper'!W$9:W$48)+SUMIF('Total Adjustments'!$B$14:$B$53,'WW Spending Actual'!$B21,'Total Adjustments'!V$14:V$53)</f>
        <v>0</v>
      </c>
      <c r="W21" s="304">
        <f>SUMIF('C Report Grouper'!$B$9:$B$48,'WW Spending Actual'!$B21,'C Report Grouper'!X$9:X$48)+SUMIF('Total Adjustments'!$B$14:$B$53,'WW Spending Actual'!$B21,'Total Adjustments'!W$14:W$53)</f>
        <v>0</v>
      </c>
      <c r="X21" s="304">
        <f>SUMIF('C Report Grouper'!$B$9:$B$48,'WW Spending Actual'!$B21,'C Report Grouper'!Y$9:Y$48)+SUMIF('Total Adjustments'!$B$14:$B$53,'WW Spending Actual'!$B21,'Total Adjustments'!X$14:X$53)</f>
        <v>0</v>
      </c>
      <c r="Y21" s="304">
        <f>SUMIF('C Report Grouper'!$B$9:$B$48,'WW Spending Actual'!$B21,'C Report Grouper'!Z$9:Z$48)+SUMIF('Total Adjustments'!$B$14:$B$53,'WW Spending Actual'!$B21,'Total Adjustments'!Y$14:Y$53)</f>
        <v>0</v>
      </c>
      <c r="Z21" s="304">
        <f>SUMIF('C Report Grouper'!$B$9:$B$48,'WW Spending Actual'!$B21,'C Report Grouper'!AA$9:AA$48)+SUMIF('Total Adjustments'!$B$14:$B$53,'WW Spending Actual'!$B21,'Total Adjustments'!Z$14:Z$53)</f>
        <v>0</v>
      </c>
      <c r="AA21" s="304">
        <f>SUMIF('C Report Grouper'!$B$9:$B$48,'WW Spending Actual'!$B21,'C Report Grouper'!AB$9:AB$48)+SUMIF('Total Adjustments'!$B$14:$B$53,'WW Spending Actual'!$B21,'Total Adjustments'!AA$14:AA$53)</f>
        <v>0</v>
      </c>
      <c r="AB21" s="305">
        <f>SUMIF('C Report Grouper'!$B$9:$B$48,'WW Spending Actual'!$B21,'C Report Grouper'!AC$9:AC$48)+SUMIF('Total Adjustments'!$B$14:$B$53,'WW Spending Actual'!$B21,'Total Adjustments'!AB$14:AB$53)</f>
        <v>0</v>
      </c>
    </row>
    <row r="22" spans="2:28" x14ac:dyDescent="0.2">
      <c r="B22" s="150"/>
      <c r="C22" s="213"/>
      <c r="D22" s="303">
        <f>SUMIF('C Report Grouper'!$B$9:$B$48,'WW Spending Actual'!$B22,'C Report Grouper'!E$9:E$48)+SUMIF('Total Adjustments'!$B$14:$B$53,'WW Spending Actual'!$B22,'Total Adjustments'!D$14:D$53)</f>
        <v>0</v>
      </c>
      <c r="E22" s="304">
        <f>SUMIF('C Report Grouper'!$B$9:$B$48,'WW Spending Actual'!$B22,'C Report Grouper'!F$9:F$48)+SUMIF('Total Adjustments'!$B$14:$B$53,'WW Spending Actual'!$B22,'Total Adjustments'!E$14:E$53)</f>
        <v>0</v>
      </c>
      <c r="F22" s="304">
        <f>SUMIF('C Report Grouper'!$B$9:$B$48,'WW Spending Actual'!$B22,'C Report Grouper'!G$9:G$48)+SUMIF('Total Adjustments'!$B$14:$B$53,'WW Spending Actual'!$B22,'Total Adjustments'!F$14:F$53)</f>
        <v>0</v>
      </c>
      <c r="G22" s="304">
        <f>SUMIF('C Report Grouper'!$B$9:$B$48,'WW Spending Actual'!$B22,'C Report Grouper'!H$9:H$48)+SUMIF('Total Adjustments'!$B$14:$B$53,'WW Spending Actual'!$B22,'Total Adjustments'!G$14:G$53)</f>
        <v>0</v>
      </c>
      <c r="H22" s="304">
        <f>SUMIF('C Report Grouper'!$B$9:$B$48,'WW Spending Actual'!$B22,'C Report Grouper'!I$9:I$48)+SUMIF('Total Adjustments'!$B$14:$B$53,'WW Spending Actual'!$B22,'Total Adjustments'!H$14:H$53)</f>
        <v>0</v>
      </c>
      <c r="I22" s="304">
        <f>SUMIF('C Report Grouper'!$B$9:$B$48,'WW Spending Actual'!$B22,'C Report Grouper'!J$9:J$48)+SUMIF('Total Adjustments'!$B$14:$B$53,'WW Spending Actual'!$B22,'Total Adjustments'!I$14:I$53)</f>
        <v>0</v>
      </c>
      <c r="J22" s="304">
        <f>SUMIF('C Report Grouper'!$B$9:$B$48,'WW Spending Actual'!$B22,'C Report Grouper'!K$9:K$48)+SUMIF('Total Adjustments'!$B$14:$B$53,'WW Spending Actual'!$B22,'Total Adjustments'!J$14:J$53)</f>
        <v>0</v>
      </c>
      <c r="K22" s="304">
        <f>SUMIF('C Report Grouper'!$B$9:$B$48,'WW Spending Actual'!$B22,'C Report Grouper'!L$9:L$48)+SUMIF('Total Adjustments'!$B$14:$B$53,'WW Spending Actual'!$B22,'Total Adjustments'!K$14:K$53)</f>
        <v>0</v>
      </c>
      <c r="L22" s="304">
        <f>SUMIF('C Report Grouper'!$B$9:$B$48,'WW Spending Actual'!$B22,'C Report Grouper'!M$9:M$48)+SUMIF('Total Adjustments'!$B$14:$B$53,'WW Spending Actual'!$B22,'Total Adjustments'!L$14:L$53)</f>
        <v>0</v>
      </c>
      <c r="M22" s="304">
        <f>SUMIF('C Report Grouper'!$B$9:$B$48,'WW Spending Actual'!$B22,'C Report Grouper'!N$9:N$48)+SUMIF('Total Adjustments'!$B$14:$B$53,'WW Spending Actual'!$B22,'Total Adjustments'!M$14:M$53)</f>
        <v>0</v>
      </c>
      <c r="N22" s="304">
        <f>SUMIF('C Report Grouper'!$B$9:$B$48,'WW Spending Actual'!$B22,'C Report Grouper'!O$9:O$48)+SUMIF('Total Adjustments'!$B$14:$B$53,'WW Spending Actual'!$B22,'Total Adjustments'!N$14:N$53)</f>
        <v>0</v>
      </c>
      <c r="O22" s="304">
        <f>SUMIF('C Report Grouper'!$B$9:$B$48,'WW Spending Actual'!$B22,'C Report Grouper'!P$9:P$48)+SUMIF('Total Adjustments'!$B$14:$B$53,'WW Spending Actual'!$B22,'Total Adjustments'!O$14:O$53)</f>
        <v>0</v>
      </c>
      <c r="P22" s="304">
        <f>SUMIF('C Report Grouper'!$B$9:$B$48,'WW Spending Actual'!$B22,'C Report Grouper'!Q$9:Q$48)+SUMIF('Total Adjustments'!$B$14:$B$53,'WW Spending Actual'!$B22,'Total Adjustments'!P$14:P$53)</f>
        <v>0</v>
      </c>
      <c r="Q22" s="304">
        <f>SUMIF('C Report Grouper'!$B$9:$B$48,'WW Spending Actual'!$B22,'C Report Grouper'!R$9:R$48)+SUMIF('Total Adjustments'!$B$14:$B$53,'WW Spending Actual'!$B22,'Total Adjustments'!Q$14:Q$53)</f>
        <v>0</v>
      </c>
      <c r="R22" s="304">
        <f>SUMIF('C Report Grouper'!$B$9:$B$48,'WW Spending Actual'!$B22,'C Report Grouper'!S$9:S$48)+SUMIF('Total Adjustments'!$B$14:$B$53,'WW Spending Actual'!$B22,'Total Adjustments'!R$14:R$53)</f>
        <v>0</v>
      </c>
      <c r="S22" s="304">
        <f>SUMIF('C Report Grouper'!$B$9:$B$48,'WW Spending Actual'!$B22,'C Report Grouper'!T$9:T$48)+SUMIF('Total Adjustments'!$B$14:$B$53,'WW Spending Actual'!$B22,'Total Adjustments'!S$14:S$53)</f>
        <v>0</v>
      </c>
      <c r="T22" s="304">
        <f>SUMIF('C Report Grouper'!$B$9:$B$48,'WW Spending Actual'!$B22,'C Report Grouper'!U$9:U$48)+SUMIF('Total Adjustments'!$B$14:$B$53,'WW Spending Actual'!$B22,'Total Adjustments'!T$14:T$53)</f>
        <v>0</v>
      </c>
      <c r="U22" s="304">
        <f>SUMIF('C Report Grouper'!$B$9:$B$48,'WW Spending Actual'!$B22,'C Report Grouper'!V$9:V$48)+SUMIF('Total Adjustments'!$B$14:$B$53,'WW Spending Actual'!$B22,'Total Adjustments'!U$14:U$53)</f>
        <v>0</v>
      </c>
      <c r="V22" s="304">
        <f>SUMIF('C Report Grouper'!$B$9:$B$48,'WW Spending Actual'!$B22,'C Report Grouper'!W$9:W$48)+SUMIF('Total Adjustments'!$B$14:$B$53,'WW Spending Actual'!$B22,'Total Adjustments'!V$14:V$53)</f>
        <v>0</v>
      </c>
      <c r="W22" s="304">
        <f>SUMIF('C Report Grouper'!$B$9:$B$48,'WW Spending Actual'!$B22,'C Report Grouper'!X$9:X$48)+SUMIF('Total Adjustments'!$B$14:$B$53,'WW Spending Actual'!$B22,'Total Adjustments'!W$14:W$53)</f>
        <v>0</v>
      </c>
      <c r="X22" s="304">
        <f>SUMIF('C Report Grouper'!$B$9:$B$48,'WW Spending Actual'!$B22,'C Report Grouper'!Y$9:Y$48)+SUMIF('Total Adjustments'!$B$14:$B$53,'WW Spending Actual'!$B22,'Total Adjustments'!X$14:X$53)</f>
        <v>0</v>
      </c>
      <c r="Y22" s="304">
        <f>SUMIF('C Report Grouper'!$B$9:$B$48,'WW Spending Actual'!$B22,'C Report Grouper'!Z$9:Z$48)+SUMIF('Total Adjustments'!$B$14:$B$53,'WW Spending Actual'!$B22,'Total Adjustments'!Y$14:Y$53)</f>
        <v>0</v>
      </c>
      <c r="Z22" s="304">
        <f>SUMIF('C Report Grouper'!$B$9:$B$48,'WW Spending Actual'!$B22,'C Report Grouper'!AA$9:AA$48)+SUMIF('Total Adjustments'!$B$14:$B$53,'WW Spending Actual'!$B22,'Total Adjustments'!Z$14:Z$53)</f>
        <v>0</v>
      </c>
      <c r="AA22" s="304">
        <f>SUMIF('C Report Grouper'!$B$9:$B$48,'WW Spending Actual'!$B22,'C Report Grouper'!AB$9:AB$48)+SUMIF('Total Adjustments'!$B$14:$B$53,'WW Spending Actual'!$B22,'Total Adjustments'!AA$14:AA$53)</f>
        <v>0</v>
      </c>
      <c r="AB22" s="305">
        <f>SUMIF('C Report Grouper'!$B$9:$B$48,'WW Spending Actual'!$B22,'C Report Grouper'!AC$9:AC$48)+SUMIF('Total Adjustments'!$B$14:$B$53,'WW Spending Actual'!$B22,'Total Adjustments'!AB$14:AB$53)</f>
        <v>0</v>
      </c>
    </row>
    <row r="23" spans="2:28" x14ac:dyDescent="0.2">
      <c r="B23" s="151" t="s">
        <v>43</v>
      </c>
      <c r="C23" s="149"/>
      <c r="D23" s="303">
        <f>SUMIF('C Report Grouper'!$B$9:$B$48,'WW Spending Actual'!$B23,'C Report Grouper'!E$9:E$48)+SUMIF('Total Adjustments'!$B$14:$B$53,'WW Spending Actual'!$B23,'Total Adjustments'!D$14:D$53)</f>
        <v>0</v>
      </c>
      <c r="E23" s="304">
        <f>SUMIF('C Report Grouper'!$B$9:$B$48,'WW Spending Actual'!$B23,'C Report Grouper'!F$9:F$48)+SUMIF('Total Adjustments'!$B$14:$B$53,'WW Spending Actual'!$B23,'Total Adjustments'!E$14:E$53)</f>
        <v>0</v>
      </c>
      <c r="F23" s="304">
        <f>SUMIF('C Report Grouper'!$B$9:$B$48,'WW Spending Actual'!$B23,'C Report Grouper'!G$9:G$48)+SUMIF('Total Adjustments'!$B$14:$B$53,'WW Spending Actual'!$B23,'Total Adjustments'!F$14:F$53)</f>
        <v>0</v>
      </c>
      <c r="G23" s="304">
        <f>SUMIF('C Report Grouper'!$B$9:$B$48,'WW Spending Actual'!$B23,'C Report Grouper'!H$9:H$48)+SUMIF('Total Adjustments'!$B$14:$B$53,'WW Spending Actual'!$B23,'Total Adjustments'!G$14:G$53)</f>
        <v>0</v>
      </c>
      <c r="H23" s="304">
        <f>SUMIF('C Report Grouper'!$B$9:$B$48,'WW Spending Actual'!$B23,'C Report Grouper'!I$9:I$48)+SUMIF('Total Adjustments'!$B$14:$B$53,'WW Spending Actual'!$B23,'Total Adjustments'!H$14:H$53)</f>
        <v>0</v>
      </c>
      <c r="I23" s="304">
        <f>SUMIF('C Report Grouper'!$B$9:$B$48,'WW Spending Actual'!$B23,'C Report Grouper'!J$9:J$48)+SUMIF('Total Adjustments'!$B$14:$B$53,'WW Spending Actual'!$B23,'Total Adjustments'!I$14:I$53)</f>
        <v>0</v>
      </c>
      <c r="J23" s="304">
        <f>SUMIF('C Report Grouper'!$B$9:$B$48,'WW Spending Actual'!$B23,'C Report Grouper'!K$9:K$48)+SUMIF('Total Adjustments'!$B$14:$B$53,'WW Spending Actual'!$B23,'Total Adjustments'!J$14:J$53)</f>
        <v>0</v>
      </c>
      <c r="K23" s="304">
        <f>SUMIF('C Report Grouper'!$B$9:$B$48,'WW Spending Actual'!$B23,'C Report Grouper'!L$9:L$48)+SUMIF('Total Adjustments'!$B$14:$B$53,'WW Spending Actual'!$B23,'Total Adjustments'!K$14:K$53)</f>
        <v>0</v>
      </c>
      <c r="L23" s="304">
        <f>SUMIF('C Report Grouper'!$B$9:$B$48,'WW Spending Actual'!$B23,'C Report Grouper'!M$9:M$48)+SUMIF('Total Adjustments'!$B$14:$B$53,'WW Spending Actual'!$B23,'Total Adjustments'!L$14:L$53)</f>
        <v>0</v>
      </c>
      <c r="M23" s="304">
        <f>SUMIF('C Report Grouper'!$B$9:$B$48,'WW Spending Actual'!$B23,'C Report Grouper'!N$9:N$48)+SUMIF('Total Adjustments'!$B$14:$B$53,'WW Spending Actual'!$B23,'Total Adjustments'!M$14:M$53)</f>
        <v>0</v>
      </c>
      <c r="N23" s="304">
        <f>SUMIF('C Report Grouper'!$B$9:$B$48,'WW Spending Actual'!$B23,'C Report Grouper'!O$9:O$48)+SUMIF('Total Adjustments'!$B$14:$B$53,'WW Spending Actual'!$B23,'Total Adjustments'!N$14:N$53)</f>
        <v>0</v>
      </c>
      <c r="O23" s="304">
        <f>SUMIF('C Report Grouper'!$B$9:$B$48,'WW Spending Actual'!$B23,'C Report Grouper'!P$9:P$48)+SUMIF('Total Adjustments'!$B$14:$B$53,'WW Spending Actual'!$B23,'Total Adjustments'!O$14:O$53)</f>
        <v>0</v>
      </c>
      <c r="P23" s="304">
        <f>SUMIF('C Report Grouper'!$B$9:$B$48,'WW Spending Actual'!$B23,'C Report Grouper'!Q$9:Q$48)+SUMIF('Total Adjustments'!$B$14:$B$53,'WW Spending Actual'!$B23,'Total Adjustments'!P$14:P$53)</f>
        <v>0</v>
      </c>
      <c r="Q23" s="304">
        <f>SUMIF('C Report Grouper'!$B$9:$B$48,'WW Spending Actual'!$B23,'C Report Grouper'!R$9:R$48)+SUMIF('Total Adjustments'!$B$14:$B$53,'WW Spending Actual'!$B23,'Total Adjustments'!Q$14:Q$53)</f>
        <v>0</v>
      </c>
      <c r="R23" s="304">
        <f>SUMIF('C Report Grouper'!$B$9:$B$48,'WW Spending Actual'!$B23,'C Report Grouper'!S$9:S$48)+SUMIF('Total Adjustments'!$B$14:$B$53,'WW Spending Actual'!$B23,'Total Adjustments'!R$14:R$53)</f>
        <v>0</v>
      </c>
      <c r="S23" s="304">
        <f>SUMIF('C Report Grouper'!$B$9:$B$48,'WW Spending Actual'!$B23,'C Report Grouper'!T$9:T$48)+SUMIF('Total Adjustments'!$B$14:$B$53,'WW Spending Actual'!$B23,'Total Adjustments'!S$14:S$53)</f>
        <v>0</v>
      </c>
      <c r="T23" s="304">
        <f>SUMIF('C Report Grouper'!$B$9:$B$48,'WW Spending Actual'!$B23,'C Report Grouper'!U$9:U$48)+SUMIF('Total Adjustments'!$B$14:$B$53,'WW Spending Actual'!$B23,'Total Adjustments'!T$14:T$53)</f>
        <v>0</v>
      </c>
      <c r="U23" s="304">
        <f>SUMIF('C Report Grouper'!$B$9:$B$48,'WW Spending Actual'!$B23,'C Report Grouper'!V$9:V$48)+SUMIF('Total Adjustments'!$B$14:$B$53,'WW Spending Actual'!$B23,'Total Adjustments'!U$14:U$53)</f>
        <v>0</v>
      </c>
      <c r="V23" s="304">
        <f>SUMIF('C Report Grouper'!$B$9:$B$48,'WW Spending Actual'!$B23,'C Report Grouper'!W$9:W$48)+SUMIF('Total Adjustments'!$B$14:$B$53,'WW Spending Actual'!$B23,'Total Adjustments'!V$14:V$53)</f>
        <v>0</v>
      </c>
      <c r="W23" s="304">
        <f>SUMIF('C Report Grouper'!$B$9:$B$48,'WW Spending Actual'!$B23,'C Report Grouper'!X$9:X$48)+SUMIF('Total Adjustments'!$B$14:$B$53,'WW Spending Actual'!$B23,'Total Adjustments'!W$14:W$53)</f>
        <v>0</v>
      </c>
      <c r="X23" s="304">
        <f>SUMIF('C Report Grouper'!$B$9:$B$48,'WW Spending Actual'!$B23,'C Report Grouper'!Y$9:Y$48)+SUMIF('Total Adjustments'!$B$14:$B$53,'WW Spending Actual'!$B23,'Total Adjustments'!X$14:X$53)</f>
        <v>0</v>
      </c>
      <c r="Y23" s="304">
        <f>SUMIF('C Report Grouper'!$B$9:$B$48,'WW Spending Actual'!$B23,'C Report Grouper'!Z$9:Z$48)+SUMIF('Total Adjustments'!$B$14:$B$53,'WW Spending Actual'!$B23,'Total Adjustments'!Y$14:Y$53)</f>
        <v>0</v>
      </c>
      <c r="Z23" s="304">
        <f>SUMIF('C Report Grouper'!$B$9:$B$48,'WW Spending Actual'!$B23,'C Report Grouper'!AA$9:AA$48)+SUMIF('Total Adjustments'!$B$14:$B$53,'WW Spending Actual'!$B23,'Total Adjustments'!Z$14:Z$53)</f>
        <v>0</v>
      </c>
      <c r="AA23" s="304">
        <f>SUMIF('C Report Grouper'!$B$9:$B$48,'WW Spending Actual'!$B23,'C Report Grouper'!AB$9:AB$48)+SUMIF('Total Adjustments'!$B$14:$B$53,'WW Spending Actual'!$B23,'Total Adjustments'!AA$14:AA$53)</f>
        <v>0</v>
      </c>
      <c r="AB23" s="305">
        <f>SUMIF('C Report Grouper'!$B$9:$B$48,'WW Spending Actual'!$B23,'C Report Grouper'!AC$9:AC$48)+SUMIF('Total Adjustments'!$B$14:$B$53,'WW Spending Actual'!$B23,'Total Adjustments'!AB$14:AB$53)</f>
        <v>0</v>
      </c>
    </row>
    <row r="24" spans="2:28" x14ac:dyDescent="0.2">
      <c r="B24" s="150" t="str">
        <f>IFERROR(VLOOKUP(C24,'MEG Def'!$A$35:$B$40,2),"")</f>
        <v/>
      </c>
      <c r="C24" s="213"/>
      <c r="D24" s="303">
        <f>SUMIF('C Report Grouper'!$B$9:$B$48,'WW Spending Actual'!$B24,'C Report Grouper'!E$9:E$48)+SUMIF('Total Adjustments'!$B$14:$B$53,'WW Spending Actual'!$B24,'Total Adjustments'!D$14:D$53)</f>
        <v>0</v>
      </c>
      <c r="E24" s="304">
        <f>SUMIF('C Report Grouper'!$B$9:$B$48,'WW Spending Actual'!$B24,'C Report Grouper'!F$9:F$48)+SUMIF('Total Adjustments'!$B$14:$B$53,'WW Spending Actual'!$B24,'Total Adjustments'!E$14:E$53)</f>
        <v>0</v>
      </c>
      <c r="F24" s="304">
        <f>SUMIF('C Report Grouper'!$B$9:$B$48,'WW Spending Actual'!$B24,'C Report Grouper'!G$9:G$48)+SUMIF('Total Adjustments'!$B$14:$B$53,'WW Spending Actual'!$B24,'Total Adjustments'!F$14:F$53)</f>
        <v>0</v>
      </c>
      <c r="G24" s="304">
        <f>SUMIF('C Report Grouper'!$B$9:$B$48,'WW Spending Actual'!$B24,'C Report Grouper'!H$9:H$48)+SUMIF('Total Adjustments'!$B$14:$B$53,'WW Spending Actual'!$B24,'Total Adjustments'!G$14:G$53)</f>
        <v>0</v>
      </c>
      <c r="H24" s="304">
        <f>SUMIF('C Report Grouper'!$B$9:$B$48,'WW Spending Actual'!$B24,'C Report Grouper'!I$9:I$48)+SUMIF('Total Adjustments'!$B$14:$B$53,'WW Spending Actual'!$B24,'Total Adjustments'!H$14:H$53)</f>
        <v>0</v>
      </c>
      <c r="I24" s="304">
        <f>SUMIF('C Report Grouper'!$B$9:$B$48,'WW Spending Actual'!$B24,'C Report Grouper'!J$9:J$48)+SUMIF('Total Adjustments'!$B$14:$B$53,'WW Spending Actual'!$B24,'Total Adjustments'!I$14:I$53)</f>
        <v>0</v>
      </c>
      <c r="J24" s="304">
        <f>SUMIF('C Report Grouper'!$B$9:$B$48,'WW Spending Actual'!$B24,'C Report Grouper'!K$9:K$48)+SUMIF('Total Adjustments'!$B$14:$B$53,'WW Spending Actual'!$B24,'Total Adjustments'!J$14:J$53)</f>
        <v>0</v>
      </c>
      <c r="K24" s="304">
        <f>SUMIF('C Report Grouper'!$B$9:$B$48,'WW Spending Actual'!$B24,'C Report Grouper'!L$9:L$48)+SUMIF('Total Adjustments'!$B$14:$B$53,'WW Spending Actual'!$B24,'Total Adjustments'!K$14:K$53)</f>
        <v>0</v>
      </c>
      <c r="L24" s="304">
        <f>SUMIF('C Report Grouper'!$B$9:$B$48,'WW Spending Actual'!$B24,'C Report Grouper'!M$9:M$48)+SUMIF('Total Adjustments'!$B$14:$B$53,'WW Spending Actual'!$B24,'Total Adjustments'!L$14:L$53)</f>
        <v>0</v>
      </c>
      <c r="M24" s="304">
        <f>SUMIF('C Report Grouper'!$B$9:$B$48,'WW Spending Actual'!$B24,'C Report Grouper'!N$9:N$48)+SUMIF('Total Adjustments'!$B$14:$B$53,'WW Spending Actual'!$B24,'Total Adjustments'!M$14:M$53)</f>
        <v>0</v>
      </c>
      <c r="N24" s="304">
        <f>SUMIF('C Report Grouper'!$B$9:$B$48,'WW Spending Actual'!$B24,'C Report Grouper'!O$9:O$48)+SUMIF('Total Adjustments'!$B$14:$B$53,'WW Spending Actual'!$B24,'Total Adjustments'!N$14:N$53)</f>
        <v>0</v>
      </c>
      <c r="O24" s="304">
        <f>SUMIF('C Report Grouper'!$B$9:$B$48,'WW Spending Actual'!$B24,'C Report Grouper'!P$9:P$48)+SUMIF('Total Adjustments'!$B$14:$B$53,'WW Spending Actual'!$B24,'Total Adjustments'!O$14:O$53)</f>
        <v>0</v>
      </c>
      <c r="P24" s="304">
        <f>SUMIF('C Report Grouper'!$B$9:$B$48,'WW Spending Actual'!$B24,'C Report Grouper'!Q$9:Q$48)+SUMIF('Total Adjustments'!$B$14:$B$53,'WW Spending Actual'!$B24,'Total Adjustments'!P$14:P$53)</f>
        <v>0</v>
      </c>
      <c r="Q24" s="304">
        <f>SUMIF('C Report Grouper'!$B$9:$B$48,'WW Spending Actual'!$B24,'C Report Grouper'!R$9:R$48)+SUMIF('Total Adjustments'!$B$14:$B$53,'WW Spending Actual'!$B24,'Total Adjustments'!Q$14:Q$53)</f>
        <v>0</v>
      </c>
      <c r="R24" s="304">
        <f>SUMIF('C Report Grouper'!$B$9:$B$48,'WW Spending Actual'!$B24,'C Report Grouper'!S$9:S$48)+SUMIF('Total Adjustments'!$B$14:$B$53,'WW Spending Actual'!$B24,'Total Adjustments'!R$14:R$53)</f>
        <v>0</v>
      </c>
      <c r="S24" s="304">
        <f>SUMIF('C Report Grouper'!$B$9:$B$48,'WW Spending Actual'!$B24,'C Report Grouper'!T$9:T$48)+SUMIF('Total Adjustments'!$B$14:$B$53,'WW Spending Actual'!$B24,'Total Adjustments'!S$14:S$53)</f>
        <v>0</v>
      </c>
      <c r="T24" s="304">
        <f>SUMIF('C Report Grouper'!$B$9:$B$48,'WW Spending Actual'!$B24,'C Report Grouper'!U$9:U$48)+SUMIF('Total Adjustments'!$B$14:$B$53,'WW Spending Actual'!$B24,'Total Adjustments'!T$14:T$53)</f>
        <v>0</v>
      </c>
      <c r="U24" s="304">
        <f>SUMIF('C Report Grouper'!$B$9:$B$48,'WW Spending Actual'!$B24,'C Report Grouper'!V$9:V$48)+SUMIF('Total Adjustments'!$B$14:$B$53,'WW Spending Actual'!$B24,'Total Adjustments'!U$14:U$53)</f>
        <v>0</v>
      </c>
      <c r="V24" s="304">
        <f>SUMIF('C Report Grouper'!$B$9:$B$48,'WW Spending Actual'!$B24,'C Report Grouper'!W$9:W$48)+SUMIF('Total Adjustments'!$B$14:$B$53,'WW Spending Actual'!$B24,'Total Adjustments'!V$14:V$53)</f>
        <v>0</v>
      </c>
      <c r="W24" s="304">
        <f>SUMIF('C Report Grouper'!$B$9:$B$48,'WW Spending Actual'!$B24,'C Report Grouper'!X$9:X$48)+SUMIF('Total Adjustments'!$B$14:$B$53,'WW Spending Actual'!$B24,'Total Adjustments'!W$14:W$53)</f>
        <v>0</v>
      </c>
      <c r="X24" s="304">
        <f>SUMIF('C Report Grouper'!$B$9:$B$48,'WW Spending Actual'!$B24,'C Report Grouper'!Y$9:Y$48)+SUMIF('Total Adjustments'!$B$14:$B$53,'WW Spending Actual'!$B24,'Total Adjustments'!X$14:X$53)</f>
        <v>0</v>
      </c>
      <c r="Y24" s="304">
        <f>SUMIF('C Report Grouper'!$B$9:$B$48,'WW Spending Actual'!$B24,'C Report Grouper'!Z$9:Z$48)+SUMIF('Total Adjustments'!$B$14:$B$53,'WW Spending Actual'!$B24,'Total Adjustments'!Y$14:Y$53)</f>
        <v>0</v>
      </c>
      <c r="Z24" s="304">
        <f>SUMIF('C Report Grouper'!$B$9:$B$48,'WW Spending Actual'!$B24,'C Report Grouper'!AA$9:AA$48)+SUMIF('Total Adjustments'!$B$14:$B$53,'WW Spending Actual'!$B24,'Total Adjustments'!Z$14:Z$53)</f>
        <v>0</v>
      </c>
      <c r="AA24" s="304">
        <f>SUMIF('C Report Grouper'!$B$9:$B$48,'WW Spending Actual'!$B24,'C Report Grouper'!AB$9:AB$48)+SUMIF('Total Adjustments'!$B$14:$B$53,'WW Spending Actual'!$B24,'Total Adjustments'!AA$14:AA$53)</f>
        <v>0</v>
      </c>
      <c r="AB24" s="305">
        <f>SUMIF('C Report Grouper'!$B$9:$B$48,'WW Spending Actual'!$B24,'C Report Grouper'!AC$9:AC$48)+SUMIF('Total Adjustments'!$B$14:$B$53,'WW Spending Actual'!$B24,'Total Adjustments'!AB$14:AB$53)</f>
        <v>0</v>
      </c>
    </row>
    <row r="25" spans="2:28" x14ac:dyDescent="0.2">
      <c r="B25" s="150" t="str">
        <f>IFERROR(VLOOKUP(C25,'MEG Def'!$A$35:$B$40,2),"")</f>
        <v/>
      </c>
      <c r="C25" s="213"/>
      <c r="D25" s="303">
        <f>SUMIF('C Report Grouper'!$B$9:$B$48,'WW Spending Actual'!$B25,'C Report Grouper'!E$9:E$48)+SUMIF('Total Adjustments'!$B$14:$B$53,'WW Spending Actual'!$B25,'Total Adjustments'!D$14:D$53)</f>
        <v>0</v>
      </c>
      <c r="E25" s="304">
        <f>SUMIF('C Report Grouper'!$B$9:$B$48,'WW Spending Actual'!$B25,'C Report Grouper'!F$9:F$48)+SUMIF('Total Adjustments'!$B$14:$B$53,'WW Spending Actual'!$B25,'Total Adjustments'!E$14:E$53)</f>
        <v>0</v>
      </c>
      <c r="F25" s="304">
        <f>SUMIF('C Report Grouper'!$B$9:$B$48,'WW Spending Actual'!$B25,'C Report Grouper'!G$9:G$48)+SUMIF('Total Adjustments'!$B$14:$B$53,'WW Spending Actual'!$B25,'Total Adjustments'!F$14:F$53)</f>
        <v>0</v>
      </c>
      <c r="G25" s="304">
        <f>SUMIF('C Report Grouper'!$B$9:$B$48,'WW Spending Actual'!$B25,'C Report Grouper'!H$9:H$48)+SUMIF('Total Adjustments'!$B$14:$B$53,'WW Spending Actual'!$B25,'Total Adjustments'!G$14:G$53)</f>
        <v>0</v>
      </c>
      <c r="H25" s="304">
        <f>SUMIF('C Report Grouper'!$B$9:$B$48,'WW Spending Actual'!$B25,'C Report Grouper'!I$9:I$48)+SUMIF('Total Adjustments'!$B$14:$B$53,'WW Spending Actual'!$B25,'Total Adjustments'!H$14:H$53)</f>
        <v>0</v>
      </c>
      <c r="I25" s="304">
        <f>SUMIF('C Report Grouper'!$B$9:$B$48,'WW Spending Actual'!$B25,'C Report Grouper'!J$9:J$48)+SUMIF('Total Adjustments'!$B$14:$B$53,'WW Spending Actual'!$B25,'Total Adjustments'!I$14:I$53)</f>
        <v>0</v>
      </c>
      <c r="J25" s="304">
        <f>SUMIF('C Report Grouper'!$B$9:$B$48,'WW Spending Actual'!$B25,'C Report Grouper'!K$9:K$48)+SUMIF('Total Adjustments'!$B$14:$B$53,'WW Spending Actual'!$B25,'Total Adjustments'!J$14:J$53)</f>
        <v>0</v>
      </c>
      <c r="K25" s="304">
        <f>SUMIF('C Report Grouper'!$B$9:$B$48,'WW Spending Actual'!$B25,'C Report Grouper'!L$9:L$48)+SUMIF('Total Adjustments'!$B$14:$B$53,'WW Spending Actual'!$B25,'Total Adjustments'!K$14:K$53)</f>
        <v>0</v>
      </c>
      <c r="L25" s="304">
        <f>SUMIF('C Report Grouper'!$B$9:$B$48,'WW Spending Actual'!$B25,'C Report Grouper'!M$9:M$48)+SUMIF('Total Adjustments'!$B$14:$B$53,'WW Spending Actual'!$B25,'Total Adjustments'!L$14:L$53)</f>
        <v>0</v>
      </c>
      <c r="M25" s="304">
        <f>SUMIF('C Report Grouper'!$B$9:$B$48,'WW Spending Actual'!$B25,'C Report Grouper'!N$9:N$48)+SUMIF('Total Adjustments'!$B$14:$B$53,'WW Spending Actual'!$B25,'Total Adjustments'!M$14:M$53)</f>
        <v>0</v>
      </c>
      <c r="N25" s="304">
        <f>SUMIF('C Report Grouper'!$B$9:$B$48,'WW Spending Actual'!$B25,'C Report Grouper'!O$9:O$48)+SUMIF('Total Adjustments'!$B$14:$B$53,'WW Spending Actual'!$B25,'Total Adjustments'!N$14:N$53)</f>
        <v>0</v>
      </c>
      <c r="O25" s="304">
        <f>SUMIF('C Report Grouper'!$B$9:$B$48,'WW Spending Actual'!$B25,'C Report Grouper'!P$9:P$48)+SUMIF('Total Adjustments'!$B$14:$B$53,'WW Spending Actual'!$B25,'Total Adjustments'!O$14:O$53)</f>
        <v>0</v>
      </c>
      <c r="P25" s="304">
        <f>SUMIF('C Report Grouper'!$B$9:$B$48,'WW Spending Actual'!$B25,'C Report Grouper'!Q$9:Q$48)+SUMIF('Total Adjustments'!$B$14:$B$53,'WW Spending Actual'!$B25,'Total Adjustments'!P$14:P$53)</f>
        <v>0</v>
      </c>
      <c r="Q25" s="304">
        <f>SUMIF('C Report Grouper'!$B$9:$B$48,'WW Spending Actual'!$B25,'C Report Grouper'!R$9:R$48)+SUMIF('Total Adjustments'!$B$14:$B$53,'WW Spending Actual'!$B25,'Total Adjustments'!Q$14:Q$53)</f>
        <v>0</v>
      </c>
      <c r="R25" s="304">
        <f>SUMIF('C Report Grouper'!$B$9:$B$48,'WW Spending Actual'!$B25,'C Report Grouper'!S$9:S$48)+SUMIF('Total Adjustments'!$B$14:$B$53,'WW Spending Actual'!$B25,'Total Adjustments'!R$14:R$53)</f>
        <v>0</v>
      </c>
      <c r="S25" s="304">
        <f>SUMIF('C Report Grouper'!$B$9:$B$48,'WW Spending Actual'!$B25,'C Report Grouper'!T$9:T$48)+SUMIF('Total Adjustments'!$B$14:$B$53,'WW Spending Actual'!$B25,'Total Adjustments'!S$14:S$53)</f>
        <v>0</v>
      </c>
      <c r="T25" s="304">
        <f>SUMIF('C Report Grouper'!$B$9:$B$48,'WW Spending Actual'!$B25,'C Report Grouper'!U$9:U$48)+SUMIF('Total Adjustments'!$B$14:$B$53,'WW Spending Actual'!$B25,'Total Adjustments'!T$14:T$53)</f>
        <v>0</v>
      </c>
      <c r="U25" s="304">
        <f>SUMIF('C Report Grouper'!$B$9:$B$48,'WW Spending Actual'!$B25,'C Report Grouper'!V$9:V$48)+SUMIF('Total Adjustments'!$B$14:$B$53,'WW Spending Actual'!$B25,'Total Adjustments'!U$14:U$53)</f>
        <v>0</v>
      </c>
      <c r="V25" s="304">
        <f>SUMIF('C Report Grouper'!$B$9:$B$48,'WW Spending Actual'!$B25,'C Report Grouper'!W$9:W$48)+SUMIF('Total Adjustments'!$B$14:$B$53,'WW Spending Actual'!$B25,'Total Adjustments'!V$14:V$53)</f>
        <v>0</v>
      </c>
      <c r="W25" s="304">
        <f>SUMIF('C Report Grouper'!$B$9:$B$48,'WW Spending Actual'!$B25,'C Report Grouper'!X$9:X$48)+SUMIF('Total Adjustments'!$B$14:$B$53,'WW Spending Actual'!$B25,'Total Adjustments'!W$14:W$53)</f>
        <v>0</v>
      </c>
      <c r="X25" s="304">
        <f>SUMIF('C Report Grouper'!$B$9:$B$48,'WW Spending Actual'!$B25,'C Report Grouper'!Y$9:Y$48)+SUMIF('Total Adjustments'!$B$14:$B$53,'WW Spending Actual'!$B25,'Total Adjustments'!X$14:X$53)</f>
        <v>0</v>
      </c>
      <c r="Y25" s="304">
        <f>SUMIF('C Report Grouper'!$B$9:$B$48,'WW Spending Actual'!$B25,'C Report Grouper'!Z$9:Z$48)+SUMIF('Total Adjustments'!$B$14:$B$53,'WW Spending Actual'!$B25,'Total Adjustments'!Y$14:Y$53)</f>
        <v>0</v>
      </c>
      <c r="Z25" s="304">
        <f>SUMIF('C Report Grouper'!$B$9:$B$48,'WW Spending Actual'!$B25,'C Report Grouper'!AA$9:AA$48)+SUMIF('Total Adjustments'!$B$14:$B$53,'WW Spending Actual'!$B25,'Total Adjustments'!Z$14:Z$53)</f>
        <v>0</v>
      </c>
      <c r="AA25" s="304">
        <f>SUMIF('C Report Grouper'!$B$9:$B$48,'WW Spending Actual'!$B25,'C Report Grouper'!AB$9:AB$48)+SUMIF('Total Adjustments'!$B$14:$B$53,'WW Spending Actual'!$B25,'Total Adjustments'!AA$14:AA$53)</f>
        <v>0</v>
      </c>
      <c r="AB25" s="305">
        <f>SUMIF('C Report Grouper'!$B$9:$B$48,'WW Spending Actual'!$B25,'C Report Grouper'!AC$9:AC$48)+SUMIF('Total Adjustments'!$B$14:$B$53,'WW Spending Actual'!$B25,'Total Adjustments'!AB$14:AB$53)</f>
        <v>0</v>
      </c>
    </row>
    <row r="26" spans="2:28" x14ac:dyDescent="0.2">
      <c r="B26" s="150" t="str">
        <f>IFERROR(VLOOKUP(C26,'MEG Def'!$A$35:$B$40,2),"")</f>
        <v/>
      </c>
      <c r="C26" s="213"/>
      <c r="D26" s="303">
        <f>SUMIF('C Report Grouper'!$B$9:$B$48,'WW Spending Actual'!$B26,'C Report Grouper'!E$9:E$48)+SUMIF('Total Adjustments'!$B$14:$B$53,'WW Spending Actual'!$B26,'Total Adjustments'!D$14:D$53)</f>
        <v>0</v>
      </c>
      <c r="E26" s="304">
        <f>SUMIF('C Report Grouper'!$B$9:$B$48,'WW Spending Actual'!$B26,'C Report Grouper'!F$9:F$48)+SUMIF('Total Adjustments'!$B$14:$B$53,'WW Spending Actual'!$B26,'Total Adjustments'!E$14:E$53)</f>
        <v>0</v>
      </c>
      <c r="F26" s="304">
        <f>SUMIF('C Report Grouper'!$B$9:$B$48,'WW Spending Actual'!$B26,'C Report Grouper'!G$9:G$48)+SUMIF('Total Adjustments'!$B$14:$B$53,'WW Spending Actual'!$B26,'Total Adjustments'!F$14:F$53)</f>
        <v>0</v>
      </c>
      <c r="G26" s="304">
        <f>SUMIF('C Report Grouper'!$B$9:$B$48,'WW Spending Actual'!$B26,'C Report Grouper'!H$9:H$48)+SUMIF('Total Adjustments'!$B$14:$B$53,'WW Spending Actual'!$B26,'Total Adjustments'!G$14:G$53)</f>
        <v>0</v>
      </c>
      <c r="H26" s="304">
        <f>SUMIF('C Report Grouper'!$B$9:$B$48,'WW Spending Actual'!$B26,'C Report Grouper'!I$9:I$48)+SUMIF('Total Adjustments'!$B$14:$B$53,'WW Spending Actual'!$B26,'Total Adjustments'!H$14:H$53)</f>
        <v>0</v>
      </c>
      <c r="I26" s="304">
        <f>SUMIF('C Report Grouper'!$B$9:$B$48,'WW Spending Actual'!$B26,'C Report Grouper'!J$9:J$48)+SUMIF('Total Adjustments'!$B$14:$B$53,'WW Spending Actual'!$B26,'Total Adjustments'!I$14:I$53)</f>
        <v>0</v>
      </c>
      <c r="J26" s="304">
        <f>SUMIF('C Report Grouper'!$B$9:$B$48,'WW Spending Actual'!$B26,'C Report Grouper'!K$9:K$48)+SUMIF('Total Adjustments'!$B$14:$B$53,'WW Spending Actual'!$B26,'Total Adjustments'!J$14:J$53)</f>
        <v>0</v>
      </c>
      <c r="K26" s="304">
        <f>SUMIF('C Report Grouper'!$B$9:$B$48,'WW Spending Actual'!$B26,'C Report Grouper'!L$9:L$48)+SUMIF('Total Adjustments'!$B$14:$B$53,'WW Spending Actual'!$B26,'Total Adjustments'!K$14:K$53)</f>
        <v>0</v>
      </c>
      <c r="L26" s="304">
        <f>SUMIF('C Report Grouper'!$B$9:$B$48,'WW Spending Actual'!$B26,'C Report Grouper'!M$9:M$48)+SUMIF('Total Adjustments'!$B$14:$B$53,'WW Spending Actual'!$B26,'Total Adjustments'!L$14:L$53)</f>
        <v>0</v>
      </c>
      <c r="M26" s="304">
        <f>SUMIF('C Report Grouper'!$B$9:$B$48,'WW Spending Actual'!$B26,'C Report Grouper'!N$9:N$48)+SUMIF('Total Adjustments'!$B$14:$B$53,'WW Spending Actual'!$B26,'Total Adjustments'!M$14:M$53)</f>
        <v>0</v>
      </c>
      <c r="N26" s="304">
        <f>SUMIF('C Report Grouper'!$B$9:$B$48,'WW Spending Actual'!$B26,'C Report Grouper'!O$9:O$48)+SUMIF('Total Adjustments'!$B$14:$B$53,'WW Spending Actual'!$B26,'Total Adjustments'!N$14:N$53)</f>
        <v>0</v>
      </c>
      <c r="O26" s="304">
        <f>SUMIF('C Report Grouper'!$B$9:$B$48,'WW Spending Actual'!$B26,'C Report Grouper'!P$9:P$48)+SUMIF('Total Adjustments'!$B$14:$B$53,'WW Spending Actual'!$B26,'Total Adjustments'!O$14:O$53)</f>
        <v>0</v>
      </c>
      <c r="P26" s="304">
        <f>SUMIF('C Report Grouper'!$B$9:$B$48,'WW Spending Actual'!$B26,'C Report Grouper'!Q$9:Q$48)+SUMIF('Total Adjustments'!$B$14:$B$53,'WW Spending Actual'!$B26,'Total Adjustments'!P$14:P$53)</f>
        <v>0</v>
      </c>
      <c r="Q26" s="304">
        <f>SUMIF('C Report Grouper'!$B$9:$B$48,'WW Spending Actual'!$B26,'C Report Grouper'!R$9:R$48)+SUMIF('Total Adjustments'!$B$14:$B$53,'WW Spending Actual'!$B26,'Total Adjustments'!Q$14:Q$53)</f>
        <v>0</v>
      </c>
      <c r="R26" s="304">
        <f>SUMIF('C Report Grouper'!$B$9:$B$48,'WW Spending Actual'!$B26,'C Report Grouper'!S$9:S$48)+SUMIF('Total Adjustments'!$B$14:$B$53,'WW Spending Actual'!$B26,'Total Adjustments'!R$14:R$53)</f>
        <v>0</v>
      </c>
      <c r="S26" s="304">
        <f>SUMIF('C Report Grouper'!$B$9:$B$48,'WW Spending Actual'!$B26,'C Report Grouper'!T$9:T$48)+SUMIF('Total Adjustments'!$B$14:$B$53,'WW Spending Actual'!$B26,'Total Adjustments'!S$14:S$53)</f>
        <v>0</v>
      </c>
      <c r="T26" s="304">
        <f>SUMIF('C Report Grouper'!$B$9:$B$48,'WW Spending Actual'!$B26,'C Report Grouper'!U$9:U$48)+SUMIF('Total Adjustments'!$B$14:$B$53,'WW Spending Actual'!$B26,'Total Adjustments'!T$14:T$53)</f>
        <v>0</v>
      </c>
      <c r="U26" s="304">
        <f>SUMIF('C Report Grouper'!$B$9:$B$48,'WW Spending Actual'!$B26,'C Report Grouper'!V$9:V$48)+SUMIF('Total Adjustments'!$B$14:$B$53,'WW Spending Actual'!$B26,'Total Adjustments'!U$14:U$53)</f>
        <v>0</v>
      </c>
      <c r="V26" s="304">
        <f>SUMIF('C Report Grouper'!$B$9:$B$48,'WW Spending Actual'!$B26,'C Report Grouper'!W$9:W$48)+SUMIF('Total Adjustments'!$B$14:$B$53,'WW Spending Actual'!$B26,'Total Adjustments'!V$14:V$53)</f>
        <v>0</v>
      </c>
      <c r="W26" s="304">
        <f>SUMIF('C Report Grouper'!$B$9:$B$48,'WW Spending Actual'!$B26,'C Report Grouper'!X$9:X$48)+SUMIF('Total Adjustments'!$B$14:$B$53,'WW Spending Actual'!$B26,'Total Adjustments'!W$14:W$53)</f>
        <v>0</v>
      </c>
      <c r="X26" s="304">
        <f>SUMIF('C Report Grouper'!$B$9:$B$48,'WW Spending Actual'!$B26,'C Report Grouper'!Y$9:Y$48)+SUMIF('Total Adjustments'!$B$14:$B$53,'WW Spending Actual'!$B26,'Total Adjustments'!X$14:X$53)</f>
        <v>0</v>
      </c>
      <c r="Y26" s="304">
        <f>SUMIF('C Report Grouper'!$B$9:$B$48,'WW Spending Actual'!$B26,'C Report Grouper'!Z$9:Z$48)+SUMIF('Total Adjustments'!$B$14:$B$53,'WW Spending Actual'!$B26,'Total Adjustments'!Y$14:Y$53)</f>
        <v>0</v>
      </c>
      <c r="Z26" s="304">
        <f>SUMIF('C Report Grouper'!$B$9:$B$48,'WW Spending Actual'!$B26,'C Report Grouper'!AA$9:AA$48)+SUMIF('Total Adjustments'!$B$14:$B$53,'WW Spending Actual'!$B26,'Total Adjustments'!Z$14:Z$53)</f>
        <v>0</v>
      </c>
      <c r="AA26" s="304">
        <f>SUMIF('C Report Grouper'!$B$9:$B$48,'WW Spending Actual'!$B26,'C Report Grouper'!AB$9:AB$48)+SUMIF('Total Adjustments'!$B$14:$B$53,'WW Spending Actual'!$B26,'Total Adjustments'!AA$14:AA$53)</f>
        <v>0</v>
      </c>
      <c r="AB26" s="305">
        <f>SUMIF('C Report Grouper'!$B$9:$B$48,'WW Spending Actual'!$B26,'C Report Grouper'!AC$9:AC$48)+SUMIF('Total Adjustments'!$B$14:$B$53,'WW Spending Actual'!$B26,'Total Adjustments'!AB$14:AB$53)</f>
        <v>0</v>
      </c>
    </row>
    <row r="27" spans="2:28" x14ac:dyDescent="0.2">
      <c r="B27" s="150" t="str">
        <f>IFERROR(VLOOKUP(C27,'MEG Def'!$A$35:$B$40,2),"")</f>
        <v/>
      </c>
      <c r="C27" s="213"/>
      <c r="D27" s="303">
        <f>SUMIF('C Report Grouper'!$B$9:$B$48,'WW Spending Actual'!$B27,'C Report Grouper'!E$9:E$48)+SUMIF('Total Adjustments'!$B$14:$B$53,'WW Spending Actual'!$B27,'Total Adjustments'!D$14:D$53)</f>
        <v>0</v>
      </c>
      <c r="E27" s="304">
        <f>SUMIF('C Report Grouper'!$B$9:$B$48,'WW Spending Actual'!$B27,'C Report Grouper'!F$9:F$48)+SUMIF('Total Adjustments'!$B$14:$B$53,'WW Spending Actual'!$B27,'Total Adjustments'!E$14:E$53)</f>
        <v>0</v>
      </c>
      <c r="F27" s="304">
        <f>SUMIF('C Report Grouper'!$B$9:$B$48,'WW Spending Actual'!$B27,'C Report Grouper'!G$9:G$48)+SUMIF('Total Adjustments'!$B$14:$B$53,'WW Spending Actual'!$B27,'Total Adjustments'!F$14:F$53)</f>
        <v>0</v>
      </c>
      <c r="G27" s="304">
        <f>SUMIF('C Report Grouper'!$B$9:$B$48,'WW Spending Actual'!$B27,'C Report Grouper'!H$9:H$48)+SUMIF('Total Adjustments'!$B$14:$B$53,'WW Spending Actual'!$B27,'Total Adjustments'!G$14:G$53)</f>
        <v>0</v>
      </c>
      <c r="H27" s="304">
        <f>SUMIF('C Report Grouper'!$B$9:$B$48,'WW Spending Actual'!$B27,'C Report Grouper'!I$9:I$48)+SUMIF('Total Adjustments'!$B$14:$B$53,'WW Spending Actual'!$B27,'Total Adjustments'!H$14:H$53)</f>
        <v>0</v>
      </c>
      <c r="I27" s="304">
        <f>SUMIF('C Report Grouper'!$B$9:$B$48,'WW Spending Actual'!$B27,'C Report Grouper'!J$9:J$48)+SUMIF('Total Adjustments'!$B$14:$B$53,'WW Spending Actual'!$B27,'Total Adjustments'!I$14:I$53)</f>
        <v>0</v>
      </c>
      <c r="J27" s="304">
        <f>SUMIF('C Report Grouper'!$B$9:$B$48,'WW Spending Actual'!$B27,'C Report Grouper'!K$9:K$48)+SUMIF('Total Adjustments'!$B$14:$B$53,'WW Spending Actual'!$B27,'Total Adjustments'!J$14:J$53)</f>
        <v>0</v>
      </c>
      <c r="K27" s="304">
        <f>SUMIF('C Report Grouper'!$B$9:$B$48,'WW Spending Actual'!$B27,'C Report Grouper'!L$9:L$48)+SUMIF('Total Adjustments'!$B$14:$B$53,'WW Spending Actual'!$B27,'Total Adjustments'!K$14:K$53)</f>
        <v>0</v>
      </c>
      <c r="L27" s="304">
        <f>SUMIF('C Report Grouper'!$B$9:$B$48,'WW Spending Actual'!$B27,'C Report Grouper'!M$9:M$48)+SUMIF('Total Adjustments'!$B$14:$B$53,'WW Spending Actual'!$B27,'Total Adjustments'!L$14:L$53)</f>
        <v>0</v>
      </c>
      <c r="M27" s="304">
        <f>SUMIF('C Report Grouper'!$B$9:$B$48,'WW Spending Actual'!$B27,'C Report Grouper'!N$9:N$48)+SUMIF('Total Adjustments'!$B$14:$B$53,'WW Spending Actual'!$B27,'Total Adjustments'!M$14:M$53)</f>
        <v>0</v>
      </c>
      <c r="N27" s="304">
        <f>SUMIF('C Report Grouper'!$B$9:$B$48,'WW Spending Actual'!$B27,'C Report Grouper'!O$9:O$48)+SUMIF('Total Adjustments'!$B$14:$B$53,'WW Spending Actual'!$B27,'Total Adjustments'!N$14:N$53)</f>
        <v>0</v>
      </c>
      <c r="O27" s="304">
        <f>SUMIF('C Report Grouper'!$B$9:$B$48,'WW Spending Actual'!$B27,'C Report Grouper'!P$9:P$48)+SUMIF('Total Adjustments'!$B$14:$B$53,'WW Spending Actual'!$B27,'Total Adjustments'!O$14:O$53)</f>
        <v>0</v>
      </c>
      <c r="P27" s="304">
        <f>SUMIF('C Report Grouper'!$B$9:$B$48,'WW Spending Actual'!$B27,'C Report Grouper'!Q$9:Q$48)+SUMIF('Total Adjustments'!$B$14:$B$53,'WW Spending Actual'!$B27,'Total Adjustments'!P$14:P$53)</f>
        <v>0</v>
      </c>
      <c r="Q27" s="304">
        <f>SUMIF('C Report Grouper'!$B$9:$B$48,'WW Spending Actual'!$B27,'C Report Grouper'!R$9:R$48)+SUMIF('Total Adjustments'!$B$14:$B$53,'WW Spending Actual'!$B27,'Total Adjustments'!Q$14:Q$53)</f>
        <v>0</v>
      </c>
      <c r="R27" s="304">
        <f>SUMIF('C Report Grouper'!$B$9:$B$48,'WW Spending Actual'!$B27,'C Report Grouper'!S$9:S$48)+SUMIF('Total Adjustments'!$B$14:$B$53,'WW Spending Actual'!$B27,'Total Adjustments'!R$14:R$53)</f>
        <v>0</v>
      </c>
      <c r="S27" s="304">
        <f>SUMIF('C Report Grouper'!$B$9:$B$48,'WW Spending Actual'!$B27,'C Report Grouper'!T$9:T$48)+SUMIF('Total Adjustments'!$B$14:$B$53,'WW Spending Actual'!$B27,'Total Adjustments'!S$14:S$53)</f>
        <v>0</v>
      </c>
      <c r="T27" s="304">
        <f>SUMIF('C Report Grouper'!$B$9:$B$48,'WW Spending Actual'!$B27,'C Report Grouper'!U$9:U$48)+SUMIF('Total Adjustments'!$B$14:$B$53,'WW Spending Actual'!$B27,'Total Adjustments'!T$14:T$53)</f>
        <v>0</v>
      </c>
      <c r="U27" s="304">
        <f>SUMIF('C Report Grouper'!$B$9:$B$48,'WW Spending Actual'!$B27,'C Report Grouper'!V$9:V$48)+SUMIF('Total Adjustments'!$B$14:$B$53,'WW Spending Actual'!$B27,'Total Adjustments'!U$14:U$53)</f>
        <v>0</v>
      </c>
      <c r="V27" s="304">
        <f>SUMIF('C Report Grouper'!$B$9:$B$48,'WW Spending Actual'!$B27,'C Report Grouper'!W$9:W$48)+SUMIF('Total Adjustments'!$B$14:$B$53,'WW Spending Actual'!$B27,'Total Adjustments'!V$14:V$53)</f>
        <v>0</v>
      </c>
      <c r="W27" s="304">
        <f>SUMIF('C Report Grouper'!$B$9:$B$48,'WW Spending Actual'!$B27,'C Report Grouper'!X$9:X$48)+SUMIF('Total Adjustments'!$B$14:$B$53,'WW Spending Actual'!$B27,'Total Adjustments'!W$14:W$53)</f>
        <v>0</v>
      </c>
      <c r="X27" s="304">
        <f>SUMIF('C Report Grouper'!$B$9:$B$48,'WW Spending Actual'!$B27,'C Report Grouper'!Y$9:Y$48)+SUMIF('Total Adjustments'!$B$14:$B$53,'WW Spending Actual'!$B27,'Total Adjustments'!X$14:X$53)</f>
        <v>0</v>
      </c>
      <c r="Y27" s="304">
        <f>SUMIF('C Report Grouper'!$B$9:$B$48,'WW Spending Actual'!$B27,'C Report Grouper'!Z$9:Z$48)+SUMIF('Total Adjustments'!$B$14:$B$53,'WW Spending Actual'!$B27,'Total Adjustments'!Y$14:Y$53)</f>
        <v>0</v>
      </c>
      <c r="Z27" s="304">
        <f>SUMIF('C Report Grouper'!$B$9:$B$48,'WW Spending Actual'!$B27,'C Report Grouper'!AA$9:AA$48)+SUMIF('Total Adjustments'!$B$14:$B$53,'WW Spending Actual'!$B27,'Total Adjustments'!Z$14:Z$53)</f>
        <v>0</v>
      </c>
      <c r="AA27" s="304">
        <f>SUMIF('C Report Grouper'!$B$9:$B$48,'WW Spending Actual'!$B27,'C Report Grouper'!AB$9:AB$48)+SUMIF('Total Adjustments'!$B$14:$B$53,'WW Spending Actual'!$B27,'Total Adjustments'!AA$14:AA$53)</f>
        <v>0</v>
      </c>
      <c r="AB27" s="305">
        <f>SUMIF('C Report Grouper'!$B$9:$B$48,'WW Spending Actual'!$B27,'C Report Grouper'!AC$9:AC$48)+SUMIF('Total Adjustments'!$B$14:$B$53,'WW Spending Actual'!$B27,'Total Adjustments'!AB$14:AB$53)</f>
        <v>0</v>
      </c>
    </row>
    <row r="28" spans="2:28" x14ac:dyDescent="0.2">
      <c r="B28" s="150" t="str">
        <f>IFERROR(VLOOKUP(C28,'MEG Def'!$A$35:$B$40,2),"")</f>
        <v/>
      </c>
      <c r="C28" s="213"/>
      <c r="D28" s="303">
        <f>SUMIF('C Report Grouper'!$B$9:$B$48,'WW Spending Actual'!$B28,'C Report Grouper'!E$9:E$48)+SUMIF('Total Adjustments'!$B$14:$B$53,'WW Spending Actual'!$B28,'Total Adjustments'!D$14:D$53)</f>
        <v>0</v>
      </c>
      <c r="E28" s="304">
        <f>SUMIF('C Report Grouper'!$B$9:$B$48,'WW Spending Actual'!$B28,'C Report Grouper'!F$9:F$48)+SUMIF('Total Adjustments'!$B$14:$B$53,'WW Spending Actual'!$B28,'Total Adjustments'!E$14:E$53)</f>
        <v>0</v>
      </c>
      <c r="F28" s="304">
        <f>SUMIF('C Report Grouper'!$B$9:$B$48,'WW Spending Actual'!$B28,'C Report Grouper'!G$9:G$48)+SUMIF('Total Adjustments'!$B$14:$B$53,'WW Spending Actual'!$B28,'Total Adjustments'!F$14:F$53)</f>
        <v>0</v>
      </c>
      <c r="G28" s="304">
        <f>SUMIF('C Report Grouper'!$B$9:$B$48,'WW Spending Actual'!$B28,'C Report Grouper'!H$9:H$48)+SUMIF('Total Adjustments'!$B$14:$B$53,'WW Spending Actual'!$B28,'Total Adjustments'!G$14:G$53)</f>
        <v>0</v>
      </c>
      <c r="H28" s="304">
        <f>SUMIF('C Report Grouper'!$B$9:$B$48,'WW Spending Actual'!$B28,'C Report Grouper'!I$9:I$48)+SUMIF('Total Adjustments'!$B$14:$B$53,'WW Spending Actual'!$B28,'Total Adjustments'!H$14:H$53)</f>
        <v>0</v>
      </c>
      <c r="I28" s="304">
        <f>SUMIF('C Report Grouper'!$B$9:$B$48,'WW Spending Actual'!$B28,'C Report Grouper'!J$9:J$48)+SUMIF('Total Adjustments'!$B$14:$B$53,'WW Spending Actual'!$B28,'Total Adjustments'!I$14:I$53)</f>
        <v>0</v>
      </c>
      <c r="J28" s="304">
        <f>SUMIF('C Report Grouper'!$B$9:$B$48,'WW Spending Actual'!$B28,'C Report Grouper'!K$9:K$48)+SUMIF('Total Adjustments'!$B$14:$B$53,'WW Spending Actual'!$B28,'Total Adjustments'!J$14:J$53)</f>
        <v>0</v>
      </c>
      <c r="K28" s="304">
        <f>SUMIF('C Report Grouper'!$B$9:$B$48,'WW Spending Actual'!$B28,'C Report Grouper'!L$9:L$48)+SUMIF('Total Adjustments'!$B$14:$B$53,'WW Spending Actual'!$B28,'Total Adjustments'!K$14:K$53)</f>
        <v>0</v>
      </c>
      <c r="L28" s="304">
        <f>SUMIF('C Report Grouper'!$B$9:$B$48,'WW Spending Actual'!$B28,'C Report Grouper'!M$9:M$48)+SUMIF('Total Adjustments'!$B$14:$B$53,'WW Spending Actual'!$B28,'Total Adjustments'!L$14:L$53)</f>
        <v>0</v>
      </c>
      <c r="M28" s="304">
        <f>SUMIF('C Report Grouper'!$B$9:$B$48,'WW Spending Actual'!$B28,'C Report Grouper'!N$9:N$48)+SUMIF('Total Adjustments'!$B$14:$B$53,'WW Spending Actual'!$B28,'Total Adjustments'!M$14:M$53)</f>
        <v>0</v>
      </c>
      <c r="N28" s="304">
        <f>SUMIF('C Report Grouper'!$B$9:$B$48,'WW Spending Actual'!$B28,'C Report Grouper'!O$9:O$48)+SUMIF('Total Adjustments'!$B$14:$B$53,'WW Spending Actual'!$B28,'Total Adjustments'!N$14:N$53)</f>
        <v>0</v>
      </c>
      <c r="O28" s="304">
        <f>SUMIF('C Report Grouper'!$B$9:$B$48,'WW Spending Actual'!$B28,'C Report Grouper'!P$9:P$48)+SUMIF('Total Adjustments'!$B$14:$B$53,'WW Spending Actual'!$B28,'Total Adjustments'!O$14:O$53)</f>
        <v>0</v>
      </c>
      <c r="P28" s="304">
        <f>SUMIF('C Report Grouper'!$B$9:$B$48,'WW Spending Actual'!$B28,'C Report Grouper'!Q$9:Q$48)+SUMIF('Total Adjustments'!$B$14:$B$53,'WW Spending Actual'!$B28,'Total Adjustments'!P$14:P$53)</f>
        <v>0</v>
      </c>
      <c r="Q28" s="304">
        <f>SUMIF('C Report Grouper'!$B$9:$B$48,'WW Spending Actual'!$B28,'C Report Grouper'!R$9:R$48)+SUMIF('Total Adjustments'!$B$14:$B$53,'WW Spending Actual'!$B28,'Total Adjustments'!Q$14:Q$53)</f>
        <v>0</v>
      </c>
      <c r="R28" s="304">
        <f>SUMIF('C Report Grouper'!$B$9:$B$48,'WW Spending Actual'!$B28,'C Report Grouper'!S$9:S$48)+SUMIF('Total Adjustments'!$B$14:$B$53,'WW Spending Actual'!$B28,'Total Adjustments'!R$14:R$53)</f>
        <v>0</v>
      </c>
      <c r="S28" s="304">
        <f>SUMIF('C Report Grouper'!$B$9:$B$48,'WW Spending Actual'!$B28,'C Report Grouper'!T$9:T$48)+SUMIF('Total Adjustments'!$B$14:$B$53,'WW Spending Actual'!$B28,'Total Adjustments'!S$14:S$53)</f>
        <v>0</v>
      </c>
      <c r="T28" s="304">
        <f>SUMIF('C Report Grouper'!$B$9:$B$48,'WW Spending Actual'!$B28,'C Report Grouper'!U$9:U$48)+SUMIF('Total Adjustments'!$B$14:$B$53,'WW Spending Actual'!$B28,'Total Adjustments'!T$14:T$53)</f>
        <v>0</v>
      </c>
      <c r="U28" s="304">
        <f>SUMIF('C Report Grouper'!$B$9:$B$48,'WW Spending Actual'!$B28,'C Report Grouper'!V$9:V$48)+SUMIF('Total Adjustments'!$B$14:$B$53,'WW Spending Actual'!$B28,'Total Adjustments'!U$14:U$53)</f>
        <v>0</v>
      </c>
      <c r="V28" s="304">
        <f>SUMIF('C Report Grouper'!$B$9:$B$48,'WW Spending Actual'!$B28,'C Report Grouper'!W$9:W$48)+SUMIF('Total Adjustments'!$B$14:$B$53,'WW Spending Actual'!$B28,'Total Adjustments'!V$14:V$53)</f>
        <v>0</v>
      </c>
      <c r="W28" s="304">
        <f>SUMIF('C Report Grouper'!$B$9:$B$48,'WW Spending Actual'!$B28,'C Report Grouper'!X$9:X$48)+SUMIF('Total Adjustments'!$B$14:$B$53,'WW Spending Actual'!$B28,'Total Adjustments'!W$14:W$53)</f>
        <v>0</v>
      </c>
      <c r="X28" s="304">
        <f>SUMIF('C Report Grouper'!$B$9:$B$48,'WW Spending Actual'!$B28,'C Report Grouper'!Y$9:Y$48)+SUMIF('Total Adjustments'!$B$14:$B$53,'WW Spending Actual'!$B28,'Total Adjustments'!X$14:X$53)</f>
        <v>0</v>
      </c>
      <c r="Y28" s="304">
        <f>SUMIF('C Report Grouper'!$B$9:$B$48,'WW Spending Actual'!$B28,'C Report Grouper'!Z$9:Z$48)+SUMIF('Total Adjustments'!$B$14:$B$53,'WW Spending Actual'!$B28,'Total Adjustments'!Y$14:Y$53)</f>
        <v>0</v>
      </c>
      <c r="Z28" s="304">
        <f>SUMIF('C Report Grouper'!$B$9:$B$48,'WW Spending Actual'!$B28,'C Report Grouper'!AA$9:AA$48)+SUMIF('Total Adjustments'!$B$14:$B$53,'WW Spending Actual'!$B28,'Total Adjustments'!Z$14:Z$53)</f>
        <v>0</v>
      </c>
      <c r="AA28" s="304">
        <f>SUMIF('C Report Grouper'!$B$9:$B$48,'WW Spending Actual'!$B28,'C Report Grouper'!AB$9:AB$48)+SUMIF('Total Adjustments'!$B$14:$B$53,'WW Spending Actual'!$B28,'Total Adjustments'!AA$14:AA$53)</f>
        <v>0</v>
      </c>
      <c r="AB28" s="305">
        <f>SUMIF('C Report Grouper'!$B$9:$B$48,'WW Spending Actual'!$B28,'C Report Grouper'!AC$9:AC$48)+SUMIF('Total Adjustments'!$B$14:$B$53,'WW Spending Actual'!$B28,'Total Adjustments'!AB$14:AB$53)</f>
        <v>0</v>
      </c>
    </row>
    <row r="29" spans="2:28" x14ac:dyDescent="0.2">
      <c r="B29" s="150"/>
      <c r="C29" s="149"/>
      <c r="D29" s="303">
        <f>SUMIF('C Report Grouper'!$B$9:$B$48,'WW Spending Actual'!$B29,'C Report Grouper'!E$9:E$48)+SUMIF('Total Adjustments'!$B$14:$B$53,'WW Spending Actual'!$B29,'Total Adjustments'!D$14:D$53)</f>
        <v>0</v>
      </c>
      <c r="E29" s="304">
        <f>SUMIF('C Report Grouper'!$B$9:$B$48,'WW Spending Actual'!$B29,'C Report Grouper'!F$9:F$48)+SUMIF('Total Adjustments'!$B$14:$B$53,'WW Spending Actual'!$B29,'Total Adjustments'!E$14:E$53)</f>
        <v>0</v>
      </c>
      <c r="F29" s="304">
        <f>SUMIF('C Report Grouper'!$B$9:$B$48,'WW Spending Actual'!$B29,'C Report Grouper'!G$9:G$48)+SUMIF('Total Adjustments'!$B$14:$B$53,'WW Spending Actual'!$B29,'Total Adjustments'!F$14:F$53)</f>
        <v>0</v>
      </c>
      <c r="G29" s="304">
        <f>SUMIF('C Report Grouper'!$B$9:$B$48,'WW Spending Actual'!$B29,'C Report Grouper'!H$9:H$48)+SUMIF('Total Adjustments'!$B$14:$B$53,'WW Spending Actual'!$B29,'Total Adjustments'!G$14:G$53)</f>
        <v>0</v>
      </c>
      <c r="H29" s="304">
        <f>SUMIF('C Report Grouper'!$B$9:$B$48,'WW Spending Actual'!$B29,'C Report Grouper'!I$9:I$48)+SUMIF('Total Adjustments'!$B$14:$B$53,'WW Spending Actual'!$B29,'Total Adjustments'!H$14:H$53)</f>
        <v>0</v>
      </c>
      <c r="I29" s="304">
        <f>SUMIF('C Report Grouper'!$B$9:$B$48,'WW Spending Actual'!$B29,'C Report Grouper'!J$9:J$48)+SUMIF('Total Adjustments'!$B$14:$B$53,'WW Spending Actual'!$B29,'Total Adjustments'!I$14:I$53)</f>
        <v>0</v>
      </c>
      <c r="J29" s="304">
        <f>SUMIF('C Report Grouper'!$B$9:$B$48,'WW Spending Actual'!$B29,'C Report Grouper'!K$9:K$48)+SUMIF('Total Adjustments'!$B$14:$B$53,'WW Spending Actual'!$B29,'Total Adjustments'!J$14:J$53)</f>
        <v>0</v>
      </c>
      <c r="K29" s="304">
        <f>SUMIF('C Report Grouper'!$B$9:$B$48,'WW Spending Actual'!$B29,'C Report Grouper'!L$9:L$48)+SUMIF('Total Adjustments'!$B$14:$B$53,'WW Spending Actual'!$B29,'Total Adjustments'!K$14:K$53)</f>
        <v>0</v>
      </c>
      <c r="L29" s="304">
        <f>SUMIF('C Report Grouper'!$B$9:$B$48,'WW Spending Actual'!$B29,'C Report Grouper'!M$9:M$48)+SUMIF('Total Adjustments'!$B$14:$B$53,'WW Spending Actual'!$B29,'Total Adjustments'!L$14:L$53)</f>
        <v>0</v>
      </c>
      <c r="M29" s="304">
        <f>SUMIF('C Report Grouper'!$B$9:$B$48,'WW Spending Actual'!$B29,'C Report Grouper'!N$9:N$48)+SUMIF('Total Adjustments'!$B$14:$B$53,'WW Spending Actual'!$B29,'Total Adjustments'!M$14:M$53)</f>
        <v>0</v>
      </c>
      <c r="N29" s="304">
        <f>SUMIF('C Report Grouper'!$B$9:$B$48,'WW Spending Actual'!$B29,'C Report Grouper'!O$9:O$48)+SUMIF('Total Adjustments'!$B$14:$B$53,'WW Spending Actual'!$B29,'Total Adjustments'!N$14:N$53)</f>
        <v>0</v>
      </c>
      <c r="O29" s="304">
        <f>SUMIF('C Report Grouper'!$B$9:$B$48,'WW Spending Actual'!$B29,'C Report Grouper'!P$9:P$48)+SUMIF('Total Adjustments'!$B$14:$B$53,'WW Spending Actual'!$B29,'Total Adjustments'!O$14:O$53)</f>
        <v>0</v>
      </c>
      <c r="P29" s="304">
        <f>SUMIF('C Report Grouper'!$B$9:$B$48,'WW Spending Actual'!$B29,'C Report Grouper'!Q$9:Q$48)+SUMIF('Total Adjustments'!$B$14:$B$53,'WW Spending Actual'!$B29,'Total Adjustments'!P$14:P$53)</f>
        <v>0</v>
      </c>
      <c r="Q29" s="304">
        <f>SUMIF('C Report Grouper'!$B$9:$B$48,'WW Spending Actual'!$B29,'C Report Grouper'!R$9:R$48)+SUMIF('Total Adjustments'!$B$14:$B$53,'WW Spending Actual'!$B29,'Total Adjustments'!Q$14:Q$53)</f>
        <v>0</v>
      </c>
      <c r="R29" s="304">
        <f>SUMIF('C Report Grouper'!$B$9:$B$48,'WW Spending Actual'!$B29,'C Report Grouper'!S$9:S$48)+SUMIF('Total Adjustments'!$B$14:$B$53,'WW Spending Actual'!$B29,'Total Adjustments'!R$14:R$53)</f>
        <v>0</v>
      </c>
      <c r="S29" s="304">
        <f>SUMIF('C Report Grouper'!$B$9:$B$48,'WW Spending Actual'!$B29,'C Report Grouper'!T$9:T$48)+SUMIF('Total Adjustments'!$B$14:$B$53,'WW Spending Actual'!$B29,'Total Adjustments'!S$14:S$53)</f>
        <v>0</v>
      </c>
      <c r="T29" s="304">
        <f>SUMIF('C Report Grouper'!$B$9:$B$48,'WW Spending Actual'!$B29,'C Report Grouper'!U$9:U$48)+SUMIF('Total Adjustments'!$B$14:$B$53,'WW Spending Actual'!$B29,'Total Adjustments'!T$14:T$53)</f>
        <v>0</v>
      </c>
      <c r="U29" s="304">
        <f>SUMIF('C Report Grouper'!$B$9:$B$48,'WW Spending Actual'!$B29,'C Report Grouper'!V$9:V$48)+SUMIF('Total Adjustments'!$B$14:$B$53,'WW Spending Actual'!$B29,'Total Adjustments'!U$14:U$53)</f>
        <v>0</v>
      </c>
      <c r="V29" s="304">
        <f>SUMIF('C Report Grouper'!$B$9:$B$48,'WW Spending Actual'!$B29,'C Report Grouper'!W$9:W$48)+SUMIF('Total Adjustments'!$B$14:$B$53,'WW Spending Actual'!$B29,'Total Adjustments'!V$14:V$53)</f>
        <v>0</v>
      </c>
      <c r="W29" s="304">
        <f>SUMIF('C Report Grouper'!$B$9:$B$48,'WW Spending Actual'!$B29,'C Report Grouper'!X$9:X$48)+SUMIF('Total Adjustments'!$B$14:$B$53,'WW Spending Actual'!$B29,'Total Adjustments'!W$14:W$53)</f>
        <v>0</v>
      </c>
      <c r="X29" s="304">
        <f>SUMIF('C Report Grouper'!$B$9:$B$48,'WW Spending Actual'!$B29,'C Report Grouper'!Y$9:Y$48)+SUMIF('Total Adjustments'!$B$14:$B$53,'WW Spending Actual'!$B29,'Total Adjustments'!X$14:X$53)</f>
        <v>0</v>
      </c>
      <c r="Y29" s="304">
        <f>SUMIF('C Report Grouper'!$B$9:$B$48,'WW Spending Actual'!$B29,'C Report Grouper'!Z$9:Z$48)+SUMIF('Total Adjustments'!$B$14:$B$53,'WW Spending Actual'!$B29,'Total Adjustments'!Y$14:Y$53)</f>
        <v>0</v>
      </c>
      <c r="Z29" s="304">
        <f>SUMIF('C Report Grouper'!$B$9:$B$48,'WW Spending Actual'!$B29,'C Report Grouper'!AA$9:AA$48)+SUMIF('Total Adjustments'!$B$14:$B$53,'WW Spending Actual'!$B29,'Total Adjustments'!Z$14:Z$53)</f>
        <v>0</v>
      </c>
      <c r="AA29" s="304">
        <f>SUMIF('C Report Grouper'!$B$9:$B$48,'WW Spending Actual'!$B29,'C Report Grouper'!AB$9:AB$48)+SUMIF('Total Adjustments'!$B$14:$B$53,'WW Spending Actual'!$B29,'Total Adjustments'!AA$14:AA$53)</f>
        <v>0</v>
      </c>
      <c r="AB29" s="305">
        <f>SUMIF('C Report Grouper'!$B$9:$B$48,'WW Spending Actual'!$B29,'C Report Grouper'!AC$9:AC$48)+SUMIF('Total Adjustments'!$B$14:$B$53,'WW Spending Actual'!$B29,'Total Adjustments'!AB$14:AB$53)</f>
        <v>0</v>
      </c>
    </row>
    <row r="30" spans="2:28" x14ac:dyDescent="0.2">
      <c r="B30" s="214" t="s">
        <v>42</v>
      </c>
      <c r="C30" s="149"/>
      <c r="D30" s="303">
        <f>SUMIF('C Report Grouper'!$B$9:$B$48,'WW Spending Actual'!$B30,'C Report Grouper'!E$9:E$48)+SUMIF('Total Adjustments'!$B$14:$B$53,'WW Spending Actual'!$B30,'Total Adjustments'!D$14:D$53)</f>
        <v>0</v>
      </c>
      <c r="E30" s="304">
        <f>SUMIF('C Report Grouper'!$B$9:$B$48,'WW Spending Actual'!$B30,'C Report Grouper'!F$9:F$48)+SUMIF('Total Adjustments'!$B$14:$B$53,'WW Spending Actual'!$B30,'Total Adjustments'!E$14:E$53)</f>
        <v>0</v>
      </c>
      <c r="F30" s="304">
        <f>SUMIF('C Report Grouper'!$B$9:$B$48,'WW Spending Actual'!$B30,'C Report Grouper'!G$9:G$48)+SUMIF('Total Adjustments'!$B$14:$B$53,'WW Spending Actual'!$B30,'Total Adjustments'!F$14:F$53)</f>
        <v>0</v>
      </c>
      <c r="G30" s="304">
        <f>SUMIF('C Report Grouper'!$B$9:$B$48,'WW Spending Actual'!$B30,'C Report Grouper'!H$9:H$48)+SUMIF('Total Adjustments'!$B$14:$B$53,'WW Spending Actual'!$B30,'Total Adjustments'!G$14:G$53)</f>
        <v>0</v>
      </c>
      <c r="H30" s="304">
        <f>SUMIF('C Report Grouper'!$B$9:$B$48,'WW Spending Actual'!$B30,'C Report Grouper'!I$9:I$48)+SUMIF('Total Adjustments'!$B$14:$B$53,'WW Spending Actual'!$B30,'Total Adjustments'!H$14:H$53)</f>
        <v>0</v>
      </c>
      <c r="I30" s="304">
        <f>SUMIF('C Report Grouper'!$B$9:$B$48,'WW Spending Actual'!$B30,'C Report Grouper'!J$9:J$48)+SUMIF('Total Adjustments'!$B$14:$B$53,'WW Spending Actual'!$B30,'Total Adjustments'!I$14:I$53)</f>
        <v>0</v>
      </c>
      <c r="J30" s="304">
        <f>SUMIF('C Report Grouper'!$B$9:$B$48,'WW Spending Actual'!$B30,'C Report Grouper'!K$9:K$48)+SUMIF('Total Adjustments'!$B$14:$B$53,'WW Spending Actual'!$B30,'Total Adjustments'!J$14:J$53)</f>
        <v>0</v>
      </c>
      <c r="K30" s="304">
        <f>SUMIF('C Report Grouper'!$B$9:$B$48,'WW Spending Actual'!$B30,'C Report Grouper'!L$9:L$48)+SUMIF('Total Adjustments'!$B$14:$B$53,'WW Spending Actual'!$B30,'Total Adjustments'!K$14:K$53)</f>
        <v>0</v>
      </c>
      <c r="L30" s="304">
        <f>SUMIF('C Report Grouper'!$B$9:$B$48,'WW Spending Actual'!$B30,'C Report Grouper'!M$9:M$48)+SUMIF('Total Adjustments'!$B$14:$B$53,'WW Spending Actual'!$B30,'Total Adjustments'!L$14:L$53)</f>
        <v>0</v>
      </c>
      <c r="M30" s="304">
        <f>SUMIF('C Report Grouper'!$B$9:$B$48,'WW Spending Actual'!$B30,'C Report Grouper'!N$9:N$48)+SUMIF('Total Adjustments'!$B$14:$B$53,'WW Spending Actual'!$B30,'Total Adjustments'!M$14:M$53)</f>
        <v>0</v>
      </c>
      <c r="N30" s="304">
        <f>SUMIF('C Report Grouper'!$B$9:$B$48,'WW Spending Actual'!$B30,'C Report Grouper'!O$9:O$48)+SUMIF('Total Adjustments'!$B$14:$B$53,'WW Spending Actual'!$B30,'Total Adjustments'!N$14:N$53)</f>
        <v>0</v>
      </c>
      <c r="O30" s="304">
        <f>SUMIF('C Report Grouper'!$B$9:$B$48,'WW Spending Actual'!$B30,'C Report Grouper'!P$9:P$48)+SUMIF('Total Adjustments'!$B$14:$B$53,'WW Spending Actual'!$B30,'Total Adjustments'!O$14:O$53)</f>
        <v>0</v>
      </c>
      <c r="P30" s="304">
        <f>SUMIF('C Report Grouper'!$B$9:$B$48,'WW Spending Actual'!$B30,'C Report Grouper'!Q$9:Q$48)+SUMIF('Total Adjustments'!$B$14:$B$53,'WW Spending Actual'!$B30,'Total Adjustments'!P$14:P$53)</f>
        <v>0</v>
      </c>
      <c r="Q30" s="304">
        <f>SUMIF('C Report Grouper'!$B$9:$B$48,'WW Spending Actual'!$B30,'C Report Grouper'!R$9:R$48)+SUMIF('Total Adjustments'!$B$14:$B$53,'WW Spending Actual'!$B30,'Total Adjustments'!Q$14:Q$53)</f>
        <v>0</v>
      </c>
      <c r="R30" s="304">
        <f>SUMIF('C Report Grouper'!$B$9:$B$48,'WW Spending Actual'!$B30,'C Report Grouper'!S$9:S$48)+SUMIF('Total Adjustments'!$B$14:$B$53,'WW Spending Actual'!$B30,'Total Adjustments'!R$14:R$53)</f>
        <v>0</v>
      </c>
      <c r="S30" s="304">
        <f>SUMIF('C Report Grouper'!$B$9:$B$48,'WW Spending Actual'!$B30,'C Report Grouper'!T$9:T$48)+SUMIF('Total Adjustments'!$B$14:$B$53,'WW Spending Actual'!$B30,'Total Adjustments'!S$14:S$53)</f>
        <v>0</v>
      </c>
      <c r="T30" s="304">
        <f>SUMIF('C Report Grouper'!$B$9:$B$48,'WW Spending Actual'!$B30,'C Report Grouper'!U$9:U$48)+SUMIF('Total Adjustments'!$B$14:$B$53,'WW Spending Actual'!$B30,'Total Adjustments'!T$14:T$53)</f>
        <v>0</v>
      </c>
      <c r="U30" s="304">
        <f>SUMIF('C Report Grouper'!$B$9:$B$48,'WW Spending Actual'!$B30,'C Report Grouper'!V$9:V$48)+SUMIF('Total Adjustments'!$B$14:$B$53,'WW Spending Actual'!$B30,'Total Adjustments'!U$14:U$53)</f>
        <v>0</v>
      </c>
      <c r="V30" s="304">
        <f>SUMIF('C Report Grouper'!$B$9:$B$48,'WW Spending Actual'!$B30,'C Report Grouper'!W$9:W$48)+SUMIF('Total Adjustments'!$B$14:$B$53,'WW Spending Actual'!$B30,'Total Adjustments'!V$14:V$53)</f>
        <v>0</v>
      </c>
      <c r="W30" s="304">
        <f>SUMIF('C Report Grouper'!$B$9:$B$48,'WW Spending Actual'!$B30,'C Report Grouper'!X$9:X$48)+SUMIF('Total Adjustments'!$B$14:$B$53,'WW Spending Actual'!$B30,'Total Adjustments'!W$14:W$53)</f>
        <v>0</v>
      </c>
      <c r="X30" s="304">
        <f>SUMIF('C Report Grouper'!$B$9:$B$48,'WW Spending Actual'!$B30,'C Report Grouper'!Y$9:Y$48)+SUMIF('Total Adjustments'!$B$14:$B$53,'WW Spending Actual'!$B30,'Total Adjustments'!X$14:X$53)</f>
        <v>0</v>
      </c>
      <c r="Y30" s="304">
        <f>SUMIF('C Report Grouper'!$B$9:$B$48,'WW Spending Actual'!$B30,'C Report Grouper'!Z$9:Z$48)+SUMIF('Total Adjustments'!$B$14:$B$53,'WW Spending Actual'!$B30,'Total Adjustments'!Y$14:Y$53)</f>
        <v>0</v>
      </c>
      <c r="Z30" s="304">
        <f>SUMIF('C Report Grouper'!$B$9:$B$48,'WW Spending Actual'!$B30,'C Report Grouper'!AA$9:AA$48)+SUMIF('Total Adjustments'!$B$14:$B$53,'WW Spending Actual'!$B30,'Total Adjustments'!Z$14:Z$53)</f>
        <v>0</v>
      </c>
      <c r="AA30" s="304">
        <f>SUMIF('C Report Grouper'!$B$9:$B$48,'WW Spending Actual'!$B30,'C Report Grouper'!AB$9:AB$48)+SUMIF('Total Adjustments'!$B$14:$B$53,'WW Spending Actual'!$B30,'Total Adjustments'!AA$14:AA$53)</f>
        <v>0</v>
      </c>
      <c r="AB30" s="305">
        <f>SUMIF('C Report Grouper'!$B$9:$B$48,'WW Spending Actual'!$B30,'C Report Grouper'!AC$9:AC$48)+SUMIF('Total Adjustments'!$B$14:$B$53,'WW Spending Actual'!$B30,'Total Adjustments'!AB$14:AB$53)</f>
        <v>0</v>
      </c>
    </row>
    <row r="31" spans="2:28" x14ac:dyDescent="0.2">
      <c r="B31" s="63" t="str">
        <f>IFERROR(VLOOKUP(C31,'MEG Def'!$A$42:$B$45,2),"")</f>
        <v/>
      </c>
      <c r="C31" s="149"/>
      <c r="D31" s="303">
        <f>SUMIF('C Report Grouper'!$B$9:$B$48,'WW Spending Actual'!$B31,'C Report Grouper'!E$9:E$48)+SUMIF('Total Adjustments'!$B$14:$B$53,'WW Spending Actual'!$B31,'Total Adjustments'!D$14:D$53)</f>
        <v>0</v>
      </c>
      <c r="E31" s="304">
        <f>SUMIF('C Report Grouper'!$B$9:$B$48,'WW Spending Actual'!$B31,'C Report Grouper'!F$9:F$48)+SUMIF('Total Adjustments'!$B$14:$B$53,'WW Spending Actual'!$B31,'Total Adjustments'!E$14:E$53)</f>
        <v>0</v>
      </c>
      <c r="F31" s="304">
        <f>SUMIF('C Report Grouper'!$B$9:$B$48,'WW Spending Actual'!$B31,'C Report Grouper'!G$9:G$48)+SUMIF('Total Adjustments'!$B$14:$B$53,'WW Spending Actual'!$B31,'Total Adjustments'!F$14:F$53)</f>
        <v>0</v>
      </c>
      <c r="G31" s="304">
        <f>SUMIF('C Report Grouper'!$B$9:$B$48,'WW Spending Actual'!$B31,'C Report Grouper'!H$9:H$48)+SUMIF('Total Adjustments'!$B$14:$B$53,'WW Spending Actual'!$B31,'Total Adjustments'!G$14:G$53)</f>
        <v>0</v>
      </c>
      <c r="H31" s="304">
        <f>SUMIF('C Report Grouper'!$B$9:$B$48,'WW Spending Actual'!$B31,'C Report Grouper'!I$9:I$48)+SUMIF('Total Adjustments'!$B$14:$B$53,'WW Spending Actual'!$B31,'Total Adjustments'!H$14:H$53)</f>
        <v>0</v>
      </c>
      <c r="I31" s="304">
        <f>SUMIF('C Report Grouper'!$B$9:$B$48,'WW Spending Actual'!$B31,'C Report Grouper'!J$9:J$48)+SUMIF('Total Adjustments'!$B$14:$B$53,'WW Spending Actual'!$B31,'Total Adjustments'!I$14:I$53)</f>
        <v>0</v>
      </c>
      <c r="J31" s="304">
        <f>SUMIF('C Report Grouper'!$B$9:$B$48,'WW Spending Actual'!$B31,'C Report Grouper'!K$9:K$48)+SUMIF('Total Adjustments'!$B$14:$B$53,'WW Spending Actual'!$B31,'Total Adjustments'!J$14:J$53)</f>
        <v>0</v>
      </c>
      <c r="K31" s="304">
        <f>SUMIF('C Report Grouper'!$B$9:$B$48,'WW Spending Actual'!$B31,'C Report Grouper'!L$9:L$48)+SUMIF('Total Adjustments'!$B$14:$B$53,'WW Spending Actual'!$B31,'Total Adjustments'!K$14:K$53)</f>
        <v>0</v>
      </c>
      <c r="L31" s="304">
        <f>SUMIF('C Report Grouper'!$B$9:$B$48,'WW Spending Actual'!$B31,'C Report Grouper'!M$9:M$48)+SUMIF('Total Adjustments'!$B$14:$B$53,'WW Spending Actual'!$B31,'Total Adjustments'!L$14:L$53)</f>
        <v>0</v>
      </c>
      <c r="M31" s="304">
        <f>SUMIF('C Report Grouper'!$B$9:$B$48,'WW Spending Actual'!$B31,'C Report Grouper'!N$9:N$48)+SUMIF('Total Adjustments'!$B$14:$B$53,'WW Spending Actual'!$B31,'Total Adjustments'!M$14:M$53)</f>
        <v>0</v>
      </c>
      <c r="N31" s="304">
        <f>SUMIF('C Report Grouper'!$B$9:$B$48,'WW Spending Actual'!$B31,'C Report Grouper'!O$9:O$48)+SUMIF('Total Adjustments'!$B$14:$B$53,'WW Spending Actual'!$B31,'Total Adjustments'!N$14:N$53)</f>
        <v>0</v>
      </c>
      <c r="O31" s="304">
        <f>SUMIF('C Report Grouper'!$B$9:$B$48,'WW Spending Actual'!$B31,'C Report Grouper'!P$9:P$48)+SUMIF('Total Adjustments'!$B$14:$B$53,'WW Spending Actual'!$B31,'Total Adjustments'!O$14:O$53)</f>
        <v>0</v>
      </c>
      <c r="P31" s="304">
        <f>SUMIF('C Report Grouper'!$B$9:$B$48,'WW Spending Actual'!$B31,'C Report Grouper'!Q$9:Q$48)+SUMIF('Total Adjustments'!$B$14:$B$53,'WW Spending Actual'!$B31,'Total Adjustments'!P$14:P$53)</f>
        <v>0</v>
      </c>
      <c r="Q31" s="304">
        <f>SUMIF('C Report Grouper'!$B$9:$B$48,'WW Spending Actual'!$B31,'C Report Grouper'!R$9:R$48)+SUMIF('Total Adjustments'!$B$14:$B$53,'WW Spending Actual'!$B31,'Total Adjustments'!Q$14:Q$53)</f>
        <v>0</v>
      </c>
      <c r="R31" s="304">
        <f>SUMIF('C Report Grouper'!$B$9:$B$48,'WW Spending Actual'!$B31,'C Report Grouper'!S$9:S$48)+SUMIF('Total Adjustments'!$B$14:$B$53,'WW Spending Actual'!$B31,'Total Adjustments'!R$14:R$53)</f>
        <v>0</v>
      </c>
      <c r="S31" s="304">
        <f>SUMIF('C Report Grouper'!$B$9:$B$48,'WW Spending Actual'!$B31,'C Report Grouper'!T$9:T$48)+SUMIF('Total Adjustments'!$B$14:$B$53,'WW Spending Actual'!$B31,'Total Adjustments'!S$14:S$53)</f>
        <v>0</v>
      </c>
      <c r="T31" s="304">
        <f>SUMIF('C Report Grouper'!$B$9:$B$48,'WW Spending Actual'!$B31,'C Report Grouper'!U$9:U$48)+SUMIF('Total Adjustments'!$B$14:$B$53,'WW Spending Actual'!$B31,'Total Adjustments'!T$14:T$53)</f>
        <v>0</v>
      </c>
      <c r="U31" s="304">
        <f>SUMIF('C Report Grouper'!$B$9:$B$48,'WW Spending Actual'!$B31,'C Report Grouper'!V$9:V$48)+SUMIF('Total Adjustments'!$B$14:$B$53,'WW Spending Actual'!$B31,'Total Adjustments'!U$14:U$53)</f>
        <v>0</v>
      </c>
      <c r="V31" s="304">
        <f>SUMIF('C Report Grouper'!$B$9:$B$48,'WW Spending Actual'!$B31,'C Report Grouper'!W$9:W$48)+SUMIF('Total Adjustments'!$B$14:$B$53,'WW Spending Actual'!$B31,'Total Adjustments'!V$14:V$53)</f>
        <v>0</v>
      </c>
      <c r="W31" s="304">
        <f>SUMIF('C Report Grouper'!$B$9:$B$48,'WW Spending Actual'!$B31,'C Report Grouper'!X$9:X$48)+SUMIF('Total Adjustments'!$B$14:$B$53,'WW Spending Actual'!$B31,'Total Adjustments'!W$14:W$53)</f>
        <v>0</v>
      </c>
      <c r="X31" s="304">
        <f>SUMIF('C Report Grouper'!$B$9:$B$48,'WW Spending Actual'!$B31,'C Report Grouper'!Y$9:Y$48)+SUMIF('Total Adjustments'!$B$14:$B$53,'WW Spending Actual'!$B31,'Total Adjustments'!X$14:X$53)</f>
        <v>0</v>
      </c>
      <c r="Y31" s="304">
        <f>SUMIF('C Report Grouper'!$B$9:$B$48,'WW Spending Actual'!$B31,'C Report Grouper'!Z$9:Z$48)+SUMIF('Total Adjustments'!$B$14:$B$53,'WW Spending Actual'!$B31,'Total Adjustments'!Y$14:Y$53)</f>
        <v>0</v>
      </c>
      <c r="Z31" s="304">
        <f>SUMIF('C Report Grouper'!$B$9:$B$48,'WW Spending Actual'!$B31,'C Report Grouper'!AA$9:AA$48)+SUMIF('Total Adjustments'!$B$14:$B$53,'WW Spending Actual'!$B31,'Total Adjustments'!Z$14:Z$53)</f>
        <v>0</v>
      </c>
      <c r="AA31" s="304">
        <f>SUMIF('C Report Grouper'!$B$9:$B$48,'WW Spending Actual'!$B31,'C Report Grouper'!AB$9:AB$48)+SUMIF('Total Adjustments'!$B$14:$B$53,'WW Spending Actual'!$B31,'Total Adjustments'!AA$14:AA$53)</f>
        <v>0</v>
      </c>
      <c r="AB31" s="305">
        <f>SUMIF('C Report Grouper'!$B$9:$B$48,'WW Spending Actual'!$B31,'C Report Grouper'!AC$9:AC$48)+SUMIF('Total Adjustments'!$B$14:$B$53,'WW Spending Actual'!$B31,'Total Adjustments'!AB$14:AB$53)</f>
        <v>0</v>
      </c>
    </row>
    <row r="32" spans="2:28" x14ac:dyDescent="0.2">
      <c r="B32" s="63" t="str">
        <f>IFERROR(VLOOKUP(C32,'MEG Def'!$A$42:$B$45,2),"")</f>
        <v/>
      </c>
      <c r="C32" s="149"/>
      <c r="D32" s="303">
        <f>SUMIF('C Report Grouper'!$B$9:$B$48,'WW Spending Actual'!$B32,'C Report Grouper'!E$9:E$48)+SUMIF('Total Adjustments'!$B$14:$B$53,'WW Spending Actual'!$B32,'Total Adjustments'!D$14:D$53)</f>
        <v>0</v>
      </c>
      <c r="E32" s="304">
        <f>SUMIF('C Report Grouper'!$B$9:$B$48,'WW Spending Actual'!$B32,'C Report Grouper'!F$9:F$48)+SUMIF('Total Adjustments'!$B$14:$B$53,'WW Spending Actual'!$B32,'Total Adjustments'!E$14:E$53)</f>
        <v>0</v>
      </c>
      <c r="F32" s="304">
        <f>SUMIF('C Report Grouper'!$B$9:$B$48,'WW Spending Actual'!$B32,'C Report Grouper'!G$9:G$48)+SUMIF('Total Adjustments'!$B$14:$B$53,'WW Spending Actual'!$B32,'Total Adjustments'!F$14:F$53)</f>
        <v>0</v>
      </c>
      <c r="G32" s="304">
        <f>SUMIF('C Report Grouper'!$B$9:$B$48,'WW Spending Actual'!$B32,'C Report Grouper'!H$9:H$48)+SUMIF('Total Adjustments'!$B$14:$B$53,'WW Spending Actual'!$B32,'Total Adjustments'!G$14:G$53)</f>
        <v>0</v>
      </c>
      <c r="H32" s="304">
        <f>SUMIF('C Report Grouper'!$B$9:$B$48,'WW Spending Actual'!$B32,'C Report Grouper'!I$9:I$48)+SUMIF('Total Adjustments'!$B$14:$B$53,'WW Spending Actual'!$B32,'Total Adjustments'!H$14:H$53)</f>
        <v>0</v>
      </c>
      <c r="I32" s="304">
        <f>SUMIF('C Report Grouper'!$B$9:$B$48,'WW Spending Actual'!$B32,'C Report Grouper'!J$9:J$48)+SUMIF('Total Adjustments'!$B$14:$B$53,'WW Spending Actual'!$B32,'Total Adjustments'!I$14:I$53)</f>
        <v>0</v>
      </c>
      <c r="J32" s="304">
        <f>SUMIF('C Report Grouper'!$B$9:$B$48,'WW Spending Actual'!$B32,'C Report Grouper'!K$9:K$48)+SUMIF('Total Adjustments'!$B$14:$B$53,'WW Spending Actual'!$B32,'Total Adjustments'!J$14:J$53)</f>
        <v>0</v>
      </c>
      <c r="K32" s="304">
        <f>SUMIF('C Report Grouper'!$B$9:$B$48,'WW Spending Actual'!$B32,'C Report Grouper'!L$9:L$48)+SUMIF('Total Adjustments'!$B$14:$B$53,'WW Spending Actual'!$B32,'Total Adjustments'!K$14:K$53)</f>
        <v>0</v>
      </c>
      <c r="L32" s="304">
        <f>SUMIF('C Report Grouper'!$B$9:$B$48,'WW Spending Actual'!$B32,'C Report Grouper'!M$9:M$48)+SUMIF('Total Adjustments'!$B$14:$B$53,'WW Spending Actual'!$B32,'Total Adjustments'!L$14:L$53)</f>
        <v>0</v>
      </c>
      <c r="M32" s="304">
        <f>SUMIF('C Report Grouper'!$B$9:$B$48,'WW Spending Actual'!$B32,'C Report Grouper'!N$9:N$48)+SUMIF('Total Adjustments'!$B$14:$B$53,'WW Spending Actual'!$B32,'Total Adjustments'!M$14:M$53)</f>
        <v>0</v>
      </c>
      <c r="N32" s="304">
        <f>SUMIF('C Report Grouper'!$B$9:$B$48,'WW Spending Actual'!$B32,'C Report Grouper'!O$9:O$48)+SUMIF('Total Adjustments'!$B$14:$B$53,'WW Spending Actual'!$B32,'Total Adjustments'!N$14:N$53)</f>
        <v>0</v>
      </c>
      <c r="O32" s="304">
        <f>SUMIF('C Report Grouper'!$B$9:$B$48,'WW Spending Actual'!$B32,'C Report Grouper'!P$9:P$48)+SUMIF('Total Adjustments'!$B$14:$B$53,'WW Spending Actual'!$B32,'Total Adjustments'!O$14:O$53)</f>
        <v>0</v>
      </c>
      <c r="P32" s="304">
        <f>SUMIF('C Report Grouper'!$B$9:$B$48,'WW Spending Actual'!$B32,'C Report Grouper'!Q$9:Q$48)+SUMIF('Total Adjustments'!$B$14:$B$53,'WW Spending Actual'!$B32,'Total Adjustments'!P$14:P$53)</f>
        <v>0</v>
      </c>
      <c r="Q32" s="304">
        <f>SUMIF('C Report Grouper'!$B$9:$B$48,'WW Spending Actual'!$B32,'C Report Grouper'!R$9:R$48)+SUMIF('Total Adjustments'!$B$14:$B$53,'WW Spending Actual'!$B32,'Total Adjustments'!Q$14:Q$53)</f>
        <v>0</v>
      </c>
      <c r="R32" s="304">
        <f>SUMIF('C Report Grouper'!$B$9:$B$48,'WW Spending Actual'!$B32,'C Report Grouper'!S$9:S$48)+SUMIF('Total Adjustments'!$B$14:$B$53,'WW Spending Actual'!$B32,'Total Adjustments'!R$14:R$53)</f>
        <v>0</v>
      </c>
      <c r="S32" s="304">
        <f>SUMIF('C Report Grouper'!$B$9:$B$48,'WW Spending Actual'!$B32,'C Report Grouper'!T$9:T$48)+SUMIF('Total Adjustments'!$B$14:$B$53,'WW Spending Actual'!$B32,'Total Adjustments'!S$14:S$53)</f>
        <v>0</v>
      </c>
      <c r="T32" s="304">
        <f>SUMIF('C Report Grouper'!$B$9:$B$48,'WW Spending Actual'!$B32,'C Report Grouper'!U$9:U$48)+SUMIF('Total Adjustments'!$B$14:$B$53,'WW Spending Actual'!$B32,'Total Adjustments'!T$14:T$53)</f>
        <v>0</v>
      </c>
      <c r="U32" s="304">
        <f>SUMIF('C Report Grouper'!$B$9:$B$48,'WW Spending Actual'!$B32,'C Report Grouper'!V$9:V$48)+SUMIF('Total Adjustments'!$B$14:$B$53,'WW Spending Actual'!$B32,'Total Adjustments'!U$14:U$53)</f>
        <v>0</v>
      </c>
      <c r="V32" s="304">
        <f>SUMIF('C Report Grouper'!$B$9:$B$48,'WW Spending Actual'!$B32,'C Report Grouper'!W$9:W$48)+SUMIF('Total Adjustments'!$B$14:$B$53,'WW Spending Actual'!$B32,'Total Adjustments'!V$14:V$53)</f>
        <v>0</v>
      </c>
      <c r="W32" s="304">
        <f>SUMIF('C Report Grouper'!$B$9:$B$48,'WW Spending Actual'!$B32,'C Report Grouper'!X$9:X$48)+SUMIF('Total Adjustments'!$B$14:$B$53,'WW Spending Actual'!$B32,'Total Adjustments'!W$14:W$53)</f>
        <v>0</v>
      </c>
      <c r="X32" s="304">
        <f>SUMIF('C Report Grouper'!$B$9:$B$48,'WW Spending Actual'!$B32,'C Report Grouper'!Y$9:Y$48)+SUMIF('Total Adjustments'!$B$14:$B$53,'WW Spending Actual'!$B32,'Total Adjustments'!X$14:X$53)</f>
        <v>0</v>
      </c>
      <c r="Y32" s="304">
        <f>SUMIF('C Report Grouper'!$B$9:$B$48,'WW Spending Actual'!$B32,'C Report Grouper'!Z$9:Z$48)+SUMIF('Total Adjustments'!$B$14:$B$53,'WW Spending Actual'!$B32,'Total Adjustments'!Y$14:Y$53)</f>
        <v>0</v>
      </c>
      <c r="Z32" s="304">
        <f>SUMIF('C Report Grouper'!$B$9:$B$48,'WW Spending Actual'!$B32,'C Report Grouper'!AA$9:AA$48)+SUMIF('Total Adjustments'!$B$14:$B$53,'WW Spending Actual'!$B32,'Total Adjustments'!Z$14:Z$53)</f>
        <v>0</v>
      </c>
      <c r="AA32" s="304">
        <f>SUMIF('C Report Grouper'!$B$9:$B$48,'WW Spending Actual'!$B32,'C Report Grouper'!AB$9:AB$48)+SUMIF('Total Adjustments'!$B$14:$B$53,'WW Spending Actual'!$B32,'Total Adjustments'!AA$14:AA$53)</f>
        <v>0</v>
      </c>
      <c r="AB32" s="305">
        <f>SUMIF('C Report Grouper'!$B$9:$B$48,'WW Spending Actual'!$B32,'C Report Grouper'!AC$9:AC$48)+SUMIF('Total Adjustments'!$B$14:$B$53,'WW Spending Actual'!$B32,'Total Adjustments'!AB$14:AB$53)</f>
        <v>0</v>
      </c>
    </row>
    <row r="33" spans="2:28" x14ac:dyDescent="0.2">
      <c r="B33" s="63" t="str">
        <f>IFERROR(VLOOKUP(C33,'MEG Def'!$A$42:$B$45,2),"")</f>
        <v/>
      </c>
      <c r="C33" s="149"/>
      <c r="D33" s="303">
        <f>SUMIF('C Report Grouper'!$B$9:$B$48,'WW Spending Actual'!$B33,'C Report Grouper'!E$9:E$48)+SUMIF('Total Adjustments'!$B$14:$B$53,'WW Spending Actual'!$B33,'Total Adjustments'!D$14:D$53)</f>
        <v>0</v>
      </c>
      <c r="E33" s="304">
        <f>SUMIF('C Report Grouper'!$B$9:$B$48,'WW Spending Actual'!$B33,'C Report Grouper'!F$9:F$48)+SUMIF('Total Adjustments'!$B$14:$B$53,'WW Spending Actual'!$B33,'Total Adjustments'!E$14:E$53)</f>
        <v>0</v>
      </c>
      <c r="F33" s="304">
        <f>SUMIF('C Report Grouper'!$B$9:$B$48,'WW Spending Actual'!$B33,'C Report Grouper'!G$9:G$48)+SUMIF('Total Adjustments'!$B$14:$B$53,'WW Spending Actual'!$B33,'Total Adjustments'!F$14:F$53)</f>
        <v>0</v>
      </c>
      <c r="G33" s="304">
        <f>SUMIF('C Report Grouper'!$B$9:$B$48,'WW Spending Actual'!$B33,'C Report Grouper'!H$9:H$48)+SUMIF('Total Adjustments'!$B$14:$B$53,'WW Spending Actual'!$B33,'Total Adjustments'!G$14:G$53)</f>
        <v>0</v>
      </c>
      <c r="H33" s="304">
        <f>SUMIF('C Report Grouper'!$B$9:$B$48,'WW Spending Actual'!$B33,'C Report Grouper'!I$9:I$48)+SUMIF('Total Adjustments'!$B$14:$B$53,'WW Spending Actual'!$B33,'Total Adjustments'!H$14:H$53)</f>
        <v>0</v>
      </c>
      <c r="I33" s="304">
        <f>SUMIF('C Report Grouper'!$B$9:$B$48,'WW Spending Actual'!$B33,'C Report Grouper'!J$9:J$48)+SUMIF('Total Adjustments'!$B$14:$B$53,'WW Spending Actual'!$B33,'Total Adjustments'!I$14:I$53)</f>
        <v>0</v>
      </c>
      <c r="J33" s="304">
        <f>SUMIF('C Report Grouper'!$B$9:$B$48,'WW Spending Actual'!$B33,'C Report Grouper'!K$9:K$48)+SUMIF('Total Adjustments'!$B$14:$B$53,'WW Spending Actual'!$B33,'Total Adjustments'!J$14:J$53)</f>
        <v>0</v>
      </c>
      <c r="K33" s="304">
        <f>SUMIF('C Report Grouper'!$B$9:$B$48,'WW Spending Actual'!$B33,'C Report Grouper'!L$9:L$48)+SUMIF('Total Adjustments'!$B$14:$B$53,'WW Spending Actual'!$B33,'Total Adjustments'!K$14:K$53)</f>
        <v>0</v>
      </c>
      <c r="L33" s="304">
        <f>SUMIF('C Report Grouper'!$B$9:$B$48,'WW Spending Actual'!$B33,'C Report Grouper'!M$9:M$48)+SUMIF('Total Adjustments'!$B$14:$B$53,'WW Spending Actual'!$B33,'Total Adjustments'!L$14:L$53)</f>
        <v>0</v>
      </c>
      <c r="M33" s="304">
        <f>SUMIF('C Report Grouper'!$B$9:$B$48,'WW Spending Actual'!$B33,'C Report Grouper'!N$9:N$48)+SUMIF('Total Adjustments'!$B$14:$B$53,'WW Spending Actual'!$B33,'Total Adjustments'!M$14:M$53)</f>
        <v>0</v>
      </c>
      <c r="N33" s="304">
        <f>SUMIF('C Report Grouper'!$B$9:$B$48,'WW Spending Actual'!$B33,'C Report Grouper'!O$9:O$48)+SUMIF('Total Adjustments'!$B$14:$B$53,'WW Spending Actual'!$B33,'Total Adjustments'!N$14:N$53)</f>
        <v>0</v>
      </c>
      <c r="O33" s="304">
        <f>SUMIF('C Report Grouper'!$B$9:$B$48,'WW Spending Actual'!$B33,'C Report Grouper'!P$9:P$48)+SUMIF('Total Adjustments'!$B$14:$B$53,'WW Spending Actual'!$B33,'Total Adjustments'!O$14:O$53)</f>
        <v>0</v>
      </c>
      <c r="P33" s="304">
        <f>SUMIF('C Report Grouper'!$B$9:$B$48,'WW Spending Actual'!$B33,'C Report Grouper'!Q$9:Q$48)+SUMIF('Total Adjustments'!$B$14:$B$53,'WW Spending Actual'!$B33,'Total Adjustments'!P$14:P$53)</f>
        <v>0</v>
      </c>
      <c r="Q33" s="304">
        <f>SUMIF('C Report Grouper'!$B$9:$B$48,'WW Spending Actual'!$B33,'C Report Grouper'!R$9:R$48)+SUMIF('Total Adjustments'!$B$14:$B$53,'WW Spending Actual'!$B33,'Total Adjustments'!Q$14:Q$53)</f>
        <v>0</v>
      </c>
      <c r="R33" s="304">
        <f>SUMIF('C Report Grouper'!$B$9:$B$48,'WW Spending Actual'!$B33,'C Report Grouper'!S$9:S$48)+SUMIF('Total Adjustments'!$B$14:$B$53,'WW Spending Actual'!$B33,'Total Adjustments'!R$14:R$53)</f>
        <v>0</v>
      </c>
      <c r="S33" s="304">
        <f>SUMIF('C Report Grouper'!$B$9:$B$48,'WW Spending Actual'!$B33,'C Report Grouper'!T$9:T$48)+SUMIF('Total Adjustments'!$B$14:$B$53,'WW Spending Actual'!$B33,'Total Adjustments'!S$14:S$53)</f>
        <v>0</v>
      </c>
      <c r="T33" s="304">
        <f>SUMIF('C Report Grouper'!$B$9:$B$48,'WW Spending Actual'!$B33,'C Report Grouper'!U$9:U$48)+SUMIF('Total Adjustments'!$B$14:$B$53,'WW Spending Actual'!$B33,'Total Adjustments'!T$14:T$53)</f>
        <v>0</v>
      </c>
      <c r="U33" s="304">
        <f>SUMIF('C Report Grouper'!$B$9:$B$48,'WW Spending Actual'!$B33,'C Report Grouper'!V$9:V$48)+SUMIF('Total Adjustments'!$B$14:$B$53,'WW Spending Actual'!$B33,'Total Adjustments'!U$14:U$53)</f>
        <v>0</v>
      </c>
      <c r="V33" s="304">
        <f>SUMIF('C Report Grouper'!$B$9:$B$48,'WW Spending Actual'!$B33,'C Report Grouper'!W$9:W$48)+SUMIF('Total Adjustments'!$B$14:$B$53,'WW Spending Actual'!$B33,'Total Adjustments'!V$14:V$53)</f>
        <v>0</v>
      </c>
      <c r="W33" s="304">
        <f>SUMIF('C Report Grouper'!$B$9:$B$48,'WW Spending Actual'!$B33,'C Report Grouper'!X$9:X$48)+SUMIF('Total Adjustments'!$B$14:$B$53,'WW Spending Actual'!$B33,'Total Adjustments'!W$14:W$53)</f>
        <v>0</v>
      </c>
      <c r="X33" s="304">
        <f>SUMIF('C Report Grouper'!$B$9:$B$48,'WW Spending Actual'!$B33,'C Report Grouper'!Y$9:Y$48)+SUMIF('Total Adjustments'!$B$14:$B$53,'WW Spending Actual'!$B33,'Total Adjustments'!X$14:X$53)</f>
        <v>0</v>
      </c>
      <c r="Y33" s="304">
        <f>SUMIF('C Report Grouper'!$B$9:$B$48,'WW Spending Actual'!$B33,'C Report Grouper'!Z$9:Z$48)+SUMIF('Total Adjustments'!$B$14:$B$53,'WW Spending Actual'!$B33,'Total Adjustments'!Y$14:Y$53)</f>
        <v>0</v>
      </c>
      <c r="Z33" s="304">
        <f>SUMIF('C Report Grouper'!$B$9:$B$48,'WW Spending Actual'!$B33,'C Report Grouper'!AA$9:AA$48)+SUMIF('Total Adjustments'!$B$14:$B$53,'WW Spending Actual'!$B33,'Total Adjustments'!Z$14:Z$53)</f>
        <v>0</v>
      </c>
      <c r="AA33" s="304">
        <f>SUMIF('C Report Grouper'!$B$9:$B$48,'WW Spending Actual'!$B33,'C Report Grouper'!AB$9:AB$48)+SUMIF('Total Adjustments'!$B$14:$B$53,'WW Spending Actual'!$B33,'Total Adjustments'!AA$14:AA$53)</f>
        <v>0</v>
      </c>
      <c r="AB33" s="305">
        <f>SUMIF('C Report Grouper'!$B$9:$B$48,'WW Spending Actual'!$B33,'C Report Grouper'!AC$9:AC$48)+SUMIF('Total Adjustments'!$B$14:$B$53,'WW Spending Actual'!$B33,'Total Adjustments'!AB$14:AB$53)</f>
        <v>0</v>
      </c>
    </row>
    <row r="34" spans="2:28" x14ac:dyDescent="0.2">
      <c r="B34" s="215"/>
      <c r="C34" s="149"/>
      <c r="D34" s="303">
        <f>SUMIF('C Report Grouper'!$B$9:$B$48,'WW Spending Actual'!$B34,'C Report Grouper'!E$9:E$48)+SUMIF('Total Adjustments'!$B$14:$B$53,'WW Spending Actual'!$B34,'Total Adjustments'!D$14:D$53)</f>
        <v>0</v>
      </c>
      <c r="E34" s="304">
        <f>SUMIF('C Report Grouper'!$B$9:$B$48,'WW Spending Actual'!$B34,'C Report Grouper'!F$9:F$48)+SUMIF('Total Adjustments'!$B$14:$B$53,'WW Spending Actual'!$B34,'Total Adjustments'!E$14:E$53)</f>
        <v>0</v>
      </c>
      <c r="F34" s="304">
        <f>SUMIF('C Report Grouper'!$B$9:$B$48,'WW Spending Actual'!$B34,'C Report Grouper'!G$9:G$48)+SUMIF('Total Adjustments'!$B$14:$B$53,'WW Spending Actual'!$B34,'Total Adjustments'!F$14:F$53)</f>
        <v>0</v>
      </c>
      <c r="G34" s="304">
        <f>SUMIF('C Report Grouper'!$B$9:$B$48,'WW Spending Actual'!$B34,'C Report Grouper'!H$9:H$48)+SUMIF('Total Adjustments'!$B$14:$B$53,'WW Spending Actual'!$B34,'Total Adjustments'!G$14:G$53)</f>
        <v>0</v>
      </c>
      <c r="H34" s="304">
        <f>SUMIF('C Report Grouper'!$B$9:$B$48,'WW Spending Actual'!$B34,'C Report Grouper'!I$9:I$48)+SUMIF('Total Adjustments'!$B$14:$B$53,'WW Spending Actual'!$B34,'Total Adjustments'!H$14:H$53)</f>
        <v>0</v>
      </c>
      <c r="I34" s="304">
        <f>SUMIF('C Report Grouper'!$B$9:$B$48,'WW Spending Actual'!$B34,'C Report Grouper'!J$9:J$48)+SUMIF('Total Adjustments'!$B$14:$B$53,'WW Spending Actual'!$B34,'Total Adjustments'!I$14:I$53)</f>
        <v>0</v>
      </c>
      <c r="J34" s="304">
        <f>SUMIF('C Report Grouper'!$B$9:$B$48,'WW Spending Actual'!$B34,'C Report Grouper'!K$9:K$48)+SUMIF('Total Adjustments'!$B$14:$B$53,'WW Spending Actual'!$B34,'Total Adjustments'!J$14:J$53)</f>
        <v>0</v>
      </c>
      <c r="K34" s="304">
        <f>SUMIF('C Report Grouper'!$B$9:$B$48,'WW Spending Actual'!$B34,'C Report Grouper'!L$9:L$48)+SUMIF('Total Adjustments'!$B$14:$B$53,'WW Spending Actual'!$B34,'Total Adjustments'!K$14:K$53)</f>
        <v>0</v>
      </c>
      <c r="L34" s="304">
        <f>SUMIF('C Report Grouper'!$B$9:$B$48,'WW Spending Actual'!$B34,'C Report Grouper'!M$9:M$48)+SUMIF('Total Adjustments'!$B$14:$B$53,'WW Spending Actual'!$B34,'Total Adjustments'!L$14:L$53)</f>
        <v>0</v>
      </c>
      <c r="M34" s="304">
        <f>SUMIF('C Report Grouper'!$B$9:$B$48,'WW Spending Actual'!$B34,'C Report Grouper'!N$9:N$48)+SUMIF('Total Adjustments'!$B$14:$B$53,'WW Spending Actual'!$B34,'Total Adjustments'!M$14:M$53)</f>
        <v>0</v>
      </c>
      <c r="N34" s="304">
        <f>SUMIF('C Report Grouper'!$B$9:$B$48,'WW Spending Actual'!$B34,'C Report Grouper'!O$9:O$48)+SUMIF('Total Adjustments'!$B$14:$B$53,'WW Spending Actual'!$B34,'Total Adjustments'!N$14:N$53)</f>
        <v>0</v>
      </c>
      <c r="O34" s="304">
        <f>SUMIF('C Report Grouper'!$B$9:$B$48,'WW Spending Actual'!$B34,'C Report Grouper'!P$9:P$48)+SUMIF('Total Adjustments'!$B$14:$B$53,'WW Spending Actual'!$B34,'Total Adjustments'!O$14:O$53)</f>
        <v>0</v>
      </c>
      <c r="P34" s="304">
        <f>SUMIF('C Report Grouper'!$B$9:$B$48,'WW Spending Actual'!$B34,'C Report Grouper'!Q$9:Q$48)+SUMIF('Total Adjustments'!$B$14:$B$53,'WW Spending Actual'!$B34,'Total Adjustments'!P$14:P$53)</f>
        <v>0</v>
      </c>
      <c r="Q34" s="304">
        <f>SUMIF('C Report Grouper'!$B$9:$B$48,'WW Spending Actual'!$B34,'C Report Grouper'!R$9:R$48)+SUMIF('Total Adjustments'!$B$14:$B$53,'WW Spending Actual'!$B34,'Total Adjustments'!Q$14:Q$53)</f>
        <v>0</v>
      </c>
      <c r="R34" s="304">
        <f>SUMIF('C Report Grouper'!$B$9:$B$48,'WW Spending Actual'!$B34,'C Report Grouper'!S$9:S$48)+SUMIF('Total Adjustments'!$B$14:$B$53,'WW Spending Actual'!$B34,'Total Adjustments'!R$14:R$53)</f>
        <v>0</v>
      </c>
      <c r="S34" s="304">
        <f>SUMIF('C Report Grouper'!$B$9:$B$48,'WW Spending Actual'!$B34,'C Report Grouper'!T$9:T$48)+SUMIF('Total Adjustments'!$B$14:$B$53,'WW Spending Actual'!$B34,'Total Adjustments'!S$14:S$53)</f>
        <v>0</v>
      </c>
      <c r="T34" s="304">
        <f>SUMIF('C Report Grouper'!$B$9:$B$48,'WW Spending Actual'!$B34,'C Report Grouper'!U$9:U$48)+SUMIF('Total Adjustments'!$B$14:$B$53,'WW Spending Actual'!$B34,'Total Adjustments'!T$14:T$53)</f>
        <v>0</v>
      </c>
      <c r="U34" s="304">
        <f>SUMIF('C Report Grouper'!$B$9:$B$48,'WW Spending Actual'!$B34,'C Report Grouper'!V$9:V$48)+SUMIF('Total Adjustments'!$B$14:$B$53,'WW Spending Actual'!$B34,'Total Adjustments'!U$14:U$53)</f>
        <v>0</v>
      </c>
      <c r="V34" s="304">
        <f>SUMIF('C Report Grouper'!$B$9:$B$48,'WW Spending Actual'!$B34,'C Report Grouper'!W$9:W$48)+SUMIF('Total Adjustments'!$B$14:$B$53,'WW Spending Actual'!$B34,'Total Adjustments'!V$14:V$53)</f>
        <v>0</v>
      </c>
      <c r="W34" s="304">
        <f>SUMIF('C Report Grouper'!$B$9:$B$48,'WW Spending Actual'!$B34,'C Report Grouper'!X$9:X$48)+SUMIF('Total Adjustments'!$B$14:$B$53,'WW Spending Actual'!$B34,'Total Adjustments'!W$14:W$53)</f>
        <v>0</v>
      </c>
      <c r="X34" s="304">
        <f>SUMIF('C Report Grouper'!$B$9:$B$48,'WW Spending Actual'!$B34,'C Report Grouper'!Y$9:Y$48)+SUMIF('Total Adjustments'!$B$14:$B$53,'WW Spending Actual'!$B34,'Total Adjustments'!X$14:X$53)</f>
        <v>0</v>
      </c>
      <c r="Y34" s="304">
        <f>SUMIF('C Report Grouper'!$B$9:$B$48,'WW Spending Actual'!$B34,'C Report Grouper'!Z$9:Z$48)+SUMIF('Total Adjustments'!$B$14:$B$53,'WW Spending Actual'!$B34,'Total Adjustments'!Y$14:Y$53)</f>
        <v>0</v>
      </c>
      <c r="Z34" s="304">
        <f>SUMIF('C Report Grouper'!$B$9:$B$48,'WW Spending Actual'!$B34,'C Report Grouper'!AA$9:AA$48)+SUMIF('Total Adjustments'!$B$14:$B$53,'WW Spending Actual'!$B34,'Total Adjustments'!Z$14:Z$53)</f>
        <v>0</v>
      </c>
      <c r="AA34" s="304">
        <f>SUMIF('C Report Grouper'!$B$9:$B$48,'WW Spending Actual'!$B34,'C Report Grouper'!AB$9:AB$48)+SUMIF('Total Adjustments'!$B$14:$B$53,'WW Spending Actual'!$B34,'Total Adjustments'!AA$14:AA$53)</f>
        <v>0</v>
      </c>
      <c r="AB34" s="305">
        <f>SUMIF('C Report Grouper'!$B$9:$B$48,'WW Spending Actual'!$B34,'C Report Grouper'!AC$9:AC$48)+SUMIF('Total Adjustments'!$B$14:$B$53,'WW Spending Actual'!$B34,'Total Adjustments'!AB$14:AB$53)</f>
        <v>0</v>
      </c>
    </row>
    <row r="35" spans="2:28" x14ac:dyDescent="0.2">
      <c r="B35" s="216" t="s">
        <v>41</v>
      </c>
      <c r="C35" s="213"/>
      <c r="D35" s="303">
        <f>SUMIF('C Report Grouper'!$B$9:$B$48,'WW Spending Actual'!$B35,'C Report Grouper'!E$9:E$48)+SUMIF('Total Adjustments'!$B$14:$B$53,'WW Spending Actual'!$B35,'Total Adjustments'!D$14:D$53)</f>
        <v>0</v>
      </c>
      <c r="E35" s="304">
        <f>SUMIF('C Report Grouper'!$B$9:$B$48,'WW Spending Actual'!$B35,'C Report Grouper'!F$9:F$48)+SUMIF('Total Adjustments'!$B$14:$B$53,'WW Spending Actual'!$B35,'Total Adjustments'!E$14:E$53)</f>
        <v>0</v>
      </c>
      <c r="F35" s="304">
        <f>SUMIF('C Report Grouper'!$B$9:$B$48,'WW Spending Actual'!$B35,'C Report Grouper'!G$9:G$48)+SUMIF('Total Adjustments'!$B$14:$B$53,'WW Spending Actual'!$B35,'Total Adjustments'!F$14:F$53)</f>
        <v>0</v>
      </c>
      <c r="G35" s="304">
        <f>SUMIF('C Report Grouper'!$B$9:$B$48,'WW Spending Actual'!$B35,'C Report Grouper'!H$9:H$48)+SUMIF('Total Adjustments'!$B$14:$B$53,'WW Spending Actual'!$B35,'Total Adjustments'!G$14:G$53)</f>
        <v>0</v>
      </c>
      <c r="H35" s="304">
        <f>SUMIF('C Report Grouper'!$B$9:$B$48,'WW Spending Actual'!$B35,'C Report Grouper'!I$9:I$48)+SUMIF('Total Adjustments'!$B$14:$B$53,'WW Spending Actual'!$B35,'Total Adjustments'!H$14:H$53)</f>
        <v>0</v>
      </c>
      <c r="I35" s="304">
        <f>SUMIF('C Report Grouper'!$B$9:$B$48,'WW Spending Actual'!$B35,'C Report Grouper'!J$9:J$48)+SUMIF('Total Adjustments'!$B$14:$B$53,'WW Spending Actual'!$B35,'Total Adjustments'!I$14:I$53)</f>
        <v>0</v>
      </c>
      <c r="J35" s="304">
        <f>SUMIF('C Report Grouper'!$B$9:$B$48,'WW Spending Actual'!$B35,'C Report Grouper'!K$9:K$48)+SUMIF('Total Adjustments'!$B$14:$B$53,'WW Spending Actual'!$B35,'Total Adjustments'!J$14:J$53)</f>
        <v>0</v>
      </c>
      <c r="K35" s="304">
        <f>SUMIF('C Report Grouper'!$B$9:$B$48,'WW Spending Actual'!$B35,'C Report Grouper'!L$9:L$48)+SUMIF('Total Adjustments'!$B$14:$B$53,'WW Spending Actual'!$B35,'Total Adjustments'!K$14:K$53)</f>
        <v>0</v>
      </c>
      <c r="L35" s="304">
        <f>SUMIF('C Report Grouper'!$B$9:$B$48,'WW Spending Actual'!$B35,'C Report Grouper'!M$9:M$48)+SUMIF('Total Adjustments'!$B$14:$B$53,'WW Spending Actual'!$B35,'Total Adjustments'!L$14:L$53)</f>
        <v>0</v>
      </c>
      <c r="M35" s="304">
        <f>SUMIF('C Report Grouper'!$B$9:$B$48,'WW Spending Actual'!$B35,'C Report Grouper'!N$9:N$48)+SUMIF('Total Adjustments'!$B$14:$B$53,'WW Spending Actual'!$B35,'Total Adjustments'!M$14:M$53)</f>
        <v>0</v>
      </c>
      <c r="N35" s="304">
        <f>SUMIF('C Report Grouper'!$B$9:$B$48,'WW Spending Actual'!$B35,'C Report Grouper'!O$9:O$48)+SUMIF('Total Adjustments'!$B$14:$B$53,'WW Spending Actual'!$B35,'Total Adjustments'!N$14:N$53)</f>
        <v>0</v>
      </c>
      <c r="O35" s="304">
        <f>SUMIF('C Report Grouper'!$B$9:$B$48,'WW Spending Actual'!$B35,'C Report Grouper'!P$9:P$48)+SUMIF('Total Adjustments'!$B$14:$B$53,'WW Spending Actual'!$B35,'Total Adjustments'!O$14:O$53)</f>
        <v>0</v>
      </c>
      <c r="P35" s="304">
        <f>SUMIF('C Report Grouper'!$B$9:$B$48,'WW Spending Actual'!$B35,'C Report Grouper'!Q$9:Q$48)+SUMIF('Total Adjustments'!$B$14:$B$53,'WW Spending Actual'!$B35,'Total Adjustments'!P$14:P$53)</f>
        <v>0</v>
      </c>
      <c r="Q35" s="304">
        <f>SUMIF('C Report Grouper'!$B$9:$B$48,'WW Spending Actual'!$B35,'C Report Grouper'!R$9:R$48)+SUMIF('Total Adjustments'!$B$14:$B$53,'WW Spending Actual'!$B35,'Total Adjustments'!Q$14:Q$53)</f>
        <v>0</v>
      </c>
      <c r="R35" s="304">
        <f>SUMIF('C Report Grouper'!$B$9:$B$48,'WW Spending Actual'!$B35,'C Report Grouper'!S$9:S$48)+SUMIF('Total Adjustments'!$B$14:$B$53,'WW Spending Actual'!$B35,'Total Adjustments'!R$14:R$53)</f>
        <v>0</v>
      </c>
      <c r="S35" s="304">
        <f>SUMIF('C Report Grouper'!$B$9:$B$48,'WW Spending Actual'!$B35,'C Report Grouper'!T$9:T$48)+SUMIF('Total Adjustments'!$B$14:$B$53,'WW Spending Actual'!$B35,'Total Adjustments'!S$14:S$53)</f>
        <v>0</v>
      </c>
      <c r="T35" s="304">
        <f>SUMIF('C Report Grouper'!$B$9:$B$48,'WW Spending Actual'!$B35,'C Report Grouper'!U$9:U$48)+SUMIF('Total Adjustments'!$B$14:$B$53,'WW Spending Actual'!$B35,'Total Adjustments'!T$14:T$53)</f>
        <v>0</v>
      </c>
      <c r="U35" s="304">
        <f>SUMIF('C Report Grouper'!$B$9:$B$48,'WW Spending Actual'!$B35,'C Report Grouper'!V$9:V$48)+SUMIF('Total Adjustments'!$B$14:$B$53,'WW Spending Actual'!$B35,'Total Adjustments'!U$14:U$53)</f>
        <v>0</v>
      </c>
      <c r="V35" s="304">
        <f>SUMIF('C Report Grouper'!$B$9:$B$48,'WW Spending Actual'!$B35,'C Report Grouper'!W$9:W$48)+SUMIF('Total Adjustments'!$B$14:$B$53,'WW Spending Actual'!$B35,'Total Adjustments'!V$14:V$53)</f>
        <v>0</v>
      </c>
      <c r="W35" s="304">
        <f>SUMIF('C Report Grouper'!$B$9:$B$48,'WW Spending Actual'!$B35,'C Report Grouper'!X$9:X$48)+SUMIF('Total Adjustments'!$B$14:$B$53,'WW Spending Actual'!$B35,'Total Adjustments'!W$14:W$53)</f>
        <v>0</v>
      </c>
      <c r="X35" s="304">
        <f>SUMIF('C Report Grouper'!$B$9:$B$48,'WW Spending Actual'!$B35,'C Report Grouper'!Y$9:Y$48)+SUMIF('Total Adjustments'!$B$14:$B$53,'WW Spending Actual'!$B35,'Total Adjustments'!X$14:X$53)</f>
        <v>0</v>
      </c>
      <c r="Y35" s="304">
        <f>SUMIF('C Report Grouper'!$B$9:$B$48,'WW Spending Actual'!$B35,'C Report Grouper'!Z$9:Z$48)+SUMIF('Total Adjustments'!$B$14:$B$53,'WW Spending Actual'!$B35,'Total Adjustments'!Y$14:Y$53)</f>
        <v>0</v>
      </c>
      <c r="Z35" s="304">
        <f>SUMIF('C Report Grouper'!$B$9:$B$48,'WW Spending Actual'!$B35,'C Report Grouper'!AA$9:AA$48)+SUMIF('Total Adjustments'!$B$14:$B$53,'WW Spending Actual'!$B35,'Total Adjustments'!Z$14:Z$53)</f>
        <v>0</v>
      </c>
      <c r="AA35" s="304">
        <f>SUMIF('C Report Grouper'!$B$9:$B$48,'WW Spending Actual'!$B35,'C Report Grouper'!AB$9:AB$48)+SUMIF('Total Adjustments'!$B$14:$B$53,'WW Spending Actual'!$B35,'Total Adjustments'!AA$14:AA$53)</f>
        <v>0</v>
      </c>
      <c r="AB35" s="305">
        <f>SUMIF('C Report Grouper'!$B$9:$B$48,'WW Spending Actual'!$B35,'C Report Grouper'!AC$9:AC$48)+SUMIF('Total Adjustments'!$B$14:$B$53,'WW Spending Actual'!$B35,'Total Adjustments'!AB$14:AB$53)</f>
        <v>0</v>
      </c>
    </row>
    <row r="36" spans="2:28" x14ac:dyDescent="0.2">
      <c r="B36" s="63" t="str">
        <f>IFERROR(VLOOKUP(C36,'MEG Def'!$A$47:$B$50,2),"")</f>
        <v/>
      </c>
      <c r="C36" s="213"/>
      <c r="D36" s="303">
        <f>SUMIF('C Report Grouper'!$B$9:$B$48,'WW Spending Actual'!$B36,'C Report Grouper'!E$9:E$48)+SUMIF('Total Adjustments'!$B$14:$B$53,'WW Spending Actual'!$B36,'Total Adjustments'!D$14:D$53)</f>
        <v>0</v>
      </c>
      <c r="E36" s="304">
        <f>SUMIF('C Report Grouper'!$B$9:$B$48,'WW Spending Actual'!$B36,'C Report Grouper'!F$9:F$48)+SUMIF('Total Adjustments'!$B$14:$B$53,'WW Spending Actual'!$B36,'Total Adjustments'!E$14:E$53)</f>
        <v>0</v>
      </c>
      <c r="F36" s="304">
        <f>SUMIF('C Report Grouper'!$B$9:$B$48,'WW Spending Actual'!$B36,'C Report Grouper'!G$9:G$48)+SUMIF('Total Adjustments'!$B$14:$B$53,'WW Spending Actual'!$B36,'Total Adjustments'!F$14:F$53)</f>
        <v>0</v>
      </c>
      <c r="G36" s="304">
        <f>SUMIF('C Report Grouper'!$B$9:$B$48,'WW Spending Actual'!$B36,'C Report Grouper'!H$9:H$48)+SUMIF('Total Adjustments'!$B$14:$B$53,'WW Spending Actual'!$B36,'Total Adjustments'!G$14:G$53)</f>
        <v>0</v>
      </c>
      <c r="H36" s="304">
        <f>SUMIF('C Report Grouper'!$B$9:$B$48,'WW Spending Actual'!$B36,'C Report Grouper'!I$9:I$48)+SUMIF('Total Adjustments'!$B$14:$B$53,'WW Spending Actual'!$B36,'Total Adjustments'!H$14:H$53)</f>
        <v>0</v>
      </c>
      <c r="I36" s="304">
        <f>SUMIF('C Report Grouper'!$B$9:$B$48,'WW Spending Actual'!$B36,'C Report Grouper'!J$9:J$48)+SUMIF('Total Adjustments'!$B$14:$B$53,'WW Spending Actual'!$B36,'Total Adjustments'!I$14:I$53)</f>
        <v>0</v>
      </c>
      <c r="J36" s="304">
        <f>SUMIF('C Report Grouper'!$B$9:$B$48,'WW Spending Actual'!$B36,'C Report Grouper'!K$9:K$48)+SUMIF('Total Adjustments'!$B$14:$B$53,'WW Spending Actual'!$B36,'Total Adjustments'!J$14:J$53)</f>
        <v>0</v>
      </c>
      <c r="K36" s="304">
        <f>SUMIF('C Report Grouper'!$B$9:$B$48,'WW Spending Actual'!$B36,'C Report Grouper'!L$9:L$48)+SUMIF('Total Adjustments'!$B$14:$B$53,'WW Spending Actual'!$B36,'Total Adjustments'!K$14:K$53)</f>
        <v>0</v>
      </c>
      <c r="L36" s="304">
        <f>SUMIF('C Report Grouper'!$B$9:$B$48,'WW Spending Actual'!$B36,'C Report Grouper'!M$9:M$48)+SUMIF('Total Adjustments'!$B$14:$B$53,'WW Spending Actual'!$B36,'Total Adjustments'!L$14:L$53)</f>
        <v>0</v>
      </c>
      <c r="M36" s="304">
        <f>SUMIF('C Report Grouper'!$B$9:$B$48,'WW Spending Actual'!$B36,'C Report Grouper'!N$9:N$48)+SUMIF('Total Adjustments'!$B$14:$B$53,'WW Spending Actual'!$B36,'Total Adjustments'!M$14:M$53)</f>
        <v>0</v>
      </c>
      <c r="N36" s="304">
        <f>SUMIF('C Report Grouper'!$B$9:$B$48,'WW Spending Actual'!$B36,'C Report Grouper'!O$9:O$48)+SUMIF('Total Adjustments'!$B$14:$B$53,'WW Spending Actual'!$B36,'Total Adjustments'!N$14:N$53)</f>
        <v>0</v>
      </c>
      <c r="O36" s="304">
        <f>SUMIF('C Report Grouper'!$B$9:$B$48,'WW Spending Actual'!$B36,'C Report Grouper'!P$9:P$48)+SUMIF('Total Adjustments'!$B$14:$B$53,'WW Spending Actual'!$B36,'Total Adjustments'!O$14:O$53)</f>
        <v>0</v>
      </c>
      <c r="P36" s="304">
        <f>SUMIF('C Report Grouper'!$B$9:$B$48,'WW Spending Actual'!$B36,'C Report Grouper'!Q$9:Q$48)+SUMIF('Total Adjustments'!$B$14:$B$53,'WW Spending Actual'!$B36,'Total Adjustments'!P$14:P$53)</f>
        <v>0</v>
      </c>
      <c r="Q36" s="304">
        <f>SUMIF('C Report Grouper'!$B$9:$B$48,'WW Spending Actual'!$B36,'C Report Grouper'!R$9:R$48)+SUMIF('Total Adjustments'!$B$14:$B$53,'WW Spending Actual'!$B36,'Total Adjustments'!Q$14:Q$53)</f>
        <v>0</v>
      </c>
      <c r="R36" s="304">
        <f>SUMIF('C Report Grouper'!$B$9:$B$48,'WW Spending Actual'!$B36,'C Report Grouper'!S$9:S$48)+SUMIF('Total Adjustments'!$B$14:$B$53,'WW Spending Actual'!$B36,'Total Adjustments'!R$14:R$53)</f>
        <v>0</v>
      </c>
      <c r="S36" s="304">
        <f>SUMIF('C Report Grouper'!$B$9:$B$48,'WW Spending Actual'!$B36,'C Report Grouper'!T$9:T$48)+SUMIF('Total Adjustments'!$B$14:$B$53,'WW Spending Actual'!$B36,'Total Adjustments'!S$14:S$53)</f>
        <v>0</v>
      </c>
      <c r="T36" s="304">
        <f>SUMIF('C Report Grouper'!$B$9:$B$48,'WW Spending Actual'!$B36,'C Report Grouper'!U$9:U$48)+SUMIF('Total Adjustments'!$B$14:$B$53,'WW Spending Actual'!$B36,'Total Adjustments'!T$14:T$53)</f>
        <v>0</v>
      </c>
      <c r="U36" s="304">
        <f>SUMIF('C Report Grouper'!$B$9:$B$48,'WW Spending Actual'!$B36,'C Report Grouper'!V$9:V$48)+SUMIF('Total Adjustments'!$B$14:$B$53,'WW Spending Actual'!$B36,'Total Adjustments'!U$14:U$53)</f>
        <v>0</v>
      </c>
      <c r="V36" s="304">
        <f>SUMIF('C Report Grouper'!$B$9:$B$48,'WW Spending Actual'!$B36,'C Report Grouper'!W$9:W$48)+SUMIF('Total Adjustments'!$B$14:$B$53,'WW Spending Actual'!$B36,'Total Adjustments'!V$14:V$53)</f>
        <v>0</v>
      </c>
      <c r="W36" s="304">
        <f>SUMIF('C Report Grouper'!$B$9:$B$48,'WW Spending Actual'!$B36,'C Report Grouper'!X$9:X$48)+SUMIF('Total Adjustments'!$B$14:$B$53,'WW Spending Actual'!$B36,'Total Adjustments'!W$14:W$53)</f>
        <v>0</v>
      </c>
      <c r="X36" s="304">
        <f>SUMIF('C Report Grouper'!$B$9:$B$48,'WW Spending Actual'!$B36,'C Report Grouper'!Y$9:Y$48)+SUMIF('Total Adjustments'!$B$14:$B$53,'WW Spending Actual'!$B36,'Total Adjustments'!X$14:X$53)</f>
        <v>0</v>
      </c>
      <c r="Y36" s="304">
        <f>SUMIF('C Report Grouper'!$B$9:$B$48,'WW Spending Actual'!$B36,'C Report Grouper'!Z$9:Z$48)+SUMIF('Total Adjustments'!$B$14:$B$53,'WW Spending Actual'!$B36,'Total Adjustments'!Y$14:Y$53)</f>
        <v>0</v>
      </c>
      <c r="Z36" s="304">
        <f>SUMIF('C Report Grouper'!$B$9:$B$48,'WW Spending Actual'!$B36,'C Report Grouper'!AA$9:AA$48)+SUMIF('Total Adjustments'!$B$14:$B$53,'WW Spending Actual'!$B36,'Total Adjustments'!Z$14:Z$53)</f>
        <v>0</v>
      </c>
      <c r="AA36" s="304">
        <f>SUMIF('C Report Grouper'!$B$9:$B$48,'WW Spending Actual'!$B36,'C Report Grouper'!AB$9:AB$48)+SUMIF('Total Adjustments'!$B$14:$B$53,'WW Spending Actual'!$B36,'Total Adjustments'!AA$14:AA$53)</f>
        <v>0</v>
      </c>
      <c r="AB36" s="305">
        <f>SUMIF('C Report Grouper'!$B$9:$B$48,'WW Spending Actual'!$B36,'C Report Grouper'!AC$9:AC$48)+SUMIF('Total Adjustments'!$B$14:$B$53,'WW Spending Actual'!$B36,'Total Adjustments'!AB$14:AB$53)</f>
        <v>0</v>
      </c>
    </row>
    <row r="37" spans="2:28" x14ac:dyDescent="0.2">
      <c r="B37" s="63" t="str">
        <f>IFERROR(VLOOKUP(C37,'MEG Def'!$A$47:$B$50,2),"")</f>
        <v/>
      </c>
      <c r="C37" s="213"/>
      <c r="D37" s="303">
        <f>SUMIF('C Report Grouper'!$B$9:$B$48,'WW Spending Actual'!$B37,'C Report Grouper'!E$9:E$48)+SUMIF('Total Adjustments'!$B$14:$B$53,'WW Spending Actual'!$B37,'Total Adjustments'!D$14:D$53)</f>
        <v>0</v>
      </c>
      <c r="E37" s="304">
        <f>SUMIF('C Report Grouper'!$B$9:$B$48,'WW Spending Actual'!$B37,'C Report Grouper'!F$9:F$48)+SUMIF('Total Adjustments'!$B$14:$B$53,'WW Spending Actual'!$B37,'Total Adjustments'!E$14:E$53)</f>
        <v>0</v>
      </c>
      <c r="F37" s="304">
        <f>SUMIF('C Report Grouper'!$B$9:$B$48,'WW Spending Actual'!$B37,'C Report Grouper'!G$9:G$48)+SUMIF('Total Adjustments'!$B$14:$B$53,'WW Spending Actual'!$B37,'Total Adjustments'!F$14:F$53)</f>
        <v>0</v>
      </c>
      <c r="G37" s="304">
        <f>SUMIF('C Report Grouper'!$B$9:$B$48,'WW Spending Actual'!$B37,'C Report Grouper'!H$9:H$48)+SUMIF('Total Adjustments'!$B$14:$B$53,'WW Spending Actual'!$B37,'Total Adjustments'!G$14:G$53)</f>
        <v>0</v>
      </c>
      <c r="H37" s="304">
        <f>SUMIF('C Report Grouper'!$B$9:$B$48,'WW Spending Actual'!$B37,'C Report Grouper'!I$9:I$48)+SUMIF('Total Adjustments'!$B$14:$B$53,'WW Spending Actual'!$B37,'Total Adjustments'!H$14:H$53)</f>
        <v>0</v>
      </c>
      <c r="I37" s="304">
        <f>SUMIF('C Report Grouper'!$B$9:$B$48,'WW Spending Actual'!$B37,'C Report Grouper'!J$9:J$48)+SUMIF('Total Adjustments'!$B$14:$B$53,'WW Spending Actual'!$B37,'Total Adjustments'!I$14:I$53)</f>
        <v>0</v>
      </c>
      <c r="J37" s="304">
        <f>SUMIF('C Report Grouper'!$B$9:$B$48,'WW Spending Actual'!$B37,'C Report Grouper'!K$9:K$48)+SUMIF('Total Adjustments'!$B$14:$B$53,'WW Spending Actual'!$B37,'Total Adjustments'!J$14:J$53)</f>
        <v>0</v>
      </c>
      <c r="K37" s="304">
        <f>SUMIF('C Report Grouper'!$B$9:$B$48,'WW Spending Actual'!$B37,'C Report Grouper'!L$9:L$48)+SUMIF('Total Adjustments'!$B$14:$B$53,'WW Spending Actual'!$B37,'Total Adjustments'!K$14:K$53)</f>
        <v>0</v>
      </c>
      <c r="L37" s="304">
        <f>SUMIF('C Report Grouper'!$B$9:$B$48,'WW Spending Actual'!$B37,'C Report Grouper'!M$9:M$48)+SUMIF('Total Adjustments'!$B$14:$B$53,'WW Spending Actual'!$B37,'Total Adjustments'!L$14:L$53)</f>
        <v>0</v>
      </c>
      <c r="M37" s="304">
        <f>SUMIF('C Report Grouper'!$B$9:$B$48,'WW Spending Actual'!$B37,'C Report Grouper'!N$9:N$48)+SUMIF('Total Adjustments'!$B$14:$B$53,'WW Spending Actual'!$B37,'Total Adjustments'!M$14:M$53)</f>
        <v>0</v>
      </c>
      <c r="N37" s="304">
        <f>SUMIF('C Report Grouper'!$B$9:$B$48,'WW Spending Actual'!$B37,'C Report Grouper'!O$9:O$48)+SUMIF('Total Adjustments'!$B$14:$B$53,'WW Spending Actual'!$B37,'Total Adjustments'!N$14:N$53)</f>
        <v>0</v>
      </c>
      <c r="O37" s="304">
        <f>SUMIF('C Report Grouper'!$B$9:$B$48,'WW Spending Actual'!$B37,'C Report Grouper'!P$9:P$48)+SUMIF('Total Adjustments'!$B$14:$B$53,'WW Spending Actual'!$B37,'Total Adjustments'!O$14:O$53)</f>
        <v>0</v>
      </c>
      <c r="P37" s="304">
        <f>SUMIF('C Report Grouper'!$B$9:$B$48,'WW Spending Actual'!$B37,'C Report Grouper'!Q$9:Q$48)+SUMIF('Total Adjustments'!$B$14:$B$53,'WW Spending Actual'!$B37,'Total Adjustments'!P$14:P$53)</f>
        <v>0</v>
      </c>
      <c r="Q37" s="304">
        <f>SUMIF('C Report Grouper'!$B$9:$B$48,'WW Spending Actual'!$B37,'C Report Grouper'!R$9:R$48)+SUMIF('Total Adjustments'!$B$14:$B$53,'WW Spending Actual'!$B37,'Total Adjustments'!Q$14:Q$53)</f>
        <v>0</v>
      </c>
      <c r="R37" s="304">
        <f>SUMIF('C Report Grouper'!$B$9:$B$48,'WW Spending Actual'!$B37,'C Report Grouper'!S$9:S$48)+SUMIF('Total Adjustments'!$B$14:$B$53,'WW Spending Actual'!$B37,'Total Adjustments'!R$14:R$53)</f>
        <v>0</v>
      </c>
      <c r="S37" s="304">
        <f>SUMIF('C Report Grouper'!$B$9:$B$48,'WW Spending Actual'!$B37,'C Report Grouper'!T$9:T$48)+SUMIF('Total Adjustments'!$B$14:$B$53,'WW Spending Actual'!$B37,'Total Adjustments'!S$14:S$53)</f>
        <v>0</v>
      </c>
      <c r="T37" s="304">
        <f>SUMIF('C Report Grouper'!$B$9:$B$48,'WW Spending Actual'!$B37,'C Report Grouper'!U$9:U$48)+SUMIF('Total Adjustments'!$B$14:$B$53,'WW Spending Actual'!$B37,'Total Adjustments'!T$14:T$53)</f>
        <v>0</v>
      </c>
      <c r="U37" s="304">
        <f>SUMIF('C Report Grouper'!$B$9:$B$48,'WW Spending Actual'!$B37,'C Report Grouper'!V$9:V$48)+SUMIF('Total Adjustments'!$B$14:$B$53,'WW Spending Actual'!$B37,'Total Adjustments'!U$14:U$53)</f>
        <v>0</v>
      </c>
      <c r="V37" s="304">
        <f>SUMIF('C Report Grouper'!$B$9:$B$48,'WW Spending Actual'!$B37,'C Report Grouper'!W$9:W$48)+SUMIF('Total Adjustments'!$B$14:$B$53,'WW Spending Actual'!$B37,'Total Adjustments'!V$14:V$53)</f>
        <v>0</v>
      </c>
      <c r="W37" s="304">
        <f>SUMIF('C Report Grouper'!$B$9:$B$48,'WW Spending Actual'!$B37,'C Report Grouper'!X$9:X$48)+SUMIF('Total Adjustments'!$B$14:$B$53,'WW Spending Actual'!$B37,'Total Adjustments'!W$14:W$53)</f>
        <v>0</v>
      </c>
      <c r="X37" s="304">
        <f>SUMIF('C Report Grouper'!$B$9:$B$48,'WW Spending Actual'!$B37,'C Report Grouper'!Y$9:Y$48)+SUMIF('Total Adjustments'!$B$14:$B$53,'WW Spending Actual'!$B37,'Total Adjustments'!X$14:X$53)</f>
        <v>0</v>
      </c>
      <c r="Y37" s="304">
        <f>SUMIF('C Report Grouper'!$B$9:$B$48,'WW Spending Actual'!$B37,'C Report Grouper'!Z$9:Z$48)+SUMIF('Total Adjustments'!$B$14:$B$53,'WW Spending Actual'!$B37,'Total Adjustments'!Y$14:Y$53)</f>
        <v>0</v>
      </c>
      <c r="Z37" s="304">
        <f>SUMIF('C Report Grouper'!$B$9:$B$48,'WW Spending Actual'!$B37,'C Report Grouper'!AA$9:AA$48)+SUMIF('Total Adjustments'!$B$14:$B$53,'WW Spending Actual'!$B37,'Total Adjustments'!Z$14:Z$53)</f>
        <v>0</v>
      </c>
      <c r="AA37" s="304">
        <f>SUMIF('C Report Grouper'!$B$9:$B$48,'WW Spending Actual'!$B37,'C Report Grouper'!AB$9:AB$48)+SUMIF('Total Adjustments'!$B$14:$B$53,'WW Spending Actual'!$B37,'Total Adjustments'!AA$14:AA$53)</f>
        <v>0</v>
      </c>
      <c r="AB37" s="305">
        <f>SUMIF('C Report Grouper'!$B$9:$B$48,'WW Spending Actual'!$B37,'C Report Grouper'!AC$9:AC$48)+SUMIF('Total Adjustments'!$B$14:$B$53,'WW Spending Actual'!$B37,'Total Adjustments'!AB$14:AB$53)</f>
        <v>0</v>
      </c>
    </row>
    <row r="38" spans="2:28" x14ac:dyDescent="0.2">
      <c r="B38" s="63" t="str">
        <f>IFERROR(VLOOKUP(C38,'MEG Def'!$A$47:$B$50,2),"")</f>
        <v/>
      </c>
      <c r="C38" s="213"/>
      <c r="D38" s="303">
        <f>SUMIF('C Report Grouper'!$B$9:$B$48,'WW Spending Actual'!$B38,'C Report Grouper'!E$9:E$48)+SUMIF('Total Adjustments'!$B$14:$B$53,'WW Spending Actual'!$B38,'Total Adjustments'!D$14:D$53)</f>
        <v>0</v>
      </c>
      <c r="E38" s="304">
        <f>SUMIF('C Report Grouper'!$B$9:$B$48,'WW Spending Actual'!$B38,'C Report Grouper'!F$9:F$48)+SUMIF('Total Adjustments'!$B$14:$B$53,'WW Spending Actual'!$B38,'Total Adjustments'!E$14:E$53)</f>
        <v>0</v>
      </c>
      <c r="F38" s="304">
        <f>SUMIF('C Report Grouper'!$B$9:$B$48,'WW Spending Actual'!$B38,'C Report Grouper'!G$9:G$48)+SUMIF('Total Adjustments'!$B$14:$B$53,'WW Spending Actual'!$B38,'Total Adjustments'!F$14:F$53)</f>
        <v>0</v>
      </c>
      <c r="G38" s="304">
        <f>SUMIF('C Report Grouper'!$B$9:$B$48,'WW Spending Actual'!$B38,'C Report Grouper'!H$9:H$48)+SUMIF('Total Adjustments'!$B$14:$B$53,'WW Spending Actual'!$B38,'Total Adjustments'!G$14:G$53)</f>
        <v>0</v>
      </c>
      <c r="H38" s="304">
        <f>SUMIF('C Report Grouper'!$B$9:$B$48,'WW Spending Actual'!$B38,'C Report Grouper'!I$9:I$48)+SUMIF('Total Adjustments'!$B$14:$B$53,'WW Spending Actual'!$B38,'Total Adjustments'!H$14:H$53)</f>
        <v>0</v>
      </c>
      <c r="I38" s="304">
        <f>SUMIF('C Report Grouper'!$B$9:$B$48,'WW Spending Actual'!$B38,'C Report Grouper'!J$9:J$48)+SUMIF('Total Adjustments'!$B$14:$B$53,'WW Spending Actual'!$B38,'Total Adjustments'!I$14:I$53)</f>
        <v>0</v>
      </c>
      <c r="J38" s="304">
        <f>SUMIF('C Report Grouper'!$B$9:$B$48,'WW Spending Actual'!$B38,'C Report Grouper'!K$9:K$48)+SUMIF('Total Adjustments'!$B$14:$B$53,'WW Spending Actual'!$B38,'Total Adjustments'!J$14:J$53)</f>
        <v>0</v>
      </c>
      <c r="K38" s="304">
        <f>SUMIF('C Report Grouper'!$B$9:$B$48,'WW Spending Actual'!$B38,'C Report Grouper'!L$9:L$48)+SUMIF('Total Adjustments'!$B$14:$B$53,'WW Spending Actual'!$B38,'Total Adjustments'!K$14:K$53)</f>
        <v>0</v>
      </c>
      <c r="L38" s="304">
        <f>SUMIF('C Report Grouper'!$B$9:$B$48,'WW Spending Actual'!$B38,'C Report Grouper'!M$9:M$48)+SUMIF('Total Adjustments'!$B$14:$B$53,'WW Spending Actual'!$B38,'Total Adjustments'!L$14:L$53)</f>
        <v>0</v>
      </c>
      <c r="M38" s="304">
        <f>SUMIF('C Report Grouper'!$B$9:$B$48,'WW Spending Actual'!$B38,'C Report Grouper'!N$9:N$48)+SUMIF('Total Adjustments'!$B$14:$B$53,'WW Spending Actual'!$B38,'Total Adjustments'!M$14:M$53)</f>
        <v>0</v>
      </c>
      <c r="N38" s="304">
        <f>SUMIF('C Report Grouper'!$B$9:$B$48,'WW Spending Actual'!$B38,'C Report Grouper'!O$9:O$48)+SUMIF('Total Adjustments'!$B$14:$B$53,'WW Spending Actual'!$B38,'Total Adjustments'!N$14:N$53)</f>
        <v>0</v>
      </c>
      <c r="O38" s="304">
        <f>SUMIF('C Report Grouper'!$B$9:$B$48,'WW Spending Actual'!$B38,'C Report Grouper'!P$9:P$48)+SUMIF('Total Adjustments'!$B$14:$B$53,'WW Spending Actual'!$B38,'Total Adjustments'!O$14:O$53)</f>
        <v>0</v>
      </c>
      <c r="P38" s="304">
        <f>SUMIF('C Report Grouper'!$B$9:$B$48,'WW Spending Actual'!$B38,'C Report Grouper'!Q$9:Q$48)+SUMIF('Total Adjustments'!$B$14:$B$53,'WW Spending Actual'!$B38,'Total Adjustments'!P$14:P$53)</f>
        <v>0</v>
      </c>
      <c r="Q38" s="304">
        <f>SUMIF('C Report Grouper'!$B$9:$B$48,'WW Spending Actual'!$B38,'C Report Grouper'!R$9:R$48)+SUMIF('Total Adjustments'!$B$14:$B$53,'WW Spending Actual'!$B38,'Total Adjustments'!Q$14:Q$53)</f>
        <v>0</v>
      </c>
      <c r="R38" s="304">
        <f>SUMIF('C Report Grouper'!$B$9:$B$48,'WW Spending Actual'!$B38,'C Report Grouper'!S$9:S$48)+SUMIF('Total Adjustments'!$B$14:$B$53,'WW Spending Actual'!$B38,'Total Adjustments'!R$14:R$53)</f>
        <v>0</v>
      </c>
      <c r="S38" s="304">
        <f>SUMIF('C Report Grouper'!$B$9:$B$48,'WW Spending Actual'!$B38,'C Report Grouper'!T$9:T$48)+SUMIF('Total Adjustments'!$B$14:$B$53,'WW Spending Actual'!$B38,'Total Adjustments'!S$14:S$53)</f>
        <v>0</v>
      </c>
      <c r="T38" s="304">
        <f>SUMIF('C Report Grouper'!$B$9:$B$48,'WW Spending Actual'!$B38,'C Report Grouper'!U$9:U$48)+SUMIF('Total Adjustments'!$B$14:$B$53,'WW Spending Actual'!$B38,'Total Adjustments'!T$14:T$53)</f>
        <v>0</v>
      </c>
      <c r="U38" s="304">
        <f>SUMIF('C Report Grouper'!$B$9:$B$48,'WW Spending Actual'!$B38,'C Report Grouper'!V$9:V$48)+SUMIF('Total Adjustments'!$B$14:$B$53,'WW Spending Actual'!$B38,'Total Adjustments'!U$14:U$53)</f>
        <v>0</v>
      </c>
      <c r="V38" s="304">
        <f>SUMIF('C Report Grouper'!$B$9:$B$48,'WW Spending Actual'!$B38,'C Report Grouper'!W$9:W$48)+SUMIF('Total Adjustments'!$B$14:$B$53,'WW Spending Actual'!$B38,'Total Adjustments'!V$14:V$53)</f>
        <v>0</v>
      </c>
      <c r="W38" s="304">
        <f>SUMIF('C Report Grouper'!$B$9:$B$48,'WW Spending Actual'!$B38,'C Report Grouper'!X$9:X$48)+SUMIF('Total Adjustments'!$B$14:$B$53,'WW Spending Actual'!$B38,'Total Adjustments'!W$14:W$53)</f>
        <v>0</v>
      </c>
      <c r="X38" s="304">
        <f>SUMIF('C Report Grouper'!$B$9:$B$48,'WW Spending Actual'!$B38,'C Report Grouper'!Y$9:Y$48)+SUMIF('Total Adjustments'!$B$14:$B$53,'WW Spending Actual'!$B38,'Total Adjustments'!X$14:X$53)</f>
        <v>0</v>
      </c>
      <c r="Y38" s="304">
        <f>SUMIF('C Report Grouper'!$B$9:$B$48,'WW Spending Actual'!$B38,'C Report Grouper'!Z$9:Z$48)+SUMIF('Total Adjustments'!$B$14:$B$53,'WW Spending Actual'!$B38,'Total Adjustments'!Y$14:Y$53)</f>
        <v>0</v>
      </c>
      <c r="Z38" s="304">
        <f>SUMIF('C Report Grouper'!$B$9:$B$48,'WW Spending Actual'!$B38,'C Report Grouper'!AA$9:AA$48)+SUMIF('Total Adjustments'!$B$14:$B$53,'WW Spending Actual'!$B38,'Total Adjustments'!Z$14:Z$53)</f>
        <v>0</v>
      </c>
      <c r="AA38" s="304">
        <f>SUMIF('C Report Grouper'!$B$9:$B$48,'WW Spending Actual'!$B38,'C Report Grouper'!AB$9:AB$48)+SUMIF('Total Adjustments'!$B$14:$B$53,'WW Spending Actual'!$B38,'Total Adjustments'!AA$14:AA$53)</f>
        <v>0</v>
      </c>
      <c r="AB38" s="305">
        <f>SUMIF('C Report Grouper'!$B$9:$B$48,'WW Spending Actual'!$B38,'C Report Grouper'!AC$9:AC$48)+SUMIF('Total Adjustments'!$B$14:$B$53,'WW Spending Actual'!$B38,'Total Adjustments'!AB$14:AB$53)</f>
        <v>0</v>
      </c>
    </row>
    <row r="39" spans="2:28" x14ac:dyDescent="0.2">
      <c r="B39" s="217"/>
      <c r="C39" s="213"/>
      <c r="D39" s="303">
        <f>SUMIF('C Report Grouper'!$B$9:$B$48,'WW Spending Actual'!$B39,'C Report Grouper'!E$9:E$48)+SUMIF('Total Adjustments'!$B$14:$B$53,'WW Spending Actual'!$B39,'Total Adjustments'!D$14:D$53)</f>
        <v>0</v>
      </c>
      <c r="E39" s="304">
        <f>SUMIF('C Report Grouper'!$B$9:$B$48,'WW Spending Actual'!$B39,'C Report Grouper'!F$9:F$48)+SUMIF('Total Adjustments'!$B$14:$B$53,'WW Spending Actual'!$B39,'Total Adjustments'!E$14:E$53)</f>
        <v>0</v>
      </c>
      <c r="F39" s="304">
        <f>SUMIF('C Report Grouper'!$B$9:$B$48,'WW Spending Actual'!$B39,'C Report Grouper'!G$9:G$48)+SUMIF('Total Adjustments'!$B$14:$B$53,'WW Spending Actual'!$B39,'Total Adjustments'!F$14:F$53)</f>
        <v>0</v>
      </c>
      <c r="G39" s="304">
        <f>SUMIF('C Report Grouper'!$B$9:$B$48,'WW Spending Actual'!$B39,'C Report Grouper'!H$9:H$48)+SUMIF('Total Adjustments'!$B$14:$B$53,'WW Spending Actual'!$B39,'Total Adjustments'!G$14:G$53)</f>
        <v>0</v>
      </c>
      <c r="H39" s="304">
        <f>SUMIF('C Report Grouper'!$B$9:$B$48,'WW Spending Actual'!$B39,'C Report Grouper'!I$9:I$48)+SUMIF('Total Adjustments'!$B$14:$B$53,'WW Spending Actual'!$B39,'Total Adjustments'!H$14:H$53)</f>
        <v>0</v>
      </c>
      <c r="I39" s="304">
        <f>SUMIF('C Report Grouper'!$B$9:$B$48,'WW Spending Actual'!$B39,'C Report Grouper'!J$9:J$48)+SUMIF('Total Adjustments'!$B$14:$B$53,'WW Spending Actual'!$B39,'Total Adjustments'!I$14:I$53)</f>
        <v>0</v>
      </c>
      <c r="J39" s="304">
        <f>SUMIF('C Report Grouper'!$B$9:$B$48,'WW Spending Actual'!$B39,'C Report Grouper'!K$9:K$48)+SUMIF('Total Adjustments'!$B$14:$B$53,'WW Spending Actual'!$B39,'Total Adjustments'!J$14:J$53)</f>
        <v>0</v>
      </c>
      <c r="K39" s="304">
        <f>SUMIF('C Report Grouper'!$B$9:$B$48,'WW Spending Actual'!$B39,'C Report Grouper'!L$9:L$48)+SUMIF('Total Adjustments'!$B$14:$B$53,'WW Spending Actual'!$B39,'Total Adjustments'!K$14:K$53)</f>
        <v>0</v>
      </c>
      <c r="L39" s="304">
        <f>SUMIF('C Report Grouper'!$B$9:$B$48,'WW Spending Actual'!$B39,'C Report Grouper'!M$9:M$48)+SUMIF('Total Adjustments'!$B$14:$B$53,'WW Spending Actual'!$B39,'Total Adjustments'!L$14:L$53)</f>
        <v>0</v>
      </c>
      <c r="M39" s="304">
        <f>SUMIF('C Report Grouper'!$B$9:$B$48,'WW Spending Actual'!$B39,'C Report Grouper'!N$9:N$48)+SUMIF('Total Adjustments'!$B$14:$B$53,'WW Spending Actual'!$B39,'Total Adjustments'!M$14:M$53)</f>
        <v>0</v>
      </c>
      <c r="N39" s="304">
        <f>SUMIF('C Report Grouper'!$B$9:$B$48,'WW Spending Actual'!$B39,'C Report Grouper'!O$9:O$48)+SUMIF('Total Adjustments'!$B$14:$B$53,'WW Spending Actual'!$B39,'Total Adjustments'!N$14:N$53)</f>
        <v>0</v>
      </c>
      <c r="O39" s="304">
        <f>SUMIF('C Report Grouper'!$B$9:$B$48,'WW Spending Actual'!$B39,'C Report Grouper'!P$9:P$48)+SUMIF('Total Adjustments'!$B$14:$B$53,'WW Spending Actual'!$B39,'Total Adjustments'!O$14:O$53)</f>
        <v>0</v>
      </c>
      <c r="P39" s="304">
        <f>SUMIF('C Report Grouper'!$B$9:$B$48,'WW Spending Actual'!$B39,'C Report Grouper'!Q$9:Q$48)+SUMIF('Total Adjustments'!$B$14:$B$53,'WW Spending Actual'!$B39,'Total Adjustments'!P$14:P$53)</f>
        <v>0</v>
      </c>
      <c r="Q39" s="304">
        <f>SUMIF('C Report Grouper'!$B$9:$B$48,'WW Spending Actual'!$B39,'C Report Grouper'!R$9:R$48)+SUMIF('Total Adjustments'!$B$14:$B$53,'WW Spending Actual'!$B39,'Total Adjustments'!Q$14:Q$53)</f>
        <v>0</v>
      </c>
      <c r="R39" s="304">
        <f>SUMIF('C Report Grouper'!$B$9:$B$48,'WW Spending Actual'!$B39,'C Report Grouper'!S$9:S$48)+SUMIF('Total Adjustments'!$B$14:$B$53,'WW Spending Actual'!$B39,'Total Adjustments'!R$14:R$53)</f>
        <v>0</v>
      </c>
      <c r="S39" s="304">
        <f>SUMIF('C Report Grouper'!$B$9:$B$48,'WW Spending Actual'!$B39,'C Report Grouper'!T$9:T$48)+SUMIF('Total Adjustments'!$B$14:$B$53,'WW Spending Actual'!$B39,'Total Adjustments'!S$14:S$53)</f>
        <v>0</v>
      </c>
      <c r="T39" s="304">
        <f>SUMIF('C Report Grouper'!$B$9:$B$48,'WW Spending Actual'!$B39,'C Report Grouper'!U$9:U$48)+SUMIF('Total Adjustments'!$B$14:$B$53,'WW Spending Actual'!$B39,'Total Adjustments'!T$14:T$53)</f>
        <v>0</v>
      </c>
      <c r="U39" s="304">
        <f>SUMIF('C Report Grouper'!$B$9:$B$48,'WW Spending Actual'!$B39,'C Report Grouper'!V$9:V$48)+SUMIF('Total Adjustments'!$B$14:$B$53,'WW Spending Actual'!$B39,'Total Adjustments'!U$14:U$53)</f>
        <v>0</v>
      </c>
      <c r="V39" s="304">
        <f>SUMIF('C Report Grouper'!$B$9:$B$48,'WW Spending Actual'!$B39,'C Report Grouper'!W$9:W$48)+SUMIF('Total Adjustments'!$B$14:$B$53,'WW Spending Actual'!$B39,'Total Adjustments'!V$14:V$53)</f>
        <v>0</v>
      </c>
      <c r="W39" s="304">
        <f>SUMIF('C Report Grouper'!$B$9:$B$48,'WW Spending Actual'!$B39,'C Report Grouper'!X$9:X$48)+SUMIF('Total Adjustments'!$B$14:$B$53,'WW Spending Actual'!$B39,'Total Adjustments'!W$14:W$53)</f>
        <v>0</v>
      </c>
      <c r="X39" s="304">
        <f>SUMIF('C Report Grouper'!$B$9:$B$48,'WW Spending Actual'!$B39,'C Report Grouper'!Y$9:Y$48)+SUMIF('Total Adjustments'!$B$14:$B$53,'WW Spending Actual'!$B39,'Total Adjustments'!X$14:X$53)</f>
        <v>0</v>
      </c>
      <c r="Y39" s="304">
        <f>SUMIF('C Report Grouper'!$B$9:$B$48,'WW Spending Actual'!$B39,'C Report Grouper'!Z$9:Z$48)+SUMIF('Total Adjustments'!$B$14:$B$53,'WW Spending Actual'!$B39,'Total Adjustments'!Y$14:Y$53)</f>
        <v>0</v>
      </c>
      <c r="Z39" s="304">
        <f>SUMIF('C Report Grouper'!$B$9:$B$48,'WW Spending Actual'!$B39,'C Report Grouper'!AA$9:AA$48)+SUMIF('Total Adjustments'!$B$14:$B$53,'WW Spending Actual'!$B39,'Total Adjustments'!Z$14:Z$53)</f>
        <v>0</v>
      </c>
      <c r="AA39" s="304">
        <f>SUMIF('C Report Grouper'!$B$9:$B$48,'WW Spending Actual'!$B39,'C Report Grouper'!AB$9:AB$48)+SUMIF('Total Adjustments'!$B$14:$B$53,'WW Spending Actual'!$B39,'Total Adjustments'!AA$14:AA$53)</f>
        <v>0</v>
      </c>
      <c r="AB39" s="305">
        <f>SUMIF('C Report Grouper'!$B$9:$B$48,'WW Spending Actual'!$B39,'C Report Grouper'!AC$9:AC$48)+SUMIF('Total Adjustments'!$B$14:$B$53,'WW Spending Actual'!$B39,'Total Adjustments'!AB$14:AB$53)</f>
        <v>0</v>
      </c>
    </row>
    <row r="40" spans="2:28" x14ac:dyDescent="0.2">
      <c r="B40" s="214" t="s">
        <v>78</v>
      </c>
      <c r="C40" s="213"/>
      <c r="D40" s="303">
        <f>SUMIF('C Report Grouper'!$B$9:$B$48,'WW Spending Actual'!$B40,'C Report Grouper'!E$9:E$48)+SUMIF('Total Adjustments'!$B$14:$B$53,'WW Spending Actual'!$B40,'Total Adjustments'!D$14:D$53)</f>
        <v>0</v>
      </c>
      <c r="E40" s="304">
        <f>SUMIF('C Report Grouper'!$B$9:$B$48,'WW Spending Actual'!$B40,'C Report Grouper'!F$9:F$48)+SUMIF('Total Adjustments'!$B$14:$B$53,'WW Spending Actual'!$B40,'Total Adjustments'!E$14:E$53)</f>
        <v>0</v>
      </c>
      <c r="F40" s="304">
        <f>SUMIF('C Report Grouper'!$B$9:$B$48,'WW Spending Actual'!$B40,'C Report Grouper'!G$9:G$48)+SUMIF('Total Adjustments'!$B$14:$B$53,'WW Spending Actual'!$B40,'Total Adjustments'!F$14:F$53)</f>
        <v>0</v>
      </c>
      <c r="G40" s="304">
        <f>SUMIF('C Report Grouper'!$B$9:$B$48,'WW Spending Actual'!$B40,'C Report Grouper'!H$9:H$48)+SUMIF('Total Adjustments'!$B$14:$B$53,'WW Spending Actual'!$B40,'Total Adjustments'!G$14:G$53)</f>
        <v>0</v>
      </c>
      <c r="H40" s="304">
        <f>SUMIF('C Report Grouper'!$B$9:$B$48,'WW Spending Actual'!$B40,'C Report Grouper'!I$9:I$48)+SUMIF('Total Adjustments'!$B$14:$B$53,'WW Spending Actual'!$B40,'Total Adjustments'!H$14:H$53)</f>
        <v>0</v>
      </c>
      <c r="I40" s="304">
        <f>SUMIF('C Report Grouper'!$B$9:$B$48,'WW Spending Actual'!$B40,'C Report Grouper'!J$9:J$48)+SUMIF('Total Adjustments'!$B$14:$B$53,'WW Spending Actual'!$B40,'Total Adjustments'!I$14:I$53)</f>
        <v>0</v>
      </c>
      <c r="J40" s="304">
        <f>SUMIF('C Report Grouper'!$B$9:$B$48,'WW Spending Actual'!$B40,'C Report Grouper'!K$9:K$48)+SUMIF('Total Adjustments'!$B$14:$B$53,'WW Spending Actual'!$B40,'Total Adjustments'!J$14:J$53)</f>
        <v>0</v>
      </c>
      <c r="K40" s="304">
        <f>SUMIF('C Report Grouper'!$B$9:$B$48,'WW Spending Actual'!$B40,'C Report Grouper'!L$9:L$48)+SUMIF('Total Adjustments'!$B$14:$B$53,'WW Spending Actual'!$B40,'Total Adjustments'!K$14:K$53)</f>
        <v>0</v>
      </c>
      <c r="L40" s="304">
        <f>SUMIF('C Report Grouper'!$B$9:$B$48,'WW Spending Actual'!$B40,'C Report Grouper'!M$9:M$48)+SUMIF('Total Adjustments'!$B$14:$B$53,'WW Spending Actual'!$B40,'Total Adjustments'!L$14:L$53)</f>
        <v>0</v>
      </c>
      <c r="M40" s="304">
        <f>SUMIF('C Report Grouper'!$B$9:$B$48,'WW Spending Actual'!$B40,'C Report Grouper'!N$9:N$48)+SUMIF('Total Adjustments'!$B$14:$B$53,'WW Spending Actual'!$B40,'Total Adjustments'!M$14:M$53)</f>
        <v>0</v>
      </c>
      <c r="N40" s="304">
        <f>SUMIF('C Report Grouper'!$B$9:$B$48,'WW Spending Actual'!$B40,'C Report Grouper'!O$9:O$48)+SUMIF('Total Adjustments'!$B$14:$B$53,'WW Spending Actual'!$B40,'Total Adjustments'!N$14:N$53)</f>
        <v>0</v>
      </c>
      <c r="O40" s="304">
        <f>SUMIF('C Report Grouper'!$B$9:$B$48,'WW Spending Actual'!$B40,'C Report Grouper'!P$9:P$48)+SUMIF('Total Adjustments'!$B$14:$B$53,'WW Spending Actual'!$B40,'Total Adjustments'!O$14:O$53)</f>
        <v>0</v>
      </c>
      <c r="P40" s="304">
        <f>SUMIF('C Report Grouper'!$B$9:$B$48,'WW Spending Actual'!$B40,'C Report Grouper'!Q$9:Q$48)+SUMIF('Total Adjustments'!$B$14:$B$53,'WW Spending Actual'!$B40,'Total Adjustments'!P$14:P$53)</f>
        <v>0</v>
      </c>
      <c r="Q40" s="304">
        <f>SUMIF('C Report Grouper'!$B$9:$B$48,'WW Spending Actual'!$B40,'C Report Grouper'!R$9:R$48)+SUMIF('Total Adjustments'!$B$14:$B$53,'WW Spending Actual'!$B40,'Total Adjustments'!Q$14:Q$53)</f>
        <v>0</v>
      </c>
      <c r="R40" s="304">
        <f>SUMIF('C Report Grouper'!$B$9:$B$48,'WW Spending Actual'!$B40,'C Report Grouper'!S$9:S$48)+SUMIF('Total Adjustments'!$B$14:$B$53,'WW Spending Actual'!$B40,'Total Adjustments'!R$14:R$53)</f>
        <v>0</v>
      </c>
      <c r="S40" s="304">
        <f>SUMIF('C Report Grouper'!$B$9:$B$48,'WW Spending Actual'!$B40,'C Report Grouper'!T$9:T$48)+SUMIF('Total Adjustments'!$B$14:$B$53,'WW Spending Actual'!$B40,'Total Adjustments'!S$14:S$53)</f>
        <v>0</v>
      </c>
      <c r="T40" s="304">
        <f>SUMIF('C Report Grouper'!$B$9:$B$48,'WW Spending Actual'!$B40,'C Report Grouper'!U$9:U$48)+SUMIF('Total Adjustments'!$B$14:$B$53,'WW Spending Actual'!$B40,'Total Adjustments'!T$14:T$53)</f>
        <v>0</v>
      </c>
      <c r="U40" s="304">
        <f>SUMIF('C Report Grouper'!$B$9:$B$48,'WW Spending Actual'!$B40,'C Report Grouper'!V$9:V$48)+SUMIF('Total Adjustments'!$B$14:$B$53,'WW Spending Actual'!$B40,'Total Adjustments'!U$14:U$53)</f>
        <v>0</v>
      </c>
      <c r="V40" s="304">
        <f>SUMIF('C Report Grouper'!$B$9:$B$48,'WW Spending Actual'!$B40,'C Report Grouper'!W$9:W$48)+SUMIF('Total Adjustments'!$B$14:$B$53,'WW Spending Actual'!$B40,'Total Adjustments'!V$14:V$53)</f>
        <v>0</v>
      </c>
      <c r="W40" s="304">
        <f>SUMIF('C Report Grouper'!$B$9:$B$48,'WW Spending Actual'!$B40,'C Report Grouper'!X$9:X$48)+SUMIF('Total Adjustments'!$B$14:$B$53,'WW Spending Actual'!$B40,'Total Adjustments'!W$14:W$53)</f>
        <v>0</v>
      </c>
      <c r="X40" s="304">
        <f>SUMIF('C Report Grouper'!$B$9:$B$48,'WW Spending Actual'!$B40,'C Report Grouper'!Y$9:Y$48)+SUMIF('Total Adjustments'!$B$14:$B$53,'WW Spending Actual'!$B40,'Total Adjustments'!X$14:X$53)</f>
        <v>0</v>
      </c>
      <c r="Y40" s="304">
        <f>SUMIF('C Report Grouper'!$B$9:$B$48,'WW Spending Actual'!$B40,'C Report Grouper'!Z$9:Z$48)+SUMIF('Total Adjustments'!$B$14:$B$53,'WW Spending Actual'!$B40,'Total Adjustments'!Y$14:Y$53)</f>
        <v>0</v>
      </c>
      <c r="Z40" s="304">
        <f>SUMIF('C Report Grouper'!$B$9:$B$48,'WW Spending Actual'!$B40,'C Report Grouper'!AA$9:AA$48)+SUMIF('Total Adjustments'!$B$14:$B$53,'WW Spending Actual'!$B40,'Total Adjustments'!Z$14:Z$53)</f>
        <v>0</v>
      </c>
      <c r="AA40" s="304">
        <f>SUMIF('C Report Grouper'!$B$9:$B$48,'WW Spending Actual'!$B40,'C Report Grouper'!AB$9:AB$48)+SUMIF('Total Adjustments'!$B$14:$B$53,'WW Spending Actual'!$B40,'Total Adjustments'!AA$14:AA$53)</f>
        <v>0</v>
      </c>
      <c r="AB40" s="305">
        <f>SUMIF('C Report Grouper'!$B$9:$B$48,'WW Spending Actual'!$B40,'C Report Grouper'!AC$9:AC$48)+SUMIF('Total Adjustments'!$B$14:$B$53,'WW Spending Actual'!$B40,'Total Adjustments'!AB$14:AB$53)</f>
        <v>0</v>
      </c>
    </row>
    <row r="41" spans="2:28" x14ac:dyDescent="0.2">
      <c r="B41" s="63" t="str">
        <f>IFERROR(VLOOKUP(C41,'MEG Def'!$A$52:$B$55,2),"")</f>
        <v/>
      </c>
      <c r="C41" s="213"/>
      <c r="D41" s="303">
        <f>SUMIF('C Report Grouper'!$B$9:$B$48,'WW Spending Actual'!$B41,'C Report Grouper'!E$9:E$48)+SUMIF('Total Adjustments'!$B$14:$B$53,'WW Spending Actual'!$B41,'Total Adjustments'!D$14:D$53)</f>
        <v>0</v>
      </c>
      <c r="E41" s="304">
        <f>SUMIF('C Report Grouper'!$B$9:$B$48,'WW Spending Actual'!$B41,'C Report Grouper'!F$9:F$48)+SUMIF('Total Adjustments'!$B$14:$B$53,'WW Spending Actual'!$B41,'Total Adjustments'!E$14:E$53)</f>
        <v>0</v>
      </c>
      <c r="F41" s="304">
        <f>SUMIF('C Report Grouper'!$B$9:$B$48,'WW Spending Actual'!$B41,'C Report Grouper'!G$9:G$48)+SUMIF('Total Adjustments'!$B$14:$B$53,'WW Spending Actual'!$B41,'Total Adjustments'!F$14:F$53)</f>
        <v>0</v>
      </c>
      <c r="G41" s="304">
        <f>SUMIF('C Report Grouper'!$B$9:$B$48,'WW Spending Actual'!$B41,'C Report Grouper'!H$9:H$48)+SUMIF('Total Adjustments'!$B$14:$B$53,'WW Spending Actual'!$B41,'Total Adjustments'!G$14:G$53)</f>
        <v>0</v>
      </c>
      <c r="H41" s="304">
        <f>SUMIF('C Report Grouper'!$B$9:$B$48,'WW Spending Actual'!$B41,'C Report Grouper'!I$9:I$48)+SUMIF('Total Adjustments'!$B$14:$B$53,'WW Spending Actual'!$B41,'Total Adjustments'!H$14:H$53)</f>
        <v>0</v>
      </c>
      <c r="I41" s="304">
        <f>SUMIF('C Report Grouper'!$B$9:$B$48,'WW Spending Actual'!$B41,'C Report Grouper'!J$9:J$48)+SUMIF('Total Adjustments'!$B$14:$B$53,'WW Spending Actual'!$B41,'Total Adjustments'!I$14:I$53)</f>
        <v>0</v>
      </c>
      <c r="J41" s="304">
        <f>SUMIF('C Report Grouper'!$B$9:$B$48,'WW Spending Actual'!$B41,'C Report Grouper'!K$9:K$48)+SUMIF('Total Adjustments'!$B$14:$B$53,'WW Spending Actual'!$B41,'Total Adjustments'!J$14:J$53)</f>
        <v>0</v>
      </c>
      <c r="K41" s="304">
        <f>SUMIF('C Report Grouper'!$B$9:$B$48,'WW Spending Actual'!$B41,'C Report Grouper'!L$9:L$48)+SUMIF('Total Adjustments'!$B$14:$B$53,'WW Spending Actual'!$B41,'Total Adjustments'!K$14:K$53)</f>
        <v>0</v>
      </c>
      <c r="L41" s="304">
        <f>SUMIF('C Report Grouper'!$B$9:$B$48,'WW Spending Actual'!$B41,'C Report Grouper'!M$9:M$48)+SUMIF('Total Adjustments'!$B$14:$B$53,'WW Spending Actual'!$B41,'Total Adjustments'!L$14:L$53)</f>
        <v>0</v>
      </c>
      <c r="M41" s="304">
        <f>SUMIF('C Report Grouper'!$B$9:$B$48,'WW Spending Actual'!$B41,'C Report Grouper'!N$9:N$48)+SUMIF('Total Adjustments'!$B$14:$B$53,'WW Spending Actual'!$B41,'Total Adjustments'!M$14:M$53)</f>
        <v>0</v>
      </c>
      <c r="N41" s="304">
        <f>SUMIF('C Report Grouper'!$B$9:$B$48,'WW Spending Actual'!$B41,'C Report Grouper'!O$9:O$48)+SUMIF('Total Adjustments'!$B$14:$B$53,'WW Spending Actual'!$B41,'Total Adjustments'!N$14:N$53)</f>
        <v>0</v>
      </c>
      <c r="O41" s="304">
        <f>SUMIF('C Report Grouper'!$B$9:$B$48,'WW Spending Actual'!$B41,'C Report Grouper'!P$9:P$48)+SUMIF('Total Adjustments'!$B$14:$B$53,'WW Spending Actual'!$B41,'Total Adjustments'!O$14:O$53)</f>
        <v>0</v>
      </c>
      <c r="P41" s="304">
        <f>SUMIF('C Report Grouper'!$B$9:$B$48,'WW Spending Actual'!$B41,'C Report Grouper'!Q$9:Q$48)+SUMIF('Total Adjustments'!$B$14:$B$53,'WW Spending Actual'!$B41,'Total Adjustments'!P$14:P$53)</f>
        <v>0</v>
      </c>
      <c r="Q41" s="304">
        <f>SUMIF('C Report Grouper'!$B$9:$B$48,'WW Spending Actual'!$B41,'C Report Grouper'!R$9:R$48)+SUMIF('Total Adjustments'!$B$14:$B$53,'WW Spending Actual'!$B41,'Total Adjustments'!Q$14:Q$53)</f>
        <v>0</v>
      </c>
      <c r="R41" s="304">
        <f>SUMIF('C Report Grouper'!$B$9:$B$48,'WW Spending Actual'!$B41,'C Report Grouper'!S$9:S$48)+SUMIF('Total Adjustments'!$B$14:$B$53,'WW Spending Actual'!$B41,'Total Adjustments'!R$14:R$53)</f>
        <v>0</v>
      </c>
      <c r="S41" s="304">
        <f>SUMIF('C Report Grouper'!$B$9:$B$48,'WW Spending Actual'!$B41,'C Report Grouper'!T$9:T$48)+SUMIF('Total Adjustments'!$B$14:$B$53,'WW Spending Actual'!$B41,'Total Adjustments'!S$14:S$53)</f>
        <v>0</v>
      </c>
      <c r="T41" s="304">
        <f>SUMIF('C Report Grouper'!$B$9:$B$48,'WW Spending Actual'!$B41,'C Report Grouper'!U$9:U$48)+SUMIF('Total Adjustments'!$B$14:$B$53,'WW Spending Actual'!$B41,'Total Adjustments'!T$14:T$53)</f>
        <v>0</v>
      </c>
      <c r="U41" s="304">
        <f>SUMIF('C Report Grouper'!$B$9:$B$48,'WW Spending Actual'!$B41,'C Report Grouper'!V$9:V$48)+SUMIF('Total Adjustments'!$B$14:$B$53,'WW Spending Actual'!$B41,'Total Adjustments'!U$14:U$53)</f>
        <v>0</v>
      </c>
      <c r="V41" s="304">
        <f>SUMIF('C Report Grouper'!$B$9:$B$48,'WW Spending Actual'!$B41,'C Report Grouper'!W$9:W$48)+SUMIF('Total Adjustments'!$B$14:$B$53,'WW Spending Actual'!$B41,'Total Adjustments'!V$14:V$53)</f>
        <v>0</v>
      </c>
      <c r="W41" s="304">
        <f>SUMIF('C Report Grouper'!$B$9:$B$48,'WW Spending Actual'!$B41,'C Report Grouper'!X$9:X$48)+SUMIF('Total Adjustments'!$B$14:$B$53,'WW Spending Actual'!$B41,'Total Adjustments'!W$14:W$53)</f>
        <v>0</v>
      </c>
      <c r="X41" s="304">
        <f>SUMIF('C Report Grouper'!$B$9:$B$48,'WW Spending Actual'!$B41,'C Report Grouper'!Y$9:Y$48)+SUMIF('Total Adjustments'!$B$14:$B$53,'WW Spending Actual'!$B41,'Total Adjustments'!X$14:X$53)</f>
        <v>0</v>
      </c>
      <c r="Y41" s="304">
        <f>SUMIF('C Report Grouper'!$B$9:$B$48,'WW Spending Actual'!$B41,'C Report Grouper'!Z$9:Z$48)+SUMIF('Total Adjustments'!$B$14:$B$53,'WW Spending Actual'!$B41,'Total Adjustments'!Y$14:Y$53)</f>
        <v>0</v>
      </c>
      <c r="Z41" s="304">
        <f>SUMIF('C Report Grouper'!$B$9:$B$48,'WW Spending Actual'!$B41,'C Report Grouper'!AA$9:AA$48)+SUMIF('Total Adjustments'!$B$14:$B$53,'WW Spending Actual'!$B41,'Total Adjustments'!Z$14:Z$53)</f>
        <v>0</v>
      </c>
      <c r="AA41" s="304">
        <f>SUMIF('C Report Grouper'!$B$9:$B$48,'WW Spending Actual'!$B41,'C Report Grouper'!AB$9:AB$48)+SUMIF('Total Adjustments'!$B$14:$B$53,'WW Spending Actual'!$B41,'Total Adjustments'!AA$14:AA$53)</f>
        <v>0</v>
      </c>
      <c r="AB41" s="305">
        <f>SUMIF('C Report Grouper'!$B$9:$B$48,'WW Spending Actual'!$B41,'C Report Grouper'!AC$9:AC$48)+SUMIF('Total Adjustments'!$B$14:$B$53,'WW Spending Actual'!$B41,'Total Adjustments'!AB$14:AB$53)</f>
        <v>0</v>
      </c>
    </row>
    <row r="42" spans="2:28" x14ac:dyDescent="0.2">
      <c r="B42" s="63" t="str">
        <f>IFERROR(VLOOKUP(C42,'MEG Def'!$A$52:$B$55,2),"")</f>
        <v/>
      </c>
      <c r="C42" s="213"/>
      <c r="D42" s="303">
        <f>SUMIF('C Report Grouper'!$B$9:$B$48,'WW Spending Actual'!$B42,'C Report Grouper'!E$9:E$48)+SUMIF('Total Adjustments'!$B$14:$B$53,'WW Spending Actual'!$B42,'Total Adjustments'!D$14:D$53)</f>
        <v>0</v>
      </c>
      <c r="E42" s="304">
        <f>SUMIF('C Report Grouper'!$B$9:$B$48,'WW Spending Actual'!$B42,'C Report Grouper'!F$9:F$48)+SUMIF('Total Adjustments'!$B$14:$B$53,'WW Spending Actual'!$B42,'Total Adjustments'!E$14:E$53)</f>
        <v>0</v>
      </c>
      <c r="F42" s="304">
        <f>SUMIF('C Report Grouper'!$B$9:$B$48,'WW Spending Actual'!$B42,'C Report Grouper'!G$9:G$48)+SUMIF('Total Adjustments'!$B$14:$B$53,'WW Spending Actual'!$B42,'Total Adjustments'!F$14:F$53)</f>
        <v>0</v>
      </c>
      <c r="G42" s="304">
        <f>SUMIF('C Report Grouper'!$B$9:$B$48,'WW Spending Actual'!$B42,'C Report Grouper'!H$9:H$48)+SUMIF('Total Adjustments'!$B$14:$B$53,'WW Spending Actual'!$B42,'Total Adjustments'!G$14:G$53)</f>
        <v>0</v>
      </c>
      <c r="H42" s="304">
        <f>SUMIF('C Report Grouper'!$B$9:$B$48,'WW Spending Actual'!$B42,'C Report Grouper'!I$9:I$48)+SUMIF('Total Adjustments'!$B$14:$B$53,'WW Spending Actual'!$B42,'Total Adjustments'!H$14:H$53)</f>
        <v>0</v>
      </c>
      <c r="I42" s="304">
        <f>SUMIF('C Report Grouper'!$B$9:$B$48,'WW Spending Actual'!$B42,'C Report Grouper'!J$9:J$48)+SUMIF('Total Adjustments'!$B$14:$B$53,'WW Spending Actual'!$B42,'Total Adjustments'!I$14:I$53)</f>
        <v>0</v>
      </c>
      <c r="J42" s="304">
        <f>SUMIF('C Report Grouper'!$B$9:$B$48,'WW Spending Actual'!$B42,'C Report Grouper'!K$9:K$48)+SUMIF('Total Adjustments'!$B$14:$B$53,'WW Spending Actual'!$B42,'Total Adjustments'!J$14:J$53)</f>
        <v>0</v>
      </c>
      <c r="K42" s="304">
        <f>SUMIF('C Report Grouper'!$B$9:$B$48,'WW Spending Actual'!$B42,'C Report Grouper'!L$9:L$48)+SUMIF('Total Adjustments'!$B$14:$B$53,'WW Spending Actual'!$B42,'Total Adjustments'!K$14:K$53)</f>
        <v>0</v>
      </c>
      <c r="L42" s="304">
        <f>SUMIF('C Report Grouper'!$B$9:$B$48,'WW Spending Actual'!$B42,'C Report Grouper'!M$9:M$48)+SUMIF('Total Adjustments'!$B$14:$B$53,'WW Spending Actual'!$B42,'Total Adjustments'!L$14:L$53)</f>
        <v>0</v>
      </c>
      <c r="M42" s="304">
        <f>SUMIF('C Report Grouper'!$B$9:$B$48,'WW Spending Actual'!$B42,'C Report Grouper'!N$9:N$48)+SUMIF('Total Adjustments'!$B$14:$B$53,'WW Spending Actual'!$B42,'Total Adjustments'!M$14:M$53)</f>
        <v>0</v>
      </c>
      <c r="N42" s="304">
        <f>SUMIF('C Report Grouper'!$B$9:$B$48,'WW Spending Actual'!$B42,'C Report Grouper'!O$9:O$48)+SUMIF('Total Adjustments'!$B$14:$B$53,'WW Spending Actual'!$B42,'Total Adjustments'!N$14:N$53)</f>
        <v>0</v>
      </c>
      <c r="O42" s="304">
        <f>SUMIF('C Report Grouper'!$B$9:$B$48,'WW Spending Actual'!$B42,'C Report Grouper'!P$9:P$48)+SUMIF('Total Adjustments'!$B$14:$B$53,'WW Spending Actual'!$B42,'Total Adjustments'!O$14:O$53)</f>
        <v>0</v>
      </c>
      <c r="P42" s="304">
        <f>SUMIF('C Report Grouper'!$B$9:$B$48,'WW Spending Actual'!$B42,'C Report Grouper'!Q$9:Q$48)+SUMIF('Total Adjustments'!$B$14:$B$53,'WW Spending Actual'!$B42,'Total Adjustments'!P$14:P$53)</f>
        <v>0</v>
      </c>
      <c r="Q42" s="304">
        <f>SUMIF('C Report Grouper'!$B$9:$B$48,'WW Spending Actual'!$B42,'C Report Grouper'!R$9:R$48)+SUMIF('Total Adjustments'!$B$14:$B$53,'WW Spending Actual'!$B42,'Total Adjustments'!Q$14:Q$53)</f>
        <v>0</v>
      </c>
      <c r="R42" s="304">
        <f>SUMIF('C Report Grouper'!$B$9:$B$48,'WW Spending Actual'!$B42,'C Report Grouper'!S$9:S$48)+SUMIF('Total Adjustments'!$B$14:$B$53,'WW Spending Actual'!$B42,'Total Adjustments'!R$14:R$53)</f>
        <v>0</v>
      </c>
      <c r="S42" s="304">
        <f>SUMIF('C Report Grouper'!$B$9:$B$48,'WW Spending Actual'!$B42,'C Report Grouper'!T$9:T$48)+SUMIF('Total Adjustments'!$B$14:$B$53,'WW Spending Actual'!$B42,'Total Adjustments'!S$14:S$53)</f>
        <v>0</v>
      </c>
      <c r="T42" s="304">
        <f>SUMIF('C Report Grouper'!$B$9:$B$48,'WW Spending Actual'!$B42,'C Report Grouper'!U$9:U$48)+SUMIF('Total Adjustments'!$B$14:$B$53,'WW Spending Actual'!$B42,'Total Adjustments'!T$14:T$53)</f>
        <v>0</v>
      </c>
      <c r="U42" s="304">
        <f>SUMIF('C Report Grouper'!$B$9:$B$48,'WW Spending Actual'!$B42,'C Report Grouper'!V$9:V$48)+SUMIF('Total Adjustments'!$B$14:$B$53,'WW Spending Actual'!$B42,'Total Adjustments'!U$14:U$53)</f>
        <v>0</v>
      </c>
      <c r="V42" s="304">
        <f>SUMIF('C Report Grouper'!$B$9:$B$48,'WW Spending Actual'!$B42,'C Report Grouper'!W$9:W$48)+SUMIF('Total Adjustments'!$B$14:$B$53,'WW Spending Actual'!$B42,'Total Adjustments'!V$14:V$53)</f>
        <v>0</v>
      </c>
      <c r="W42" s="304">
        <f>SUMIF('C Report Grouper'!$B$9:$B$48,'WW Spending Actual'!$B42,'C Report Grouper'!X$9:X$48)+SUMIF('Total Adjustments'!$B$14:$B$53,'WW Spending Actual'!$B42,'Total Adjustments'!W$14:W$53)</f>
        <v>0</v>
      </c>
      <c r="X42" s="304">
        <f>SUMIF('C Report Grouper'!$B$9:$B$48,'WW Spending Actual'!$B42,'C Report Grouper'!Y$9:Y$48)+SUMIF('Total Adjustments'!$B$14:$B$53,'WW Spending Actual'!$B42,'Total Adjustments'!X$14:X$53)</f>
        <v>0</v>
      </c>
      <c r="Y42" s="304">
        <f>SUMIF('C Report Grouper'!$B$9:$B$48,'WW Spending Actual'!$B42,'C Report Grouper'!Z$9:Z$48)+SUMIF('Total Adjustments'!$B$14:$B$53,'WW Spending Actual'!$B42,'Total Adjustments'!Y$14:Y$53)</f>
        <v>0</v>
      </c>
      <c r="Z42" s="304">
        <f>SUMIF('C Report Grouper'!$B$9:$B$48,'WW Spending Actual'!$B42,'C Report Grouper'!AA$9:AA$48)+SUMIF('Total Adjustments'!$B$14:$B$53,'WW Spending Actual'!$B42,'Total Adjustments'!Z$14:Z$53)</f>
        <v>0</v>
      </c>
      <c r="AA42" s="304">
        <f>SUMIF('C Report Grouper'!$B$9:$B$48,'WW Spending Actual'!$B42,'C Report Grouper'!AB$9:AB$48)+SUMIF('Total Adjustments'!$B$14:$B$53,'WW Spending Actual'!$B42,'Total Adjustments'!AA$14:AA$53)</f>
        <v>0</v>
      </c>
      <c r="AB42" s="305">
        <f>SUMIF('C Report Grouper'!$B$9:$B$48,'WW Spending Actual'!$B42,'C Report Grouper'!AC$9:AC$48)+SUMIF('Total Adjustments'!$B$14:$B$53,'WW Spending Actual'!$B42,'Total Adjustments'!AB$14:AB$53)</f>
        <v>0</v>
      </c>
    </row>
    <row r="43" spans="2:28" x14ac:dyDescent="0.2">
      <c r="B43" s="63" t="str">
        <f>IFERROR(VLOOKUP(C43,'MEG Def'!$A$52:$B$55,2),"")</f>
        <v/>
      </c>
      <c r="C43" s="213"/>
      <c r="D43" s="303">
        <f>SUMIF('C Report Grouper'!$B$9:$B$48,'WW Spending Actual'!$B43,'C Report Grouper'!E$9:E$48)+SUMIF('Total Adjustments'!$B$14:$B$53,'WW Spending Actual'!$B43,'Total Adjustments'!D$14:D$53)</f>
        <v>0</v>
      </c>
      <c r="E43" s="304">
        <f>SUMIF('C Report Grouper'!$B$9:$B$48,'WW Spending Actual'!$B43,'C Report Grouper'!F$9:F$48)+SUMIF('Total Adjustments'!$B$14:$B$53,'WW Spending Actual'!$B43,'Total Adjustments'!E$14:E$53)</f>
        <v>0</v>
      </c>
      <c r="F43" s="304">
        <f>SUMIF('C Report Grouper'!$B$9:$B$48,'WW Spending Actual'!$B43,'C Report Grouper'!G$9:G$48)+SUMIF('Total Adjustments'!$B$14:$B$53,'WW Spending Actual'!$B43,'Total Adjustments'!F$14:F$53)</f>
        <v>0</v>
      </c>
      <c r="G43" s="304">
        <f>SUMIF('C Report Grouper'!$B$9:$B$48,'WW Spending Actual'!$B43,'C Report Grouper'!H$9:H$48)+SUMIF('Total Adjustments'!$B$14:$B$53,'WW Spending Actual'!$B43,'Total Adjustments'!G$14:G$53)</f>
        <v>0</v>
      </c>
      <c r="H43" s="304">
        <f>SUMIF('C Report Grouper'!$B$9:$B$48,'WW Spending Actual'!$B43,'C Report Grouper'!I$9:I$48)+SUMIF('Total Adjustments'!$B$14:$B$53,'WW Spending Actual'!$B43,'Total Adjustments'!H$14:H$53)</f>
        <v>0</v>
      </c>
      <c r="I43" s="304">
        <f>SUMIF('C Report Grouper'!$B$9:$B$48,'WW Spending Actual'!$B43,'C Report Grouper'!J$9:J$48)+SUMIF('Total Adjustments'!$B$14:$B$53,'WW Spending Actual'!$B43,'Total Adjustments'!I$14:I$53)</f>
        <v>0</v>
      </c>
      <c r="J43" s="304">
        <f>SUMIF('C Report Grouper'!$B$9:$B$48,'WW Spending Actual'!$B43,'C Report Grouper'!K$9:K$48)+SUMIF('Total Adjustments'!$B$14:$B$53,'WW Spending Actual'!$B43,'Total Adjustments'!J$14:J$53)</f>
        <v>0</v>
      </c>
      <c r="K43" s="304">
        <f>SUMIF('C Report Grouper'!$B$9:$B$48,'WW Spending Actual'!$B43,'C Report Grouper'!L$9:L$48)+SUMIF('Total Adjustments'!$B$14:$B$53,'WW Spending Actual'!$B43,'Total Adjustments'!K$14:K$53)</f>
        <v>0</v>
      </c>
      <c r="L43" s="304">
        <f>SUMIF('C Report Grouper'!$B$9:$B$48,'WW Spending Actual'!$B43,'C Report Grouper'!M$9:M$48)+SUMIF('Total Adjustments'!$B$14:$B$53,'WW Spending Actual'!$B43,'Total Adjustments'!L$14:L$53)</f>
        <v>0</v>
      </c>
      <c r="M43" s="304">
        <f>SUMIF('C Report Grouper'!$B$9:$B$48,'WW Spending Actual'!$B43,'C Report Grouper'!N$9:N$48)+SUMIF('Total Adjustments'!$B$14:$B$53,'WW Spending Actual'!$B43,'Total Adjustments'!M$14:M$53)</f>
        <v>0</v>
      </c>
      <c r="N43" s="304">
        <f>SUMIF('C Report Grouper'!$B$9:$B$48,'WW Spending Actual'!$B43,'C Report Grouper'!O$9:O$48)+SUMIF('Total Adjustments'!$B$14:$B$53,'WW Spending Actual'!$B43,'Total Adjustments'!N$14:N$53)</f>
        <v>0</v>
      </c>
      <c r="O43" s="304">
        <f>SUMIF('C Report Grouper'!$B$9:$B$48,'WW Spending Actual'!$B43,'C Report Grouper'!P$9:P$48)+SUMIF('Total Adjustments'!$B$14:$B$53,'WW Spending Actual'!$B43,'Total Adjustments'!O$14:O$53)</f>
        <v>0</v>
      </c>
      <c r="P43" s="304">
        <f>SUMIF('C Report Grouper'!$B$9:$B$48,'WW Spending Actual'!$B43,'C Report Grouper'!Q$9:Q$48)+SUMIF('Total Adjustments'!$B$14:$B$53,'WW Spending Actual'!$B43,'Total Adjustments'!P$14:P$53)</f>
        <v>0</v>
      </c>
      <c r="Q43" s="304">
        <f>SUMIF('C Report Grouper'!$B$9:$B$48,'WW Spending Actual'!$B43,'C Report Grouper'!R$9:R$48)+SUMIF('Total Adjustments'!$B$14:$B$53,'WW Spending Actual'!$B43,'Total Adjustments'!Q$14:Q$53)</f>
        <v>0</v>
      </c>
      <c r="R43" s="304">
        <f>SUMIF('C Report Grouper'!$B$9:$B$48,'WW Spending Actual'!$B43,'C Report Grouper'!S$9:S$48)+SUMIF('Total Adjustments'!$B$14:$B$53,'WW Spending Actual'!$B43,'Total Adjustments'!R$14:R$53)</f>
        <v>0</v>
      </c>
      <c r="S43" s="304">
        <f>SUMIF('C Report Grouper'!$B$9:$B$48,'WW Spending Actual'!$B43,'C Report Grouper'!T$9:T$48)+SUMIF('Total Adjustments'!$B$14:$B$53,'WW Spending Actual'!$B43,'Total Adjustments'!S$14:S$53)</f>
        <v>0</v>
      </c>
      <c r="T43" s="304">
        <f>SUMIF('C Report Grouper'!$B$9:$B$48,'WW Spending Actual'!$B43,'C Report Grouper'!U$9:U$48)+SUMIF('Total Adjustments'!$B$14:$B$53,'WW Spending Actual'!$B43,'Total Adjustments'!T$14:T$53)</f>
        <v>0</v>
      </c>
      <c r="U43" s="304">
        <f>SUMIF('C Report Grouper'!$B$9:$B$48,'WW Spending Actual'!$B43,'C Report Grouper'!V$9:V$48)+SUMIF('Total Adjustments'!$B$14:$B$53,'WW Spending Actual'!$B43,'Total Adjustments'!U$14:U$53)</f>
        <v>0</v>
      </c>
      <c r="V43" s="304">
        <f>SUMIF('C Report Grouper'!$B$9:$B$48,'WW Spending Actual'!$B43,'C Report Grouper'!W$9:W$48)+SUMIF('Total Adjustments'!$B$14:$B$53,'WW Spending Actual'!$B43,'Total Adjustments'!V$14:V$53)</f>
        <v>0</v>
      </c>
      <c r="W43" s="304">
        <f>SUMIF('C Report Grouper'!$B$9:$B$48,'WW Spending Actual'!$B43,'C Report Grouper'!X$9:X$48)+SUMIF('Total Adjustments'!$B$14:$B$53,'WW Spending Actual'!$B43,'Total Adjustments'!W$14:W$53)</f>
        <v>0</v>
      </c>
      <c r="X43" s="304">
        <f>SUMIF('C Report Grouper'!$B$9:$B$48,'WW Spending Actual'!$B43,'C Report Grouper'!Y$9:Y$48)+SUMIF('Total Adjustments'!$B$14:$B$53,'WW Spending Actual'!$B43,'Total Adjustments'!X$14:X$53)</f>
        <v>0</v>
      </c>
      <c r="Y43" s="304">
        <f>SUMIF('C Report Grouper'!$B$9:$B$48,'WW Spending Actual'!$B43,'C Report Grouper'!Z$9:Z$48)+SUMIF('Total Adjustments'!$B$14:$B$53,'WW Spending Actual'!$B43,'Total Adjustments'!Y$14:Y$53)</f>
        <v>0</v>
      </c>
      <c r="Z43" s="304">
        <f>SUMIF('C Report Grouper'!$B$9:$B$48,'WW Spending Actual'!$B43,'C Report Grouper'!AA$9:AA$48)+SUMIF('Total Adjustments'!$B$14:$B$53,'WW Spending Actual'!$B43,'Total Adjustments'!Z$14:Z$53)</f>
        <v>0</v>
      </c>
      <c r="AA43" s="304">
        <f>SUMIF('C Report Grouper'!$B$9:$B$48,'WW Spending Actual'!$B43,'C Report Grouper'!AB$9:AB$48)+SUMIF('Total Adjustments'!$B$14:$B$53,'WW Spending Actual'!$B43,'Total Adjustments'!AA$14:AA$53)</f>
        <v>0</v>
      </c>
      <c r="AB43" s="305">
        <f>SUMIF('C Report Grouper'!$B$9:$B$48,'WW Spending Actual'!$B43,'C Report Grouper'!AC$9:AC$48)+SUMIF('Total Adjustments'!$B$14:$B$53,'WW Spending Actual'!$B43,'Total Adjustments'!AB$14:AB$53)</f>
        <v>0</v>
      </c>
    </row>
    <row r="44" spans="2:28" x14ac:dyDescent="0.2">
      <c r="B44" s="217"/>
      <c r="C44" s="213"/>
      <c r="D44" s="303">
        <f>SUMIF('C Report Grouper'!$B$9:$B$48,'WW Spending Actual'!$B44,'C Report Grouper'!E$9:E$48)+SUMIF('Total Adjustments'!$B$14:$B$53,'WW Spending Actual'!$B44,'Total Adjustments'!D$14:D$53)</f>
        <v>0</v>
      </c>
      <c r="E44" s="304">
        <f>SUMIF('C Report Grouper'!$B$9:$B$48,'WW Spending Actual'!$B44,'C Report Grouper'!F$9:F$48)+SUMIF('Total Adjustments'!$B$14:$B$53,'WW Spending Actual'!$B44,'Total Adjustments'!E$14:E$53)</f>
        <v>0</v>
      </c>
      <c r="F44" s="304">
        <f>SUMIF('C Report Grouper'!$B$9:$B$48,'WW Spending Actual'!$B44,'C Report Grouper'!G$9:G$48)+SUMIF('Total Adjustments'!$B$14:$B$53,'WW Spending Actual'!$B44,'Total Adjustments'!F$14:F$53)</f>
        <v>0</v>
      </c>
      <c r="G44" s="304">
        <f>SUMIF('C Report Grouper'!$B$9:$B$48,'WW Spending Actual'!$B44,'C Report Grouper'!H$9:H$48)+SUMIF('Total Adjustments'!$B$14:$B$53,'WW Spending Actual'!$B44,'Total Adjustments'!G$14:G$53)</f>
        <v>0</v>
      </c>
      <c r="H44" s="304">
        <f>SUMIF('C Report Grouper'!$B$9:$B$48,'WW Spending Actual'!$B44,'C Report Grouper'!I$9:I$48)+SUMIF('Total Adjustments'!$B$14:$B$53,'WW Spending Actual'!$B44,'Total Adjustments'!H$14:H$53)</f>
        <v>0</v>
      </c>
      <c r="I44" s="304">
        <f>SUMIF('C Report Grouper'!$B$9:$B$48,'WW Spending Actual'!$B44,'C Report Grouper'!J$9:J$48)+SUMIF('Total Adjustments'!$B$14:$B$53,'WW Spending Actual'!$B44,'Total Adjustments'!I$14:I$53)</f>
        <v>0</v>
      </c>
      <c r="J44" s="304">
        <f>SUMIF('C Report Grouper'!$B$9:$B$48,'WW Spending Actual'!$B44,'C Report Grouper'!K$9:K$48)+SUMIF('Total Adjustments'!$B$14:$B$53,'WW Spending Actual'!$B44,'Total Adjustments'!J$14:J$53)</f>
        <v>0</v>
      </c>
      <c r="K44" s="304">
        <f>SUMIF('C Report Grouper'!$B$9:$B$48,'WW Spending Actual'!$B44,'C Report Grouper'!L$9:L$48)+SUMIF('Total Adjustments'!$B$14:$B$53,'WW Spending Actual'!$B44,'Total Adjustments'!K$14:K$53)</f>
        <v>0</v>
      </c>
      <c r="L44" s="304">
        <f>SUMIF('C Report Grouper'!$B$9:$B$48,'WW Spending Actual'!$B44,'C Report Grouper'!M$9:M$48)+SUMIF('Total Adjustments'!$B$14:$B$53,'WW Spending Actual'!$B44,'Total Adjustments'!L$14:L$53)</f>
        <v>0</v>
      </c>
      <c r="M44" s="304">
        <f>SUMIF('C Report Grouper'!$B$9:$B$48,'WW Spending Actual'!$B44,'C Report Grouper'!N$9:N$48)+SUMIF('Total Adjustments'!$B$14:$B$53,'WW Spending Actual'!$B44,'Total Adjustments'!M$14:M$53)</f>
        <v>0</v>
      </c>
      <c r="N44" s="304">
        <f>SUMIF('C Report Grouper'!$B$9:$B$48,'WW Spending Actual'!$B44,'C Report Grouper'!O$9:O$48)+SUMIF('Total Adjustments'!$B$14:$B$53,'WW Spending Actual'!$B44,'Total Adjustments'!N$14:N$53)</f>
        <v>0</v>
      </c>
      <c r="O44" s="304">
        <f>SUMIF('C Report Grouper'!$B$9:$B$48,'WW Spending Actual'!$B44,'C Report Grouper'!P$9:P$48)+SUMIF('Total Adjustments'!$B$14:$B$53,'WW Spending Actual'!$B44,'Total Adjustments'!O$14:O$53)</f>
        <v>0</v>
      </c>
      <c r="P44" s="304">
        <f>SUMIF('C Report Grouper'!$B$9:$B$48,'WW Spending Actual'!$B44,'C Report Grouper'!Q$9:Q$48)+SUMIF('Total Adjustments'!$B$14:$B$53,'WW Spending Actual'!$B44,'Total Adjustments'!P$14:P$53)</f>
        <v>0</v>
      </c>
      <c r="Q44" s="304">
        <f>SUMIF('C Report Grouper'!$B$9:$B$48,'WW Spending Actual'!$B44,'C Report Grouper'!R$9:R$48)+SUMIF('Total Adjustments'!$B$14:$B$53,'WW Spending Actual'!$B44,'Total Adjustments'!Q$14:Q$53)</f>
        <v>0</v>
      </c>
      <c r="R44" s="304">
        <f>SUMIF('C Report Grouper'!$B$9:$B$48,'WW Spending Actual'!$B44,'C Report Grouper'!S$9:S$48)+SUMIF('Total Adjustments'!$B$14:$B$53,'WW Spending Actual'!$B44,'Total Adjustments'!R$14:R$53)</f>
        <v>0</v>
      </c>
      <c r="S44" s="304">
        <f>SUMIF('C Report Grouper'!$B$9:$B$48,'WW Spending Actual'!$B44,'C Report Grouper'!T$9:T$48)+SUMIF('Total Adjustments'!$B$14:$B$53,'WW Spending Actual'!$B44,'Total Adjustments'!S$14:S$53)</f>
        <v>0</v>
      </c>
      <c r="T44" s="304">
        <f>SUMIF('C Report Grouper'!$B$9:$B$48,'WW Spending Actual'!$B44,'C Report Grouper'!U$9:U$48)+SUMIF('Total Adjustments'!$B$14:$B$53,'WW Spending Actual'!$B44,'Total Adjustments'!T$14:T$53)</f>
        <v>0</v>
      </c>
      <c r="U44" s="304">
        <f>SUMIF('C Report Grouper'!$B$9:$B$48,'WW Spending Actual'!$B44,'C Report Grouper'!V$9:V$48)+SUMIF('Total Adjustments'!$B$14:$B$53,'WW Spending Actual'!$B44,'Total Adjustments'!U$14:U$53)</f>
        <v>0</v>
      </c>
      <c r="V44" s="304">
        <f>SUMIF('C Report Grouper'!$B$9:$B$48,'WW Spending Actual'!$B44,'C Report Grouper'!W$9:W$48)+SUMIF('Total Adjustments'!$B$14:$B$53,'WW Spending Actual'!$B44,'Total Adjustments'!V$14:V$53)</f>
        <v>0</v>
      </c>
      <c r="W44" s="304">
        <f>SUMIF('C Report Grouper'!$B$9:$B$48,'WW Spending Actual'!$B44,'C Report Grouper'!X$9:X$48)+SUMIF('Total Adjustments'!$B$14:$B$53,'WW Spending Actual'!$B44,'Total Adjustments'!W$14:W$53)</f>
        <v>0</v>
      </c>
      <c r="X44" s="304">
        <f>SUMIF('C Report Grouper'!$B$9:$B$48,'WW Spending Actual'!$B44,'C Report Grouper'!Y$9:Y$48)+SUMIF('Total Adjustments'!$B$14:$B$53,'WW Spending Actual'!$B44,'Total Adjustments'!X$14:X$53)</f>
        <v>0</v>
      </c>
      <c r="Y44" s="304">
        <f>SUMIF('C Report Grouper'!$B$9:$B$48,'WW Spending Actual'!$B44,'C Report Grouper'!Z$9:Z$48)+SUMIF('Total Adjustments'!$B$14:$B$53,'WW Spending Actual'!$B44,'Total Adjustments'!Y$14:Y$53)</f>
        <v>0</v>
      </c>
      <c r="Z44" s="304">
        <f>SUMIF('C Report Grouper'!$B$9:$B$48,'WW Spending Actual'!$B44,'C Report Grouper'!AA$9:AA$48)+SUMIF('Total Adjustments'!$B$14:$B$53,'WW Spending Actual'!$B44,'Total Adjustments'!Z$14:Z$53)</f>
        <v>0</v>
      </c>
      <c r="AA44" s="304">
        <f>SUMIF('C Report Grouper'!$B$9:$B$48,'WW Spending Actual'!$B44,'C Report Grouper'!AB$9:AB$48)+SUMIF('Total Adjustments'!$B$14:$B$53,'WW Spending Actual'!$B44,'Total Adjustments'!AA$14:AA$53)</f>
        <v>0</v>
      </c>
      <c r="AB44" s="305">
        <f>SUMIF('C Report Grouper'!$B$9:$B$48,'WW Spending Actual'!$B44,'C Report Grouper'!AC$9:AC$48)+SUMIF('Total Adjustments'!$B$14:$B$53,'WW Spending Actual'!$B44,'Total Adjustments'!AB$14:AB$53)</f>
        <v>0</v>
      </c>
    </row>
    <row r="45" spans="2:28" x14ac:dyDescent="0.2">
      <c r="B45" s="216" t="s">
        <v>79</v>
      </c>
      <c r="C45" s="213"/>
      <c r="D45" s="303">
        <f>SUMIF('C Report Grouper'!$B$9:$B$48,'WW Spending Actual'!$B45,'C Report Grouper'!E$9:E$48)+SUMIF('Total Adjustments'!$B$14:$B$53,'WW Spending Actual'!$B45,'Total Adjustments'!D$14:D$53)</f>
        <v>0</v>
      </c>
      <c r="E45" s="304">
        <f>SUMIF('C Report Grouper'!$B$9:$B$48,'WW Spending Actual'!$B45,'C Report Grouper'!F$9:F$48)+SUMIF('Total Adjustments'!$B$14:$B$53,'WW Spending Actual'!$B45,'Total Adjustments'!E$14:E$53)</f>
        <v>0</v>
      </c>
      <c r="F45" s="304">
        <f>SUMIF('C Report Grouper'!$B$9:$B$48,'WW Spending Actual'!$B45,'C Report Grouper'!G$9:G$48)+SUMIF('Total Adjustments'!$B$14:$B$53,'WW Spending Actual'!$B45,'Total Adjustments'!F$14:F$53)</f>
        <v>0</v>
      </c>
      <c r="G45" s="304">
        <f>SUMIF('C Report Grouper'!$B$9:$B$48,'WW Spending Actual'!$B45,'C Report Grouper'!H$9:H$48)+SUMIF('Total Adjustments'!$B$14:$B$53,'WW Spending Actual'!$B45,'Total Adjustments'!G$14:G$53)</f>
        <v>0</v>
      </c>
      <c r="H45" s="304">
        <f>SUMIF('C Report Grouper'!$B$9:$B$48,'WW Spending Actual'!$B45,'C Report Grouper'!I$9:I$48)+SUMIF('Total Adjustments'!$B$14:$B$53,'WW Spending Actual'!$B45,'Total Adjustments'!H$14:H$53)</f>
        <v>0</v>
      </c>
      <c r="I45" s="304">
        <f>SUMIF('C Report Grouper'!$B$9:$B$48,'WW Spending Actual'!$B45,'C Report Grouper'!J$9:J$48)+SUMIF('Total Adjustments'!$B$14:$B$53,'WW Spending Actual'!$B45,'Total Adjustments'!I$14:I$53)</f>
        <v>0</v>
      </c>
      <c r="J45" s="304">
        <f>SUMIF('C Report Grouper'!$B$9:$B$48,'WW Spending Actual'!$B45,'C Report Grouper'!K$9:K$48)+SUMIF('Total Adjustments'!$B$14:$B$53,'WW Spending Actual'!$B45,'Total Adjustments'!J$14:J$53)</f>
        <v>0</v>
      </c>
      <c r="K45" s="304">
        <f>SUMIF('C Report Grouper'!$B$9:$B$48,'WW Spending Actual'!$B45,'C Report Grouper'!L$9:L$48)+SUMIF('Total Adjustments'!$B$14:$B$53,'WW Spending Actual'!$B45,'Total Adjustments'!K$14:K$53)</f>
        <v>0</v>
      </c>
      <c r="L45" s="304">
        <f>SUMIF('C Report Grouper'!$B$9:$B$48,'WW Spending Actual'!$B45,'C Report Grouper'!M$9:M$48)+SUMIF('Total Adjustments'!$B$14:$B$53,'WW Spending Actual'!$B45,'Total Adjustments'!L$14:L$53)</f>
        <v>0</v>
      </c>
      <c r="M45" s="304">
        <f>SUMIF('C Report Grouper'!$B$9:$B$48,'WW Spending Actual'!$B45,'C Report Grouper'!N$9:N$48)+SUMIF('Total Adjustments'!$B$14:$B$53,'WW Spending Actual'!$B45,'Total Adjustments'!M$14:M$53)</f>
        <v>0</v>
      </c>
      <c r="N45" s="304">
        <f>SUMIF('C Report Grouper'!$B$9:$B$48,'WW Spending Actual'!$B45,'C Report Grouper'!O$9:O$48)+SUMIF('Total Adjustments'!$B$14:$B$53,'WW Spending Actual'!$B45,'Total Adjustments'!N$14:N$53)</f>
        <v>0</v>
      </c>
      <c r="O45" s="304">
        <f>SUMIF('C Report Grouper'!$B$9:$B$48,'WW Spending Actual'!$B45,'C Report Grouper'!P$9:P$48)+SUMIF('Total Adjustments'!$B$14:$B$53,'WW Spending Actual'!$B45,'Total Adjustments'!O$14:O$53)</f>
        <v>0</v>
      </c>
      <c r="P45" s="304">
        <f>SUMIF('C Report Grouper'!$B$9:$B$48,'WW Spending Actual'!$B45,'C Report Grouper'!Q$9:Q$48)+SUMIF('Total Adjustments'!$B$14:$B$53,'WW Spending Actual'!$B45,'Total Adjustments'!P$14:P$53)</f>
        <v>0</v>
      </c>
      <c r="Q45" s="304">
        <f>SUMIF('C Report Grouper'!$B$9:$B$48,'WW Spending Actual'!$B45,'C Report Grouper'!R$9:R$48)+SUMIF('Total Adjustments'!$B$14:$B$53,'WW Spending Actual'!$B45,'Total Adjustments'!Q$14:Q$53)</f>
        <v>0</v>
      </c>
      <c r="R45" s="304">
        <f>SUMIF('C Report Grouper'!$B$9:$B$48,'WW Spending Actual'!$B45,'C Report Grouper'!S$9:S$48)+SUMIF('Total Adjustments'!$B$14:$B$53,'WW Spending Actual'!$B45,'Total Adjustments'!R$14:R$53)</f>
        <v>0</v>
      </c>
      <c r="S45" s="304">
        <f>SUMIF('C Report Grouper'!$B$9:$B$48,'WW Spending Actual'!$B45,'C Report Grouper'!T$9:T$48)+SUMIF('Total Adjustments'!$B$14:$B$53,'WW Spending Actual'!$B45,'Total Adjustments'!S$14:S$53)</f>
        <v>0</v>
      </c>
      <c r="T45" s="304">
        <f>SUMIF('C Report Grouper'!$B$9:$B$48,'WW Spending Actual'!$B45,'C Report Grouper'!U$9:U$48)+SUMIF('Total Adjustments'!$B$14:$B$53,'WW Spending Actual'!$B45,'Total Adjustments'!T$14:T$53)</f>
        <v>0</v>
      </c>
      <c r="U45" s="304">
        <f>SUMIF('C Report Grouper'!$B$9:$B$48,'WW Spending Actual'!$B45,'C Report Grouper'!V$9:V$48)+SUMIF('Total Adjustments'!$B$14:$B$53,'WW Spending Actual'!$B45,'Total Adjustments'!U$14:U$53)</f>
        <v>0</v>
      </c>
      <c r="V45" s="304">
        <f>SUMIF('C Report Grouper'!$B$9:$B$48,'WW Spending Actual'!$B45,'C Report Grouper'!W$9:W$48)+SUMIF('Total Adjustments'!$B$14:$B$53,'WW Spending Actual'!$B45,'Total Adjustments'!V$14:V$53)</f>
        <v>0</v>
      </c>
      <c r="W45" s="304">
        <f>SUMIF('C Report Grouper'!$B$9:$B$48,'WW Spending Actual'!$B45,'C Report Grouper'!X$9:X$48)+SUMIF('Total Adjustments'!$B$14:$B$53,'WW Spending Actual'!$B45,'Total Adjustments'!W$14:W$53)</f>
        <v>0</v>
      </c>
      <c r="X45" s="304">
        <f>SUMIF('C Report Grouper'!$B$9:$B$48,'WW Spending Actual'!$B45,'C Report Grouper'!Y$9:Y$48)+SUMIF('Total Adjustments'!$B$14:$B$53,'WW Spending Actual'!$B45,'Total Adjustments'!X$14:X$53)</f>
        <v>0</v>
      </c>
      <c r="Y45" s="304">
        <f>SUMIF('C Report Grouper'!$B$9:$B$48,'WW Spending Actual'!$B45,'C Report Grouper'!Z$9:Z$48)+SUMIF('Total Adjustments'!$B$14:$B$53,'WW Spending Actual'!$B45,'Total Adjustments'!Y$14:Y$53)</f>
        <v>0</v>
      </c>
      <c r="Z45" s="304">
        <f>SUMIF('C Report Grouper'!$B$9:$B$48,'WW Spending Actual'!$B45,'C Report Grouper'!AA$9:AA$48)+SUMIF('Total Adjustments'!$B$14:$B$53,'WW Spending Actual'!$B45,'Total Adjustments'!Z$14:Z$53)</f>
        <v>0</v>
      </c>
      <c r="AA45" s="304">
        <f>SUMIF('C Report Grouper'!$B$9:$B$48,'WW Spending Actual'!$B45,'C Report Grouper'!AB$9:AB$48)+SUMIF('Total Adjustments'!$B$14:$B$53,'WW Spending Actual'!$B45,'Total Adjustments'!AA$14:AA$53)</f>
        <v>0</v>
      </c>
      <c r="AB45" s="305">
        <f>SUMIF('C Report Grouper'!$B$9:$B$48,'WW Spending Actual'!$B45,'C Report Grouper'!AC$9:AC$48)+SUMIF('Total Adjustments'!$B$14:$B$53,'WW Spending Actual'!$B45,'Total Adjustments'!AB$14:AB$53)</f>
        <v>0</v>
      </c>
    </row>
    <row r="46" spans="2:28" x14ac:dyDescent="0.2">
      <c r="B46" s="63" t="str">
        <f>IFERROR(VLOOKUP(C46,'MEG Def'!$A$57:$B$60,2),"")</f>
        <v/>
      </c>
      <c r="C46" s="213"/>
      <c r="D46" s="303">
        <f>SUMIF('C Report Grouper'!$B$9:$B$48,'WW Spending Actual'!$B46,'C Report Grouper'!E$9:E$48)+SUMIF('Total Adjustments'!$B$14:$B$53,'WW Spending Actual'!$B46,'Total Adjustments'!D$14:D$53)</f>
        <v>0</v>
      </c>
      <c r="E46" s="304">
        <f>SUMIF('C Report Grouper'!$B$9:$B$48,'WW Spending Actual'!$B46,'C Report Grouper'!F$9:F$48)+SUMIF('Total Adjustments'!$B$14:$B$53,'WW Spending Actual'!$B46,'Total Adjustments'!E$14:E$53)</f>
        <v>0</v>
      </c>
      <c r="F46" s="304">
        <f>SUMIF('C Report Grouper'!$B$9:$B$48,'WW Spending Actual'!$B46,'C Report Grouper'!G$9:G$48)+SUMIF('Total Adjustments'!$B$14:$B$53,'WW Spending Actual'!$B46,'Total Adjustments'!F$14:F$53)</f>
        <v>0</v>
      </c>
      <c r="G46" s="304">
        <f>SUMIF('C Report Grouper'!$B$9:$B$48,'WW Spending Actual'!$B46,'C Report Grouper'!H$9:H$48)+SUMIF('Total Adjustments'!$B$14:$B$53,'WW Spending Actual'!$B46,'Total Adjustments'!G$14:G$53)</f>
        <v>0</v>
      </c>
      <c r="H46" s="304">
        <f>SUMIF('C Report Grouper'!$B$9:$B$48,'WW Spending Actual'!$B46,'C Report Grouper'!I$9:I$48)+SUMIF('Total Adjustments'!$B$14:$B$53,'WW Spending Actual'!$B46,'Total Adjustments'!H$14:H$53)</f>
        <v>0</v>
      </c>
      <c r="I46" s="304">
        <f>SUMIF('C Report Grouper'!$B$9:$B$48,'WW Spending Actual'!$B46,'C Report Grouper'!J$9:J$48)+SUMIF('Total Adjustments'!$B$14:$B$53,'WW Spending Actual'!$B46,'Total Adjustments'!I$14:I$53)</f>
        <v>0</v>
      </c>
      <c r="J46" s="304">
        <f>SUMIF('C Report Grouper'!$B$9:$B$48,'WW Spending Actual'!$B46,'C Report Grouper'!K$9:K$48)+SUMIF('Total Adjustments'!$B$14:$B$53,'WW Spending Actual'!$B46,'Total Adjustments'!J$14:J$53)</f>
        <v>0</v>
      </c>
      <c r="K46" s="304">
        <f>SUMIF('C Report Grouper'!$B$9:$B$48,'WW Spending Actual'!$B46,'C Report Grouper'!L$9:L$48)+SUMIF('Total Adjustments'!$B$14:$B$53,'WW Spending Actual'!$B46,'Total Adjustments'!K$14:K$53)</f>
        <v>0</v>
      </c>
      <c r="L46" s="304">
        <f>SUMIF('C Report Grouper'!$B$9:$B$48,'WW Spending Actual'!$B46,'C Report Grouper'!M$9:M$48)+SUMIF('Total Adjustments'!$B$14:$B$53,'WW Spending Actual'!$B46,'Total Adjustments'!L$14:L$53)</f>
        <v>0</v>
      </c>
      <c r="M46" s="304">
        <f>SUMIF('C Report Grouper'!$B$9:$B$48,'WW Spending Actual'!$B46,'C Report Grouper'!N$9:N$48)+SUMIF('Total Adjustments'!$B$14:$B$53,'WW Spending Actual'!$B46,'Total Adjustments'!M$14:M$53)</f>
        <v>0</v>
      </c>
      <c r="N46" s="304">
        <f>SUMIF('C Report Grouper'!$B$9:$B$48,'WW Spending Actual'!$B46,'C Report Grouper'!O$9:O$48)+SUMIF('Total Adjustments'!$B$14:$B$53,'WW Spending Actual'!$B46,'Total Adjustments'!N$14:N$53)</f>
        <v>0</v>
      </c>
      <c r="O46" s="304">
        <f>SUMIF('C Report Grouper'!$B$9:$B$48,'WW Spending Actual'!$B46,'C Report Grouper'!P$9:P$48)+SUMIF('Total Adjustments'!$B$14:$B$53,'WW Spending Actual'!$B46,'Total Adjustments'!O$14:O$53)</f>
        <v>0</v>
      </c>
      <c r="P46" s="304">
        <f>SUMIF('C Report Grouper'!$B$9:$B$48,'WW Spending Actual'!$B46,'C Report Grouper'!Q$9:Q$48)+SUMIF('Total Adjustments'!$B$14:$B$53,'WW Spending Actual'!$B46,'Total Adjustments'!P$14:P$53)</f>
        <v>0</v>
      </c>
      <c r="Q46" s="304">
        <f>SUMIF('C Report Grouper'!$B$9:$B$48,'WW Spending Actual'!$B46,'C Report Grouper'!R$9:R$48)+SUMIF('Total Adjustments'!$B$14:$B$53,'WW Spending Actual'!$B46,'Total Adjustments'!Q$14:Q$53)</f>
        <v>0</v>
      </c>
      <c r="R46" s="304">
        <f>SUMIF('C Report Grouper'!$B$9:$B$48,'WW Spending Actual'!$B46,'C Report Grouper'!S$9:S$48)+SUMIF('Total Adjustments'!$B$14:$B$53,'WW Spending Actual'!$B46,'Total Adjustments'!R$14:R$53)</f>
        <v>0</v>
      </c>
      <c r="S46" s="304">
        <f>SUMIF('C Report Grouper'!$B$9:$B$48,'WW Spending Actual'!$B46,'C Report Grouper'!T$9:T$48)+SUMIF('Total Adjustments'!$B$14:$B$53,'WW Spending Actual'!$B46,'Total Adjustments'!S$14:S$53)</f>
        <v>0</v>
      </c>
      <c r="T46" s="304">
        <f>SUMIF('C Report Grouper'!$B$9:$B$48,'WW Spending Actual'!$B46,'C Report Grouper'!U$9:U$48)+SUMIF('Total Adjustments'!$B$14:$B$53,'WW Spending Actual'!$B46,'Total Adjustments'!T$14:T$53)</f>
        <v>0</v>
      </c>
      <c r="U46" s="304">
        <f>SUMIF('C Report Grouper'!$B$9:$B$48,'WW Spending Actual'!$B46,'C Report Grouper'!V$9:V$48)+SUMIF('Total Adjustments'!$B$14:$B$53,'WW Spending Actual'!$B46,'Total Adjustments'!U$14:U$53)</f>
        <v>0</v>
      </c>
      <c r="V46" s="304">
        <f>SUMIF('C Report Grouper'!$B$9:$B$48,'WW Spending Actual'!$B46,'C Report Grouper'!W$9:W$48)+SUMIF('Total Adjustments'!$B$14:$B$53,'WW Spending Actual'!$B46,'Total Adjustments'!V$14:V$53)</f>
        <v>0</v>
      </c>
      <c r="W46" s="304">
        <f>SUMIF('C Report Grouper'!$B$9:$B$48,'WW Spending Actual'!$B46,'C Report Grouper'!X$9:X$48)+SUMIF('Total Adjustments'!$B$14:$B$53,'WW Spending Actual'!$B46,'Total Adjustments'!W$14:W$53)</f>
        <v>0</v>
      </c>
      <c r="X46" s="304">
        <f>SUMIF('C Report Grouper'!$B$9:$B$48,'WW Spending Actual'!$B46,'C Report Grouper'!Y$9:Y$48)+SUMIF('Total Adjustments'!$B$14:$B$53,'WW Spending Actual'!$B46,'Total Adjustments'!X$14:X$53)</f>
        <v>0</v>
      </c>
      <c r="Y46" s="304">
        <f>SUMIF('C Report Grouper'!$B$9:$B$48,'WW Spending Actual'!$B46,'C Report Grouper'!Z$9:Z$48)+SUMIF('Total Adjustments'!$B$14:$B$53,'WW Spending Actual'!$B46,'Total Adjustments'!Y$14:Y$53)</f>
        <v>0</v>
      </c>
      <c r="Z46" s="304">
        <f>SUMIF('C Report Grouper'!$B$9:$B$48,'WW Spending Actual'!$B46,'C Report Grouper'!AA$9:AA$48)+SUMIF('Total Adjustments'!$B$14:$B$53,'WW Spending Actual'!$B46,'Total Adjustments'!Z$14:Z$53)</f>
        <v>0</v>
      </c>
      <c r="AA46" s="304">
        <f>SUMIF('C Report Grouper'!$B$9:$B$48,'WW Spending Actual'!$B46,'C Report Grouper'!AB$9:AB$48)+SUMIF('Total Adjustments'!$B$14:$B$53,'WW Spending Actual'!$B46,'Total Adjustments'!AA$14:AA$53)</f>
        <v>0</v>
      </c>
      <c r="AB46" s="305">
        <f>SUMIF('C Report Grouper'!$B$9:$B$48,'WW Spending Actual'!$B46,'C Report Grouper'!AC$9:AC$48)+SUMIF('Total Adjustments'!$B$14:$B$53,'WW Spending Actual'!$B46,'Total Adjustments'!AB$14:AB$53)</f>
        <v>0</v>
      </c>
    </row>
    <row r="47" spans="2:28" x14ac:dyDescent="0.2">
      <c r="B47" s="63" t="str">
        <f>IFERROR(VLOOKUP(C47,'MEG Def'!$A$57:$B$60,2),"")</f>
        <v/>
      </c>
      <c r="C47" s="213"/>
      <c r="D47" s="303">
        <f>SUMIF('C Report Grouper'!$B$9:$B$48,'WW Spending Actual'!$B47,'C Report Grouper'!E$9:E$48)+SUMIF('Total Adjustments'!$B$14:$B$53,'WW Spending Actual'!$B47,'Total Adjustments'!D$14:D$53)</f>
        <v>0</v>
      </c>
      <c r="E47" s="304">
        <f>SUMIF('C Report Grouper'!$B$9:$B$48,'WW Spending Actual'!$B47,'C Report Grouper'!F$9:F$48)+SUMIF('Total Adjustments'!$B$14:$B$53,'WW Spending Actual'!$B47,'Total Adjustments'!E$14:E$53)</f>
        <v>0</v>
      </c>
      <c r="F47" s="304">
        <f>SUMIF('C Report Grouper'!$B$9:$B$48,'WW Spending Actual'!$B47,'C Report Grouper'!G$9:G$48)+SUMIF('Total Adjustments'!$B$14:$B$53,'WW Spending Actual'!$B47,'Total Adjustments'!F$14:F$53)</f>
        <v>0</v>
      </c>
      <c r="G47" s="304">
        <f>SUMIF('C Report Grouper'!$B$9:$B$48,'WW Spending Actual'!$B47,'C Report Grouper'!H$9:H$48)+SUMIF('Total Adjustments'!$B$14:$B$53,'WW Spending Actual'!$B47,'Total Adjustments'!G$14:G$53)</f>
        <v>0</v>
      </c>
      <c r="H47" s="304">
        <f>SUMIF('C Report Grouper'!$B$9:$B$48,'WW Spending Actual'!$B47,'C Report Grouper'!I$9:I$48)+SUMIF('Total Adjustments'!$B$14:$B$53,'WW Spending Actual'!$B47,'Total Adjustments'!H$14:H$53)</f>
        <v>0</v>
      </c>
      <c r="I47" s="304">
        <f>SUMIF('C Report Grouper'!$B$9:$B$48,'WW Spending Actual'!$B47,'C Report Grouper'!J$9:J$48)+SUMIF('Total Adjustments'!$B$14:$B$53,'WW Spending Actual'!$B47,'Total Adjustments'!I$14:I$53)</f>
        <v>0</v>
      </c>
      <c r="J47" s="304">
        <f>SUMIF('C Report Grouper'!$B$9:$B$48,'WW Spending Actual'!$B47,'C Report Grouper'!K$9:K$48)+SUMIF('Total Adjustments'!$B$14:$B$53,'WW Spending Actual'!$B47,'Total Adjustments'!J$14:J$53)</f>
        <v>0</v>
      </c>
      <c r="K47" s="304">
        <f>SUMIF('C Report Grouper'!$B$9:$B$48,'WW Spending Actual'!$B47,'C Report Grouper'!L$9:L$48)+SUMIF('Total Adjustments'!$B$14:$B$53,'WW Spending Actual'!$B47,'Total Adjustments'!K$14:K$53)</f>
        <v>0</v>
      </c>
      <c r="L47" s="304">
        <f>SUMIF('C Report Grouper'!$B$9:$B$48,'WW Spending Actual'!$B47,'C Report Grouper'!M$9:M$48)+SUMIF('Total Adjustments'!$B$14:$B$53,'WW Spending Actual'!$B47,'Total Adjustments'!L$14:L$53)</f>
        <v>0</v>
      </c>
      <c r="M47" s="304">
        <f>SUMIF('C Report Grouper'!$B$9:$B$48,'WW Spending Actual'!$B47,'C Report Grouper'!N$9:N$48)+SUMIF('Total Adjustments'!$B$14:$B$53,'WW Spending Actual'!$B47,'Total Adjustments'!M$14:M$53)</f>
        <v>0</v>
      </c>
      <c r="N47" s="304">
        <f>SUMIF('C Report Grouper'!$B$9:$B$48,'WW Spending Actual'!$B47,'C Report Grouper'!O$9:O$48)+SUMIF('Total Adjustments'!$B$14:$B$53,'WW Spending Actual'!$B47,'Total Adjustments'!N$14:N$53)</f>
        <v>0</v>
      </c>
      <c r="O47" s="304">
        <f>SUMIF('C Report Grouper'!$B$9:$B$48,'WW Spending Actual'!$B47,'C Report Grouper'!P$9:P$48)+SUMIF('Total Adjustments'!$B$14:$B$53,'WW Spending Actual'!$B47,'Total Adjustments'!O$14:O$53)</f>
        <v>0</v>
      </c>
      <c r="P47" s="304">
        <f>SUMIF('C Report Grouper'!$B$9:$B$48,'WW Spending Actual'!$B47,'C Report Grouper'!Q$9:Q$48)+SUMIF('Total Adjustments'!$B$14:$B$53,'WW Spending Actual'!$B47,'Total Adjustments'!P$14:P$53)</f>
        <v>0</v>
      </c>
      <c r="Q47" s="304">
        <f>SUMIF('C Report Grouper'!$B$9:$B$48,'WW Spending Actual'!$B47,'C Report Grouper'!R$9:R$48)+SUMIF('Total Adjustments'!$B$14:$B$53,'WW Spending Actual'!$B47,'Total Adjustments'!Q$14:Q$53)</f>
        <v>0</v>
      </c>
      <c r="R47" s="304">
        <f>SUMIF('C Report Grouper'!$B$9:$B$48,'WW Spending Actual'!$B47,'C Report Grouper'!S$9:S$48)+SUMIF('Total Adjustments'!$B$14:$B$53,'WW Spending Actual'!$B47,'Total Adjustments'!R$14:R$53)</f>
        <v>0</v>
      </c>
      <c r="S47" s="304">
        <f>SUMIF('C Report Grouper'!$B$9:$B$48,'WW Spending Actual'!$B47,'C Report Grouper'!T$9:T$48)+SUMIF('Total Adjustments'!$B$14:$B$53,'WW Spending Actual'!$B47,'Total Adjustments'!S$14:S$53)</f>
        <v>0</v>
      </c>
      <c r="T47" s="304">
        <f>SUMIF('C Report Grouper'!$B$9:$B$48,'WW Spending Actual'!$B47,'C Report Grouper'!U$9:U$48)+SUMIF('Total Adjustments'!$B$14:$B$53,'WW Spending Actual'!$B47,'Total Adjustments'!T$14:T$53)</f>
        <v>0</v>
      </c>
      <c r="U47" s="304">
        <f>SUMIF('C Report Grouper'!$B$9:$B$48,'WW Spending Actual'!$B47,'C Report Grouper'!V$9:V$48)+SUMIF('Total Adjustments'!$B$14:$B$53,'WW Spending Actual'!$B47,'Total Adjustments'!U$14:U$53)</f>
        <v>0</v>
      </c>
      <c r="V47" s="304">
        <f>SUMIF('C Report Grouper'!$B$9:$B$48,'WW Spending Actual'!$B47,'C Report Grouper'!W$9:W$48)+SUMIF('Total Adjustments'!$B$14:$B$53,'WW Spending Actual'!$B47,'Total Adjustments'!V$14:V$53)</f>
        <v>0</v>
      </c>
      <c r="W47" s="304">
        <f>SUMIF('C Report Grouper'!$B$9:$B$48,'WW Spending Actual'!$B47,'C Report Grouper'!X$9:X$48)+SUMIF('Total Adjustments'!$B$14:$B$53,'WW Spending Actual'!$B47,'Total Adjustments'!W$14:W$53)</f>
        <v>0</v>
      </c>
      <c r="X47" s="304">
        <f>SUMIF('C Report Grouper'!$B$9:$B$48,'WW Spending Actual'!$B47,'C Report Grouper'!Y$9:Y$48)+SUMIF('Total Adjustments'!$B$14:$B$53,'WW Spending Actual'!$B47,'Total Adjustments'!X$14:X$53)</f>
        <v>0</v>
      </c>
      <c r="Y47" s="304">
        <f>SUMIF('C Report Grouper'!$B$9:$B$48,'WW Spending Actual'!$B47,'C Report Grouper'!Z$9:Z$48)+SUMIF('Total Adjustments'!$B$14:$B$53,'WW Spending Actual'!$B47,'Total Adjustments'!Y$14:Y$53)</f>
        <v>0</v>
      </c>
      <c r="Z47" s="304">
        <f>SUMIF('C Report Grouper'!$B$9:$B$48,'WW Spending Actual'!$B47,'C Report Grouper'!AA$9:AA$48)+SUMIF('Total Adjustments'!$B$14:$B$53,'WW Spending Actual'!$B47,'Total Adjustments'!Z$14:Z$53)</f>
        <v>0</v>
      </c>
      <c r="AA47" s="304">
        <f>SUMIF('C Report Grouper'!$B$9:$B$48,'WW Spending Actual'!$B47,'C Report Grouper'!AB$9:AB$48)+SUMIF('Total Adjustments'!$B$14:$B$53,'WW Spending Actual'!$B47,'Total Adjustments'!AA$14:AA$53)</f>
        <v>0</v>
      </c>
      <c r="AB47" s="305">
        <f>SUMIF('C Report Grouper'!$B$9:$B$48,'WW Spending Actual'!$B47,'C Report Grouper'!AC$9:AC$48)+SUMIF('Total Adjustments'!$B$14:$B$53,'WW Spending Actual'!$B47,'Total Adjustments'!AB$14:AB$53)</f>
        <v>0</v>
      </c>
    </row>
    <row r="48" spans="2:28" x14ac:dyDescent="0.2">
      <c r="B48" s="63" t="str">
        <f>IFERROR(VLOOKUP(C48,'MEG Def'!$A$57:$B$60,2),"")</f>
        <v/>
      </c>
      <c r="C48" s="213"/>
      <c r="D48" s="303">
        <f>SUMIF('C Report Grouper'!$B$9:$B$48,'WW Spending Actual'!$B48,'C Report Grouper'!E$9:E$48)+SUMIF('Total Adjustments'!$B$14:$B$53,'WW Spending Actual'!$B48,'Total Adjustments'!D$14:D$53)</f>
        <v>0</v>
      </c>
      <c r="E48" s="304">
        <f>SUMIF('C Report Grouper'!$B$9:$B$48,'WW Spending Actual'!$B48,'C Report Grouper'!F$9:F$48)+SUMIF('Total Adjustments'!$B$14:$B$53,'WW Spending Actual'!$B48,'Total Adjustments'!E$14:E$53)</f>
        <v>0</v>
      </c>
      <c r="F48" s="304">
        <f>SUMIF('C Report Grouper'!$B$9:$B$48,'WW Spending Actual'!$B48,'C Report Grouper'!G$9:G$48)+SUMIF('Total Adjustments'!$B$14:$B$53,'WW Spending Actual'!$B48,'Total Adjustments'!F$14:F$53)</f>
        <v>0</v>
      </c>
      <c r="G48" s="304">
        <f>SUMIF('C Report Grouper'!$B$9:$B$48,'WW Spending Actual'!$B48,'C Report Grouper'!H$9:H$48)+SUMIF('Total Adjustments'!$B$14:$B$53,'WW Spending Actual'!$B48,'Total Adjustments'!G$14:G$53)</f>
        <v>0</v>
      </c>
      <c r="H48" s="304">
        <f>SUMIF('C Report Grouper'!$B$9:$B$48,'WW Spending Actual'!$B48,'C Report Grouper'!I$9:I$48)+SUMIF('Total Adjustments'!$B$14:$B$53,'WW Spending Actual'!$B48,'Total Adjustments'!H$14:H$53)</f>
        <v>0</v>
      </c>
      <c r="I48" s="304">
        <f>SUMIF('C Report Grouper'!$B$9:$B$48,'WW Spending Actual'!$B48,'C Report Grouper'!J$9:J$48)+SUMIF('Total Adjustments'!$B$14:$B$53,'WW Spending Actual'!$B48,'Total Adjustments'!I$14:I$53)</f>
        <v>0</v>
      </c>
      <c r="J48" s="304">
        <f>SUMIF('C Report Grouper'!$B$9:$B$48,'WW Spending Actual'!$B48,'C Report Grouper'!K$9:K$48)+SUMIF('Total Adjustments'!$B$14:$B$53,'WW Spending Actual'!$B48,'Total Adjustments'!J$14:J$53)</f>
        <v>0</v>
      </c>
      <c r="K48" s="304">
        <f>SUMIF('C Report Grouper'!$B$9:$B$48,'WW Spending Actual'!$B48,'C Report Grouper'!L$9:L$48)+SUMIF('Total Adjustments'!$B$14:$B$53,'WW Spending Actual'!$B48,'Total Adjustments'!K$14:K$53)</f>
        <v>0</v>
      </c>
      <c r="L48" s="304">
        <f>SUMIF('C Report Grouper'!$B$9:$B$48,'WW Spending Actual'!$B48,'C Report Grouper'!M$9:M$48)+SUMIF('Total Adjustments'!$B$14:$B$53,'WW Spending Actual'!$B48,'Total Adjustments'!L$14:L$53)</f>
        <v>0</v>
      </c>
      <c r="M48" s="304">
        <f>SUMIF('C Report Grouper'!$B$9:$B$48,'WW Spending Actual'!$B48,'C Report Grouper'!N$9:N$48)+SUMIF('Total Adjustments'!$B$14:$B$53,'WW Spending Actual'!$B48,'Total Adjustments'!M$14:M$53)</f>
        <v>0</v>
      </c>
      <c r="N48" s="304">
        <f>SUMIF('C Report Grouper'!$B$9:$B$48,'WW Spending Actual'!$B48,'C Report Grouper'!O$9:O$48)+SUMIF('Total Adjustments'!$B$14:$B$53,'WW Spending Actual'!$B48,'Total Adjustments'!N$14:N$53)</f>
        <v>0</v>
      </c>
      <c r="O48" s="304">
        <f>SUMIF('C Report Grouper'!$B$9:$B$48,'WW Spending Actual'!$B48,'C Report Grouper'!P$9:P$48)+SUMIF('Total Adjustments'!$B$14:$B$53,'WW Spending Actual'!$B48,'Total Adjustments'!O$14:O$53)</f>
        <v>0</v>
      </c>
      <c r="P48" s="304">
        <f>SUMIF('C Report Grouper'!$B$9:$B$48,'WW Spending Actual'!$B48,'C Report Grouper'!Q$9:Q$48)+SUMIF('Total Adjustments'!$B$14:$B$53,'WW Spending Actual'!$B48,'Total Adjustments'!P$14:P$53)</f>
        <v>0</v>
      </c>
      <c r="Q48" s="304">
        <f>SUMIF('C Report Grouper'!$B$9:$B$48,'WW Spending Actual'!$B48,'C Report Grouper'!R$9:R$48)+SUMIF('Total Adjustments'!$B$14:$B$53,'WW Spending Actual'!$B48,'Total Adjustments'!Q$14:Q$53)</f>
        <v>0</v>
      </c>
      <c r="R48" s="304">
        <f>SUMIF('C Report Grouper'!$B$9:$B$48,'WW Spending Actual'!$B48,'C Report Grouper'!S$9:S$48)+SUMIF('Total Adjustments'!$B$14:$B$53,'WW Spending Actual'!$B48,'Total Adjustments'!R$14:R$53)</f>
        <v>0</v>
      </c>
      <c r="S48" s="304">
        <f>SUMIF('C Report Grouper'!$B$9:$B$48,'WW Spending Actual'!$B48,'C Report Grouper'!T$9:T$48)+SUMIF('Total Adjustments'!$B$14:$B$53,'WW Spending Actual'!$B48,'Total Adjustments'!S$14:S$53)</f>
        <v>0</v>
      </c>
      <c r="T48" s="304">
        <f>SUMIF('C Report Grouper'!$B$9:$B$48,'WW Spending Actual'!$B48,'C Report Grouper'!U$9:U$48)+SUMIF('Total Adjustments'!$B$14:$B$53,'WW Spending Actual'!$B48,'Total Adjustments'!T$14:T$53)</f>
        <v>0</v>
      </c>
      <c r="U48" s="304">
        <f>SUMIF('C Report Grouper'!$B$9:$B$48,'WW Spending Actual'!$B48,'C Report Grouper'!V$9:V$48)+SUMIF('Total Adjustments'!$B$14:$B$53,'WW Spending Actual'!$B48,'Total Adjustments'!U$14:U$53)</f>
        <v>0</v>
      </c>
      <c r="V48" s="304">
        <f>SUMIF('C Report Grouper'!$B$9:$B$48,'WW Spending Actual'!$B48,'C Report Grouper'!W$9:W$48)+SUMIF('Total Adjustments'!$B$14:$B$53,'WW Spending Actual'!$B48,'Total Adjustments'!V$14:V$53)</f>
        <v>0</v>
      </c>
      <c r="W48" s="304">
        <f>SUMIF('C Report Grouper'!$B$9:$B$48,'WW Spending Actual'!$B48,'C Report Grouper'!X$9:X$48)+SUMIF('Total Adjustments'!$B$14:$B$53,'WW Spending Actual'!$B48,'Total Adjustments'!W$14:W$53)</f>
        <v>0</v>
      </c>
      <c r="X48" s="304">
        <f>SUMIF('C Report Grouper'!$B$9:$B$48,'WW Spending Actual'!$B48,'C Report Grouper'!Y$9:Y$48)+SUMIF('Total Adjustments'!$B$14:$B$53,'WW Spending Actual'!$B48,'Total Adjustments'!X$14:X$53)</f>
        <v>0</v>
      </c>
      <c r="Y48" s="304">
        <f>SUMIF('C Report Grouper'!$B$9:$B$48,'WW Spending Actual'!$B48,'C Report Grouper'!Z$9:Z$48)+SUMIF('Total Adjustments'!$B$14:$B$53,'WW Spending Actual'!$B48,'Total Adjustments'!Y$14:Y$53)</f>
        <v>0</v>
      </c>
      <c r="Z48" s="304">
        <f>SUMIF('C Report Grouper'!$B$9:$B$48,'WW Spending Actual'!$B48,'C Report Grouper'!AA$9:AA$48)+SUMIF('Total Adjustments'!$B$14:$B$53,'WW Spending Actual'!$B48,'Total Adjustments'!Z$14:Z$53)</f>
        <v>0</v>
      </c>
      <c r="AA48" s="304">
        <f>SUMIF('C Report Grouper'!$B$9:$B$48,'WW Spending Actual'!$B48,'C Report Grouper'!AB$9:AB$48)+SUMIF('Total Adjustments'!$B$14:$B$53,'WW Spending Actual'!$B48,'Total Adjustments'!AA$14:AA$53)</f>
        <v>0</v>
      </c>
      <c r="AB48" s="305">
        <f>SUMIF('C Report Grouper'!$B$9:$B$48,'WW Spending Actual'!$B48,'C Report Grouper'!AC$9:AC$48)+SUMIF('Total Adjustments'!$B$14:$B$53,'WW Spending Actual'!$B48,'Total Adjustments'!AB$14:AB$53)</f>
        <v>0</v>
      </c>
    </row>
    <row r="49" spans="2:28" ht="13.5" thickBot="1" x14ac:dyDescent="0.25">
      <c r="B49" s="217"/>
      <c r="C49" s="218"/>
      <c r="D49" s="303">
        <f>SUMIF('C Report Grouper'!$B$9:$B$48,'WW Spending Actual'!$B49,'C Report Grouper'!E$9:E$48)+SUMIF('Total Adjustments'!$B$14:$B$53,'WW Spending Actual'!$B49,'Total Adjustments'!D$14:D$53)</f>
        <v>0</v>
      </c>
      <c r="E49" s="304">
        <f>SUMIF('C Report Grouper'!$B$9:$B$48,'WW Spending Actual'!$B49,'C Report Grouper'!F$9:F$48)+SUMIF('Total Adjustments'!$B$14:$B$53,'WW Spending Actual'!$B49,'Total Adjustments'!E$14:E$53)</f>
        <v>0</v>
      </c>
      <c r="F49" s="304">
        <f>SUMIF('C Report Grouper'!$B$9:$B$48,'WW Spending Actual'!$B49,'C Report Grouper'!G$9:G$48)+SUMIF('Total Adjustments'!$B$14:$B$53,'WW Spending Actual'!$B49,'Total Adjustments'!F$14:F$53)</f>
        <v>0</v>
      </c>
      <c r="G49" s="304">
        <f>SUMIF('C Report Grouper'!$B$9:$B$48,'WW Spending Actual'!$B49,'C Report Grouper'!H$9:H$48)+SUMIF('Total Adjustments'!$B$14:$B$53,'WW Spending Actual'!$B49,'Total Adjustments'!G$14:G$53)</f>
        <v>0</v>
      </c>
      <c r="H49" s="304">
        <f>SUMIF('C Report Grouper'!$B$9:$B$48,'WW Spending Actual'!$B49,'C Report Grouper'!I$9:I$48)+SUMIF('Total Adjustments'!$B$14:$B$53,'WW Spending Actual'!$B49,'Total Adjustments'!H$14:H$53)</f>
        <v>0</v>
      </c>
      <c r="I49" s="304">
        <f>SUMIF('C Report Grouper'!$B$9:$B$48,'WW Spending Actual'!$B49,'C Report Grouper'!J$9:J$48)+SUMIF('Total Adjustments'!$B$14:$B$53,'WW Spending Actual'!$B49,'Total Adjustments'!I$14:I$53)</f>
        <v>0</v>
      </c>
      <c r="J49" s="304">
        <f>SUMIF('C Report Grouper'!$B$9:$B$48,'WW Spending Actual'!$B49,'C Report Grouper'!K$9:K$48)+SUMIF('Total Adjustments'!$B$14:$B$53,'WW Spending Actual'!$B49,'Total Adjustments'!J$14:J$53)</f>
        <v>0</v>
      </c>
      <c r="K49" s="304">
        <f>SUMIF('C Report Grouper'!$B$9:$B$48,'WW Spending Actual'!$B49,'C Report Grouper'!L$9:L$48)+SUMIF('Total Adjustments'!$B$14:$B$53,'WW Spending Actual'!$B49,'Total Adjustments'!K$14:K$53)</f>
        <v>0</v>
      </c>
      <c r="L49" s="304">
        <f>SUMIF('C Report Grouper'!$B$9:$B$48,'WW Spending Actual'!$B49,'C Report Grouper'!M$9:M$48)+SUMIF('Total Adjustments'!$B$14:$B$53,'WW Spending Actual'!$B49,'Total Adjustments'!L$14:L$53)</f>
        <v>0</v>
      </c>
      <c r="M49" s="304">
        <f>SUMIF('C Report Grouper'!$B$9:$B$48,'WW Spending Actual'!$B49,'C Report Grouper'!N$9:N$48)+SUMIF('Total Adjustments'!$B$14:$B$53,'WW Spending Actual'!$B49,'Total Adjustments'!M$14:M$53)</f>
        <v>0</v>
      </c>
      <c r="N49" s="304">
        <f>SUMIF('C Report Grouper'!$B$9:$B$48,'WW Spending Actual'!$B49,'C Report Grouper'!O$9:O$48)+SUMIF('Total Adjustments'!$B$14:$B$53,'WW Spending Actual'!$B49,'Total Adjustments'!N$14:N$53)</f>
        <v>0</v>
      </c>
      <c r="O49" s="304">
        <f>SUMIF('C Report Grouper'!$B$9:$B$48,'WW Spending Actual'!$B49,'C Report Grouper'!P$9:P$48)+SUMIF('Total Adjustments'!$B$14:$B$53,'WW Spending Actual'!$B49,'Total Adjustments'!O$14:O$53)</f>
        <v>0</v>
      </c>
      <c r="P49" s="304">
        <f>SUMIF('C Report Grouper'!$B$9:$B$48,'WW Spending Actual'!$B49,'C Report Grouper'!Q$9:Q$48)+SUMIF('Total Adjustments'!$B$14:$B$53,'WW Spending Actual'!$B49,'Total Adjustments'!P$14:P$53)</f>
        <v>0</v>
      </c>
      <c r="Q49" s="304">
        <f>SUMIF('C Report Grouper'!$B$9:$B$48,'WW Spending Actual'!$B49,'C Report Grouper'!R$9:R$48)+SUMIF('Total Adjustments'!$B$14:$B$53,'WW Spending Actual'!$B49,'Total Adjustments'!Q$14:Q$53)</f>
        <v>0</v>
      </c>
      <c r="R49" s="304">
        <f>SUMIF('C Report Grouper'!$B$9:$B$48,'WW Spending Actual'!$B49,'C Report Grouper'!S$9:S$48)+SUMIF('Total Adjustments'!$B$14:$B$53,'WW Spending Actual'!$B49,'Total Adjustments'!R$14:R$53)</f>
        <v>0</v>
      </c>
      <c r="S49" s="304">
        <f>SUMIF('C Report Grouper'!$B$9:$B$48,'WW Spending Actual'!$B49,'C Report Grouper'!T$9:T$48)+SUMIF('Total Adjustments'!$B$14:$B$53,'WW Spending Actual'!$B49,'Total Adjustments'!S$14:S$53)</f>
        <v>0</v>
      </c>
      <c r="T49" s="304">
        <f>SUMIF('C Report Grouper'!$B$9:$B$48,'WW Spending Actual'!$B49,'C Report Grouper'!U$9:U$48)+SUMIF('Total Adjustments'!$B$14:$B$53,'WW Spending Actual'!$B49,'Total Adjustments'!T$14:T$53)</f>
        <v>0</v>
      </c>
      <c r="U49" s="304">
        <f>SUMIF('C Report Grouper'!$B$9:$B$48,'WW Spending Actual'!$B49,'C Report Grouper'!V$9:V$48)+SUMIF('Total Adjustments'!$B$14:$B$53,'WW Spending Actual'!$B49,'Total Adjustments'!U$14:U$53)</f>
        <v>0</v>
      </c>
      <c r="V49" s="304">
        <f>SUMIF('C Report Grouper'!$B$9:$B$48,'WW Spending Actual'!$B49,'C Report Grouper'!W$9:W$48)+SUMIF('Total Adjustments'!$B$14:$B$53,'WW Spending Actual'!$B49,'Total Adjustments'!V$14:V$53)</f>
        <v>0</v>
      </c>
      <c r="W49" s="304">
        <f>SUMIF('C Report Grouper'!$B$9:$B$48,'WW Spending Actual'!$B49,'C Report Grouper'!X$9:X$48)+SUMIF('Total Adjustments'!$B$14:$B$53,'WW Spending Actual'!$B49,'Total Adjustments'!W$14:W$53)</f>
        <v>0</v>
      </c>
      <c r="X49" s="304">
        <f>SUMIF('C Report Grouper'!$B$9:$B$48,'WW Spending Actual'!$B49,'C Report Grouper'!Y$9:Y$48)+SUMIF('Total Adjustments'!$B$14:$B$53,'WW Spending Actual'!$B49,'Total Adjustments'!X$14:X$53)</f>
        <v>0</v>
      </c>
      <c r="Y49" s="304">
        <f>SUMIF('C Report Grouper'!$B$9:$B$48,'WW Spending Actual'!$B49,'C Report Grouper'!Z$9:Z$48)+SUMIF('Total Adjustments'!$B$14:$B$53,'WW Spending Actual'!$B49,'Total Adjustments'!Y$14:Y$53)</f>
        <v>0</v>
      </c>
      <c r="Z49" s="304">
        <f>SUMIF('C Report Grouper'!$B$9:$B$48,'WW Spending Actual'!$B49,'C Report Grouper'!AA$9:AA$48)+SUMIF('Total Adjustments'!$B$14:$B$53,'WW Spending Actual'!$B49,'Total Adjustments'!Z$14:Z$53)</f>
        <v>0</v>
      </c>
      <c r="AA49" s="304">
        <f>SUMIF('C Report Grouper'!$B$9:$B$48,'WW Spending Actual'!$B49,'C Report Grouper'!AB$9:AB$48)+SUMIF('Total Adjustments'!$B$14:$B$53,'WW Spending Actual'!$B49,'Total Adjustments'!AA$14:AA$53)</f>
        <v>0</v>
      </c>
      <c r="AB49" s="305">
        <f>SUMIF('C Report Grouper'!$B$9:$B$48,'WW Spending Actual'!$B49,'C Report Grouper'!AC$9:AC$48)+SUMIF('Total Adjustments'!$B$14:$B$53,'WW Spending Actual'!$B49,'Total Adjustments'!AB$14:AB$53)</f>
        <v>0</v>
      </c>
    </row>
    <row r="50" spans="2:28" ht="13.5" thickBot="1" x14ac:dyDescent="0.25">
      <c r="B50" s="219" t="s">
        <v>4</v>
      </c>
      <c r="C50" s="220"/>
      <c r="D50" s="368">
        <f>SUM(D9:D49)</f>
        <v>0</v>
      </c>
      <c r="E50" s="369">
        <f>SUM(E9:E49)</f>
        <v>0</v>
      </c>
      <c r="F50" s="369">
        <f>SUM(F9:F49)</f>
        <v>0</v>
      </c>
      <c r="G50" s="369">
        <f>SUM(G9:G49)</f>
        <v>0</v>
      </c>
      <c r="H50" s="369">
        <f>SUM(H9:H49)</f>
        <v>0</v>
      </c>
      <c r="I50" s="369">
        <f t="shared" ref="I50:AB50" si="0">SUM(I9:I49)</f>
        <v>0</v>
      </c>
      <c r="J50" s="369">
        <f t="shared" si="0"/>
        <v>0</v>
      </c>
      <c r="K50" s="369">
        <f t="shared" si="0"/>
        <v>0</v>
      </c>
      <c r="L50" s="369">
        <f t="shared" si="0"/>
        <v>0</v>
      </c>
      <c r="M50" s="369">
        <f t="shared" si="0"/>
        <v>0</v>
      </c>
      <c r="N50" s="369">
        <f t="shared" si="0"/>
        <v>0</v>
      </c>
      <c r="O50" s="369">
        <f t="shared" si="0"/>
        <v>0</v>
      </c>
      <c r="P50" s="369">
        <f t="shared" si="0"/>
        <v>0</v>
      </c>
      <c r="Q50" s="369">
        <f t="shared" si="0"/>
        <v>0</v>
      </c>
      <c r="R50" s="369">
        <f t="shared" si="0"/>
        <v>0</v>
      </c>
      <c r="S50" s="369">
        <f t="shared" si="0"/>
        <v>0</v>
      </c>
      <c r="T50" s="369">
        <f t="shared" si="0"/>
        <v>0</v>
      </c>
      <c r="U50" s="369">
        <f t="shared" si="0"/>
        <v>0</v>
      </c>
      <c r="V50" s="369">
        <f t="shared" si="0"/>
        <v>0</v>
      </c>
      <c r="W50" s="369">
        <f t="shared" si="0"/>
        <v>0</v>
      </c>
      <c r="X50" s="369">
        <f t="shared" si="0"/>
        <v>0</v>
      </c>
      <c r="Y50" s="369">
        <f t="shared" si="0"/>
        <v>0</v>
      </c>
      <c r="Z50" s="369">
        <f t="shared" si="0"/>
        <v>0</v>
      </c>
      <c r="AA50" s="369">
        <f t="shared" si="0"/>
        <v>0</v>
      </c>
      <c r="AB50" s="370">
        <f t="shared" si="0"/>
        <v>0</v>
      </c>
    </row>
    <row r="51" spans="2:28" x14ac:dyDescent="0.2">
      <c r="B51" s="221"/>
      <c r="C51" s="222"/>
      <c r="D51" s="209"/>
      <c r="E51" s="209"/>
      <c r="F51" s="209"/>
      <c r="G51" s="209"/>
      <c r="H51" s="209"/>
    </row>
    <row r="52" spans="2:28" x14ac:dyDescent="0.2">
      <c r="D52" s="223"/>
      <c r="E52" s="223"/>
      <c r="F52" s="223"/>
      <c r="G52" s="223"/>
      <c r="H52" s="223"/>
    </row>
    <row r="53" spans="2:28" ht="13.5" thickBot="1" x14ac:dyDescent="0.25">
      <c r="B53" s="53" t="s">
        <v>16</v>
      </c>
      <c r="C53" s="57"/>
      <c r="D53" s="223"/>
      <c r="E53" s="223"/>
      <c r="F53" s="223"/>
      <c r="G53" s="223"/>
      <c r="H53" s="223"/>
    </row>
    <row r="54" spans="2:28" x14ac:dyDescent="0.2">
      <c r="B54" s="58"/>
      <c r="C54" s="147"/>
      <c r="D54" s="67" t="s">
        <v>0</v>
      </c>
      <c r="E54" s="68"/>
      <c r="F54" s="68"/>
      <c r="G54" s="68"/>
      <c r="H54" s="68"/>
      <c r="I54" s="68"/>
      <c r="J54" s="68"/>
      <c r="K54" s="68"/>
      <c r="L54" s="68"/>
      <c r="M54" s="68"/>
      <c r="N54" s="68"/>
      <c r="O54" s="68"/>
      <c r="P54" s="68"/>
      <c r="Q54" s="68"/>
      <c r="R54" s="68"/>
      <c r="S54" s="68"/>
      <c r="T54" s="68"/>
      <c r="U54" s="68"/>
      <c r="V54" s="68"/>
      <c r="W54" s="68"/>
      <c r="X54" s="68"/>
      <c r="Y54" s="68"/>
      <c r="Z54" s="68"/>
      <c r="AA54" s="68"/>
      <c r="AB54" s="69"/>
    </row>
    <row r="55" spans="2:28" ht="13.5" thickBot="1" x14ac:dyDescent="0.25">
      <c r="B55" s="60"/>
      <c r="C55" s="224"/>
      <c r="D55" s="206">
        <f>'DY Def'!B$5</f>
        <v>1</v>
      </c>
      <c r="E55" s="207">
        <f>'DY Def'!C$5</f>
        <v>2</v>
      </c>
      <c r="F55" s="207">
        <f>'DY Def'!D$5</f>
        <v>3</v>
      </c>
      <c r="G55" s="207">
        <f>'DY Def'!E$5</f>
        <v>4</v>
      </c>
      <c r="H55" s="207">
        <f>'DY Def'!F$5</f>
        <v>5</v>
      </c>
      <c r="I55" s="207">
        <f>'DY Def'!G$5</f>
        <v>6</v>
      </c>
      <c r="J55" s="207">
        <f>'DY Def'!H$5</f>
        <v>7</v>
      </c>
      <c r="K55" s="207">
        <f>'DY Def'!I$5</f>
        <v>8</v>
      </c>
      <c r="L55" s="207">
        <f>'DY Def'!J$5</f>
        <v>9</v>
      </c>
      <c r="M55" s="207">
        <f>'DY Def'!K$5</f>
        <v>10</v>
      </c>
      <c r="N55" s="207">
        <f>'DY Def'!L$5</f>
        <v>11</v>
      </c>
      <c r="O55" s="207">
        <f>'DY Def'!M$5</f>
        <v>12</v>
      </c>
      <c r="P55" s="207">
        <f>'DY Def'!N$5</f>
        <v>13</v>
      </c>
      <c r="Q55" s="207">
        <f>'DY Def'!O$5</f>
        <v>14</v>
      </c>
      <c r="R55" s="207">
        <f>'DY Def'!P$5</f>
        <v>15</v>
      </c>
      <c r="S55" s="207">
        <f>'DY Def'!Q$5</f>
        <v>16</v>
      </c>
      <c r="T55" s="207">
        <f>'DY Def'!R$5</f>
        <v>17</v>
      </c>
      <c r="U55" s="207">
        <f>'DY Def'!S$5</f>
        <v>18</v>
      </c>
      <c r="V55" s="207">
        <f>'DY Def'!T$5</f>
        <v>19</v>
      </c>
      <c r="W55" s="207">
        <f>'DY Def'!U$5</f>
        <v>20</v>
      </c>
      <c r="X55" s="207">
        <f>'DY Def'!V$5</f>
        <v>21</v>
      </c>
      <c r="Y55" s="207">
        <f>'DY Def'!W$5</f>
        <v>22</v>
      </c>
      <c r="Z55" s="207">
        <f>'DY Def'!X$5</f>
        <v>23</v>
      </c>
      <c r="AA55" s="207">
        <f>'DY Def'!Y$5</f>
        <v>24</v>
      </c>
      <c r="AB55" s="208">
        <f>'DY Def'!Z$5</f>
        <v>25</v>
      </c>
    </row>
    <row r="56" spans="2:28" x14ac:dyDescent="0.2">
      <c r="B56" s="60"/>
      <c r="C56" s="225"/>
      <c r="D56" s="226"/>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8"/>
    </row>
    <row r="57" spans="2:28" x14ac:dyDescent="0.2">
      <c r="B57" s="62" t="s">
        <v>83</v>
      </c>
      <c r="C57" s="225"/>
      <c r="D57" s="229"/>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1"/>
    </row>
    <row r="58" spans="2:28" x14ac:dyDescent="0.2">
      <c r="B58" s="63" t="str">
        <f>IFERROR(VLOOKUP(C58,'MEG Def'!$A$7:$B$12,2),"")</f>
        <v/>
      </c>
      <c r="C58" s="149"/>
      <c r="D58" s="232">
        <f>SUMIF('C Report Grouper'!$B$57:$B$96,'WW Spending Actual'!$B58,'C Report Grouper'!E$57:E$96)</f>
        <v>0</v>
      </c>
      <c r="E58" s="233">
        <f>SUMIF('C Report Grouper'!$B$57:$B$96,'WW Spending Actual'!$B58,'C Report Grouper'!F$57:F$96)</f>
        <v>0</v>
      </c>
      <c r="F58" s="233">
        <f>SUMIF('C Report Grouper'!$B$57:$B$96,'WW Spending Actual'!$B58,'C Report Grouper'!G$57:G$96)</f>
        <v>0</v>
      </c>
      <c r="G58" s="233">
        <f>SUMIF('C Report Grouper'!$B$57:$B$96,'WW Spending Actual'!$B58,'C Report Grouper'!H$57:H$96)</f>
        <v>0</v>
      </c>
      <c r="H58" s="233">
        <f>SUMIF('C Report Grouper'!$B$57:$B$96,'WW Spending Actual'!$B58,'C Report Grouper'!I$57:I$96)</f>
        <v>0</v>
      </c>
      <c r="I58" s="233">
        <f>SUMIF('C Report Grouper'!$B$57:$B$96,'WW Spending Actual'!$B58,'C Report Grouper'!J$57:J$96)</f>
        <v>0</v>
      </c>
      <c r="J58" s="233">
        <f>SUMIF('C Report Grouper'!$B$57:$B$96,'WW Spending Actual'!$B58,'C Report Grouper'!K$57:K$96)</f>
        <v>0</v>
      </c>
      <c r="K58" s="233">
        <f>SUMIF('C Report Grouper'!$B$57:$B$96,'WW Spending Actual'!$B58,'C Report Grouper'!L$57:L$96)</f>
        <v>0</v>
      </c>
      <c r="L58" s="233">
        <f>SUMIF('C Report Grouper'!$B$57:$B$96,'WW Spending Actual'!$B58,'C Report Grouper'!M$57:M$96)</f>
        <v>0</v>
      </c>
      <c r="M58" s="233">
        <f>SUMIF('C Report Grouper'!$B$57:$B$96,'WW Spending Actual'!$B58,'C Report Grouper'!N$57:N$96)</f>
        <v>0</v>
      </c>
      <c r="N58" s="233">
        <f>SUMIF('C Report Grouper'!$B$57:$B$96,'WW Spending Actual'!$B58,'C Report Grouper'!O$57:O$96)</f>
        <v>0</v>
      </c>
      <c r="O58" s="233">
        <f>SUMIF('C Report Grouper'!$B$57:$B$96,'WW Spending Actual'!$B58,'C Report Grouper'!P$57:P$96)</f>
        <v>0</v>
      </c>
      <c r="P58" s="233">
        <f>SUMIF('C Report Grouper'!$B$57:$B$96,'WW Spending Actual'!$B58,'C Report Grouper'!Q$57:Q$96)</f>
        <v>0</v>
      </c>
      <c r="Q58" s="233">
        <f>SUMIF('C Report Grouper'!$B$57:$B$96,'WW Spending Actual'!$B58,'C Report Grouper'!R$57:R$96)</f>
        <v>0</v>
      </c>
      <c r="R58" s="233">
        <f>SUMIF('C Report Grouper'!$B$57:$B$96,'WW Spending Actual'!$B58,'C Report Grouper'!S$57:S$96)</f>
        <v>0</v>
      </c>
      <c r="S58" s="233">
        <f>SUMIF('C Report Grouper'!$B$57:$B$96,'WW Spending Actual'!$B58,'C Report Grouper'!T$57:T$96)</f>
        <v>0</v>
      </c>
      <c r="T58" s="233">
        <f>SUMIF('C Report Grouper'!$B$57:$B$96,'WW Spending Actual'!$B58,'C Report Grouper'!U$57:U$96)</f>
        <v>0</v>
      </c>
      <c r="U58" s="233">
        <f>SUMIF('C Report Grouper'!$B$57:$B$96,'WW Spending Actual'!$B58,'C Report Grouper'!V$57:V$96)</f>
        <v>0</v>
      </c>
      <c r="V58" s="233">
        <f>SUMIF('C Report Grouper'!$B$57:$B$96,'WW Spending Actual'!$B58,'C Report Grouper'!W$57:W$96)</f>
        <v>0</v>
      </c>
      <c r="W58" s="233">
        <f>SUMIF('C Report Grouper'!$B$57:$B$96,'WW Spending Actual'!$B58,'C Report Grouper'!X$57:X$96)</f>
        <v>0</v>
      </c>
      <c r="X58" s="233">
        <f>SUMIF('C Report Grouper'!$B$57:$B$96,'WW Spending Actual'!$B58,'C Report Grouper'!Y$57:Y$96)</f>
        <v>0</v>
      </c>
      <c r="Y58" s="233">
        <f>SUMIF('C Report Grouper'!$B$57:$B$96,'WW Spending Actual'!$B58,'C Report Grouper'!Z$57:Z$96)</f>
        <v>0</v>
      </c>
      <c r="Z58" s="233">
        <f>SUMIF('C Report Grouper'!$B$57:$B$96,'WW Spending Actual'!$B58,'C Report Grouper'!AA$57:AA$96)</f>
        <v>0</v>
      </c>
      <c r="AA58" s="233">
        <f>SUMIF('C Report Grouper'!$B$57:$B$96,'WW Spending Actual'!$B58,'C Report Grouper'!AB$57:AB$96)</f>
        <v>0</v>
      </c>
      <c r="AB58" s="234">
        <f>SUMIF('C Report Grouper'!$B$57:$B$96,'WW Spending Actual'!$B58,'C Report Grouper'!AC$57:AC$96)</f>
        <v>0</v>
      </c>
    </row>
    <row r="59" spans="2:28" x14ac:dyDescent="0.2">
      <c r="B59" s="63" t="str">
        <f>IFERROR(VLOOKUP(C59,'MEG Def'!$A$7:$B$11,2),"")</f>
        <v/>
      </c>
      <c r="C59" s="149"/>
      <c r="D59" s="232">
        <f>SUMIF('C Report Grouper'!$B$57:$B$96,'WW Spending Actual'!$B59,'C Report Grouper'!E$57:E$96)</f>
        <v>0</v>
      </c>
      <c r="E59" s="233">
        <f>SUMIF('C Report Grouper'!$B$57:$B$96,'WW Spending Actual'!$B59,'C Report Grouper'!F$57:F$96)</f>
        <v>0</v>
      </c>
      <c r="F59" s="233">
        <f>SUMIF('C Report Grouper'!$B$57:$B$96,'WW Spending Actual'!$B59,'C Report Grouper'!G$57:G$96)</f>
        <v>0</v>
      </c>
      <c r="G59" s="233">
        <f>SUMIF('C Report Grouper'!$B$57:$B$96,'WW Spending Actual'!$B59,'C Report Grouper'!H$57:H$96)</f>
        <v>0</v>
      </c>
      <c r="H59" s="233">
        <f>SUMIF('C Report Grouper'!$B$57:$B$96,'WW Spending Actual'!$B59,'C Report Grouper'!I$57:I$96)</f>
        <v>0</v>
      </c>
      <c r="I59" s="233">
        <f>SUMIF('C Report Grouper'!$B$57:$B$96,'WW Spending Actual'!$B59,'C Report Grouper'!J$57:J$96)</f>
        <v>0</v>
      </c>
      <c r="J59" s="233">
        <f>SUMIF('C Report Grouper'!$B$57:$B$96,'WW Spending Actual'!$B59,'C Report Grouper'!K$57:K$96)</f>
        <v>0</v>
      </c>
      <c r="K59" s="233">
        <f>SUMIF('C Report Grouper'!$B$57:$B$96,'WW Spending Actual'!$B59,'C Report Grouper'!L$57:L$96)</f>
        <v>0</v>
      </c>
      <c r="L59" s="233">
        <f>SUMIF('C Report Grouper'!$B$57:$B$96,'WW Spending Actual'!$B59,'C Report Grouper'!M$57:M$96)</f>
        <v>0</v>
      </c>
      <c r="M59" s="233">
        <f>SUMIF('C Report Grouper'!$B$57:$B$96,'WW Spending Actual'!$B59,'C Report Grouper'!N$57:N$96)</f>
        <v>0</v>
      </c>
      <c r="N59" s="233">
        <f>SUMIF('C Report Grouper'!$B$57:$B$96,'WW Spending Actual'!$B59,'C Report Grouper'!O$57:O$96)</f>
        <v>0</v>
      </c>
      <c r="O59" s="233">
        <f>SUMIF('C Report Grouper'!$B$57:$B$96,'WW Spending Actual'!$B59,'C Report Grouper'!P$57:P$96)</f>
        <v>0</v>
      </c>
      <c r="P59" s="233">
        <f>SUMIF('C Report Grouper'!$B$57:$B$96,'WW Spending Actual'!$B59,'C Report Grouper'!Q$57:Q$96)</f>
        <v>0</v>
      </c>
      <c r="Q59" s="233">
        <f>SUMIF('C Report Grouper'!$B$57:$B$96,'WW Spending Actual'!$B59,'C Report Grouper'!R$57:R$96)</f>
        <v>0</v>
      </c>
      <c r="R59" s="233">
        <f>SUMIF('C Report Grouper'!$B$57:$B$96,'WW Spending Actual'!$B59,'C Report Grouper'!S$57:S$96)</f>
        <v>0</v>
      </c>
      <c r="S59" s="233">
        <f>SUMIF('C Report Grouper'!$B$57:$B$96,'WW Spending Actual'!$B59,'C Report Grouper'!T$57:T$96)</f>
        <v>0</v>
      </c>
      <c r="T59" s="233">
        <f>SUMIF('C Report Grouper'!$B$57:$B$96,'WW Spending Actual'!$B59,'C Report Grouper'!U$57:U$96)</f>
        <v>0</v>
      </c>
      <c r="U59" s="233">
        <f>SUMIF('C Report Grouper'!$B$57:$B$96,'WW Spending Actual'!$B59,'C Report Grouper'!V$57:V$96)</f>
        <v>0</v>
      </c>
      <c r="V59" s="233">
        <f>SUMIF('C Report Grouper'!$B$57:$B$96,'WW Spending Actual'!$B59,'C Report Grouper'!W$57:W$96)</f>
        <v>0</v>
      </c>
      <c r="W59" s="233">
        <f>SUMIF('C Report Grouper'!$B$57:$B$96,'WW Spending Actual'!$B59,'C Report Grouper'!X$57:X$96)</f>
        <v>0</v>
      </c>
      <c r="X59" s="233">
        <f>SUMIF('C Report Grouper'!$B$57:$B$96,'WW Spending Actual'!$B59,'C Report Grouper'!Y$57:Y$96)</f>
        <v>0</v>
      </c>
      <c r="Y59" s="233">
        <f>SUMIF('C Report Grouper'!$B$57:$B$96,'WW Spending Actual'!$B59,'C Report Grouper'!Z$57:Z$96)</f>
        <v>0</v>
      </c>
      <c r="Z59" s="233">
        <f>SUMIF('C Report Grouper'!$B$57:$B$96,'WW Spending Actual'!$B59,'C Report Grouper'!AA$57:AA$96)</f>
        <v>0</v>
      </c>
      <c r="AA59" s="233">
        <f>SUMIF('C Report Grouper'!$B$57:$B$96,'WW Spending Actual'!$B59,'C Report Grouper'!AB$57:AB$96)</f>
        <v>0</v>
      </c>
      <c r="AB59" s="234">
        <f>SUMIF('C Report Grouper'!$B$57:$B$96,'WW Spending Actual'!$B59,'C Report Grouper'!AC$57:AC$96)</f>
        <v>0</v>
      </c>
    </row>
    <row r="60" spans="2:28" x14ac:dyDescent="0.2">
      <c r="B60" s="63" t="str">
        <f>IFERROR(VLOOKUP(C60,'MEG Def'!$A$7:$B$11,2),"")</f>
        <v/>
      </c>
      <c r="C60" s="149"/>
      <c r="D60" s="232">
        <f>SUMIF('C Report Grouper'!$B$57:$B$96,'WW Spending Actual'!$B60,'C Report Grouper'!E$57:E$96)</f>
        <v>0</v>
      </c>
      <c r="E60" s="233">
        <f>SUMIF('C Report Grouper'!$B$57:$B$96,'WW Spending Actual'!$B60,'C Report Grouper'!F$57:F$96)</f>
        <v>0</v>
      </c>
      <c r="F60" s="233">
        <f>SUMIF('C Report Grouper'!$B$57:$B$96,'WW Spending Actual'!$B60,'C Report Grouper'!G$57:G$96)</f>
        <v>0</v>
      </c>
      <c r="G60" s="233">
        <f>SUMIF('C Report Grouper'!$B$57:$B$96,'WW Spending Actual'!$B60,'C Report Grouper'!H$57:H$96)</f>
        <v>0</v>
      </c>
      <c r="H60" s="233">
        <f>SUMIF('C Report Grouper'!$B$57:$B$96,'WW Spending Actual'!$B60,'C Report Grouper'!I$57:I$96)</f>
        <v>0</v>
      </c>
      <c r="I60" s="233">
        <f>SUMIF('C Report Grouper'!$B$57:$B$96,'WW Spending Actual'!$B60,'C Report Grouper'!J$57:J$96)</f>
        <v>0</v>
      </c>
      <c r="J60" s="233">
        <f>SUMIF('C Report Grouper'!$B$57:$B$96,'WW Spending Actual'!$B60,'C Report Grouper'!K$57:K$96)</f>
        <v>0</v>
      </c>
      <c r="K60" s="233">
        <f>SUMIF('C Report Grouper'!$B$57:$B$96,'WW Spending Actual'!$B60,'C Report Grouper'!L$57:L$96)</f>
        <v>0</v>
      </c>
      <c r="L60" s="233">
        <f>SUMIF('C Report Grouper'!$B$57:$B$96,'WW Spending Actual'!$B60,'C Report Grouper'!M$57:M$96)</f>
        <v>0</v>
      </c>
      <c r="M60" s="233">
        <f>SUMIF('C Report Grouper'!$B$57:$B$96,'WW Spending Actual'!$B60,'C Report Grouper'!N$57:N$96)</f>
        <v>0</v>
      </c>
      <c r="N60" s="233">
        <f>SUMIF('C Report Grouper'!$B$57:$B$96,'WW Spending Actual'!$B60,'C Report Grouper'!O$57:O$96)</f>
        <v>0</v>
      </c>
      <c r="O60" s="233">
        <f>SUMIF('C Report Grouper'!$B$57:$B$96,'WW Spending Actual'!$B60,'C Report Grouper'!P$57:P$96)</f>
        <v>0</v>
      </c>
      <c r="P60" s="233">
        <f>SUMIF('C Report Grouper'!$B$57:$B$96,'WW Spending Actual'!$B60,'C Report Grouper'!Q$57:Q$96)</f>
        <v>0</v>
      </c>
      <c r="Q60" s="233">
        <f>SUMIF('C Report Grouper'!$B$57:$B$96,'WW Spending Actual'!$B60,'C Report Grouper'!R$57:R$96)</f>
        <v>0</v>
      </c>
      <c r="R60" s="233">
        <f>SUMIF('C Report Grouper'!$B$57:$B$96,'WW Spending Actual'!$B60,'C Report Grouper'!S$57:S$96)</f>
        <v>0</v>
      </c>
      <c r="S60" s="233">
        <f>SUMIF('C Report Grouper'!$B$57:$B$96,'WW Spending Actual'!$B60,'C Report Grouper'!T$57:T$96)</f>
        <v>0</v>
      </c>
      <c r="T60" s="233">
        <f>SUMIF('C Report Grouper'!$B$57:$B$96,'WW Spending Actual'!$B60,'C Report Grouper'!U$57:U$96)</f>
        <v>0</v>
      </c>
      <c r="U60" s="233">
        <f>SUMIF('C Report Grouper'!$B$57:$B$96,'WW Spending Actual'!$B60,'C Report Grouper'!V$57:V$96)</f>
        <v>0</v>
      </c>
      <c r="V60" s="233">
        <f>SUMIF('C Report Grouper'!$B$57:$B$96,'WW Spending Actual'!$B60,'C Report Grouper'!W$57:W$96)</f>
        <v>0</v>
      </c>
      <c r="W60" s="233">
        <f>SUMIF('C Report Grouper'!$B$57:$B$96,'WW Spending Actual'!$B60,'C Report Grouper'!X$57:X$96)</f>
        <v>0</v>
      </c>
      <c r="X60" s="233">
        <f>SUMIF('C Report Grouper'!$B$57:$B$96,'WW Spending Actual'!$B60,'C Report Grouper'!Y$57:Y$96)</f>
        <v>0</v>
      </c>
      <c r="Y60" s="233">
        <f>SUMIF('C Report Grouper'!$B$57:$B$96,'WW Spending Actual'!$B60,'C Report Grouper'!Z$57:Z$96)</f>
        <v>0</v>
      </c>
      <c r="Z60" s="233">
        <f>SUMIF('C Report Grouper'!$B$57:$B$96,'WW Spending Actual'!$B60,'C Report Grouper'!AA$57:AA$96)</f>
        <v>0</v>
      </c>
      <c r="AA60" s="233">
        <f>SUMIF('C Report Grouper'!$B$57:$B$96,'WW Spending Actual'!$B60,'C Report Grouper'!AB$57:AB$96)</f>
        <v>0</v>
      </c>
      <c r="AB60" s="234">
        <f>SUMIF('C Report Grouper'!$B$57:$B$96,'WW Spending Actual'!$B60,'C Report Grouper'!AC$57:AC$96)</f>
        <v>0</v>
      </c>
    </row>
    <row r="61" spans="2:28" x14ac:dyDescent="0.2">
      <c r="B61" s="63" t="str">
        <f>IFERROR(VLOOKUP(C61,'MEG Def'!$A$7:$B$11,2),"")</f>
        <v/>
      </c>
      <c r="C61" s="149"/>
      <c r="D61" s="232">
        <f>SUMIF('C Report Grouper'!$B$57:$B$96,'WW Spending Actual'!$B61,'C Report Grouper'!E$57:E$96)</f>
        <v>0</v>
      </c>
      <c r="E61" s="233">
        <f>SUMIF('C Report Grouper'!$B$57:$B$96,'WW Spending Actual'!$B61,'C Report Grouper'!F$57:F$96)</f>
        <v>0</v>
      </c>
      <c r="F61" s="233">
        <f>SUMIF('C Report Grouper'!$B$57:$B$96,'WW Spending Actual'!$B61,'C Report Grouper'!G$57:G$96)</f>
        <v>0</v>
      </c>
      <c r="G61" s="233">
        <f>SUMIF('C Report Grouper'!$B$57:$B$96,'WW Spending Actual'!$B61,'C Report Grouper'!H$57:H$96)</f>
        <v>0</v>
      </c>
      <c r="H61" s="233">
        <f>SUMIF('C Report Grouper'!$B$57:$B$96,'WW Spending Actual'!$B61,'C Report Grouper'!I$57:I$96)</f>
        <v>0</v>
      </c>
      <c r="I61" s="233">
        <f>SUMIF('C Report Grouper'!$B$57:$B$96,'WW Spending Actual'!$B61,'C Report Grouper'!J$57:J$96)</f>
        <v>0</v>
      </c>
      <c r="J61" s="233">
        <f>SUMIF('C Report Grouper'!$B$57:$B$96,'WW Spending Actual'!$B61,'C Report Grouper'!K$57:K$96)</f>
        <v>0</v>
      </c>
      <c r="K61" s="233">
        <f>SUMIF('C Report Grouper'!$B$57:$B$96,'WW Spending Actual'!$B61,'C Report Grouper'!L$57:L$96)</f>
        <v>0</v>
      </c>
      <c r="L61" s="233">
        <f>SUMIF('C Report Grouper'!$B$57:$B$96,'WW Spending Actual'!$B61,'C Report Grouper'!M$57:M$96)</f>
        <v>0</v>
      </c>
      <c r="M61" s="233">
        <f>SUMIF('C Report Grouper'!$B$57:$B$96,'WW Spending Actual'!$B61,'C Report Grouper'!N$57:N$96)</f>
        <v>0</v>
      </c>
      <c r="N61" s="233">
        <f>SUMIF('C Report Grouper'!$B$57:$B$96,'WW Spending Actual'!$B61,'C Report Grouper'!O$57:O$96)</f>
        <v>0</v>
      </c>
      <c r="O61" s="233">
        <f>SUMIF('C Report Grouper'!$B$57:$B$96,'WW Spending Actual'!$B61,'C Report Grouper'!P$57:P$96)</f>
        <v>0</v>
      </c>
      <c r="P61" s="233">
        <f>SUMIF('C Report Grouper'!$B$57:$B$96,'WW Spending Actual'!$B61,'C Report Grouper'!Q$57:Q$96)</f>
        <v>0</v>
      </c>
      <c r="Q61" s="233">
        <f>SUMIF('C Report Grouper'!$B$57:$B$96,'WW Spending Actual'!$B61,'C Report Grouper'!R$57:R$96)</f>
        <v>0</v>
      </c>
      <c r="R61" s="233">
        <f>SUMIF('C Report Grouper'!$B$57:$B$96,'WW Spending Actual'!$B61,'C Report Grouper'!S$57:S$96)</f>
        <v>0</v>
      </c>
      <c r="S61" s="233">
        <f>SUMIF('C Report Grouper'!$B$57:$B$96,'WW Spending Actual'!$B61,'C Report Grouper'!T$57:T$96)</f>
        <v>0</v>
      </c>
      <c r="T61" s="233">
        <f>SUMIF('C Report Grouper'!$B$57:$B$96,'WW Spending Actual'!$B61,'C Report Grouper'!U$57:U$96)</f>
        <v>0</v>
      </c>
      <c r="U61" s="233">
        <f>SUMIF('C Report Grouper'!$B$57:$B$96,'WW Spending Actual'!$B61,'C Report Grouper'!V$57:V$96)</f>
        <v>0</v>
      </c>
      <c r="V61" s="233">
        <f>SUMIF('C Report Grouper'!$B$57:$B$96,'WW Spending Actual'!$B61,'C Report Grouper'!W$57:W$96)</f>
        <v>0</v>
      </c>
      <c r="W61" s="233">
        <f>SUMIF('C Report Grouper'!$B$57:$B$96,'WW Spending Actual'!$B61,'C Report Grouper'!X$57:X$96)</f>
        <v>0</v>
      </c>
      <c r="X61" s="233">
        <f>SUMIF('C Report Grouper'!$B$57:$B$96,'WW Spending Actual'!$B61,'C Report Grouper'!Y$57:Y$96)</f>
        <v>0</v>
      </c>
      <c r="Y61" s="233">
        <f>SUMIF('C Report Grouper'!$B$57:$B$96,'WW Spending Actual'!$B61,'C Report Grouper'!Z$57:Z$96)</f>
        <v>0</v>
      </c>
      <c r="Z61" s="233">
        <f>SUMIF('C Report Grouper'!$B$57:$B$96,'WW Spending Actual'!$B61,'C Report Grouper'!AA$57:AA$96)</f>
        <v>0</v>
      </c>
      <c r="AA61" s="233">
        <f>SUMIF('C Report Grouper'!$B$57:$B$96,'WW Spending Actual'!$B61,'C Report Grouper'!AB$57:AB$96)</f>
        <v>0</v>
      </c>
      <c r="AB61" s="234">
        <f>SUMIF('C Report Grouper'!$B$57:$B$96,'WW Spending Actual'!$B61,'C Report Grouper'!AC$57:AC$96)</f>
        <v>0</v>
      </c>
    </row>
    <row r="62" spans="2:28" x14ac:dyDescent="0.2">
      <c r="B62" s="63" t="str">
        <f>IFERROR(VLOOKUP(C62,'MEG Def'!$A$7:$B$11,2),"")</f>
        <v/>
      </c>
      <c r="C62" s="149"/>
      <c r="D62" s="232">
        <f>SUMIF('C Report Grouper'!$B$57:$B$96,'WW Spending Actual'!$B62,'C Report Grouper'!E$57:E$96)</f>
        <v>0</v>
      </c>
      <c r="E62" s="233">
        <f>SUMIF('C Report Grouper'!$B$57:$B$96,'WW Spending Actual'!$B62,'C Report Grouper'!F$57:F$96)</f>
        <v>0</v>
      </c>
      <c r="F62" s="233">
        <f>SUMIF('C Report Grouper'!$B$57:$B$96,'WW Spending Actual'!$B62,'C Report Grouper'!G$57:G$96)</f>
        <v>0</v>
      </c>
      <c r="G62" s="233">
        <f>SUMIF('C Report Grouper'!$B$57:$B$96,'WW Spending Actual'!$B62,'C Report Grouper'!H$57:H$96)</f>
        <v>0</v>
      </c>
      <c r="H62" s="233">
        <f>SUMIF('C Report Grouper'!$B$57:$B$96,'WW Spending Actual'!$B62,'C Report Grouper'!I$57:I$96)</f>
        <v>0</v>
      </c>
      <c r="I62" s="233">
        <f>SUMIF('C Report Grouper'!$B$57:$B$96,'WW Spending Actual'!$B62,'C Report Grouper'!J$57:J$96)</f>
        <v>0</v>
      </c>
      <c r="J62" s="233">
        <f>SUMIF('C Report Grouper'!$B$57:$B$96,'WW Spending Actual'!$B62,'C Report Grouper'!K$57:K$96)</f>
        <v>0</v>
      </c>
      <c r="K62" s="233">
        <f>SUMIF('C Report Grouper'!$B$57:$B$96,'WW Spending Actual'!$B62,'C Report Grouper'!L$57:L$96)</f>
        <v>0</v>
      </c>
      <c r="L62" s="233">
        <f>SUMIF('C Report Grouper'!$B$57:$B$96,'WW Spending Actual'!$B62,'C Report Grouper'!M$57:M$96)</f>
        <v>0</v>
      </c>
      <c r="M62" s="233">
        <f>SUMIF('C Report Grouper'!$B$57:$B$96,'WW Spending Actual'!$B62,'C Report Grouper'!N$57:N$96)</f>
        <v>0</v>
      </c>
      <c r="N62" s="233">
        <f>SUMIF('C Report Grouper'!$B$57:$B$96,'WW Spending Actual'!$B62,'C Report Grouper'!O$57:O$96)</f>
        <v>0</v>
      </c>
      <c r="O62" s="233">
        <f>SUMIF('C Report Grouper'!$B$57:$B$96,'WW Spending Actual'!$B62,'C Report Grouper'!P$57:P$96)</f>
        <v>0</v>
      </c>
      <c r="P62" s="233">
        <f>SUMIF('C Report Grouper'!$B$57:$B$96,'WW Spending Actual'!$B62,'C Report Grouper'!Q$57:Q$96)</f>
        <v>0</v>
      </c>
      <c r="Q62" s="233">
        <f>SUMIF('C Report Grouper'!$B$57:$B$96,'WW Spending Actual'!$B62,'C Report Grouper'!R$57:R$96)</f>
        <v>0</v>
      </c>
      <c r="R62" s="233">
        <f>SUMIF('C Report Grouper'!$B$57:$B$96,'WW Spending Actual'!$B62,'C Report Grouper'!S$57:S$96)</f>
        <v>0</v>
      </c>
      <c r="S62" s="233">
        <f>SUMIF('C Report Grouper'!$B$57:$B$96,'WW Spending Actual'!$B62,'C Report Grouper'!T$57:T$96)</f>
        <v>0</v>
      </c>
      <c r="T62" s="233">
        <f>SUMIF('C Report Grouper'!$B$57:$B$96,'WW Spending Actual'!$B62,'C Report Grouper'!U$57:U$96)</f>
        <v>0</v>
      </c>
      <c r="U62" s="233">
        <f>SUMIF('C Report Grouper'!$B$57:$B$96,'WW Spending Actual'!$B62,'C Report Grouper'!V$57:V$96)</f>
        <v>0</v>
      </c>
      <c r="V62" s="233">
        <f>SUMIF('C Report Grouper'!$B$57:$B$96,'WW Spending Actual'!$B62,'C Report Grouper'!W$57:W$96)</f>
        <v>0</v>
      </c>
      <c r="W62" s="233">
        <f>SUMIF('C Report Grouper'!$B$57:$B$96,'WW Spending Actual'!$B62,'C Report Grouper'!X$57:X$96)</f>
        <v>0</v>
      </c>
      <c r="X62" s="233">
        <f>SUMIF('C Report Grouper'!$B$57:$B$96,'WW Spending Actual'!$B62,'C Report Grouper'!Y$57:Y$96)</f>
        <v>0</v>
      </c>
      <c r="Y62" s="233">
        <f>SUMIF('C Report Grouper'!$B$57:$B$96,'WW Spending Actual'!$B62,'C Report Grouper'!Z$57:Z$96)</f>
        <v>0</v>
      </c>
      <c r="Z62" s="233">
        <f>SUMIF('C Report Grouper'!$B$57:$B$96,'WW Spending Actual'!$B62,'C Report Grouper'!AA$57:AA$96)</f>
        <v>0</v>
      </c>
      <c r="AA62" s="233">
        <f>SUMIF('C Report Grouper'!$B$57:$B$96,'WW Spending Actual'!$B62,'C Report Grouper'!AB$57:AB$96)</f>
        <v>0</v>
      </c>
      <c r="AB62" s="234">
        <f>SUMIF('C Report Grouper'!$B$57:$B$96,'WW Spending Actual'!$B62,'C Report Grouper'!AC$57:AC$96)</f>
        <v>0</v>
      </c>
    </row>
    <row r="63" spans="2:28" x14ac:dyDescent="0.2">
      <c r="B63" s="63"/>
      <c r="C63" s="149"/>
      <c r="D63" s="232"/>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4"/>
    </row>
    <row r="64" spans="2:28" x14ac:dyDescent="0.2">
      <c r="B64" s="64" t="s">
        <v>85</v>
      </c>
      <c r="C64" s="149"/>
      <c r="D64" s="232">
        <f>SUMIF('C Report Grouper'!$B$57:$B$96,'WW Spending Actual'!$B64,'C Report Grouper'!E$57:E$96)</f>
        <v>0</v>
      </c>
      <c r="E64" s="233">
        <f>SUMIF('C Report Grouper'!$B$57:$B$96,'WW Spending Actual'!$B64,'C Report Grouper'!F$57:F$96)</f>
        <v>0</v>
      </c>
      <c r="F64" s="233">
        <f>SUMIF('C Report Grouper'!$B$57:$B$96,'WW Spending Actual'!$B64,'C Report Grouper'!G$57:G$96)</f>
        <v>0</v>
      </c>
      <c r="G64" s="233">
        <f>SUMIF('C Report Grouper'!$B$57:$B$96,'WW Spending Actual'!$B64,'C Report Grouper'!H$57:H$96)</f>
        <v>0</v>
      </c>
      <c r="H64" s="233">
        <f>SUMIF('C Report Grouper'!$B$57:$B$96,'WW Spending Actual'!$B64,'C Report Grouper'!I$57:I$96)</f>
        <v>0</v>
      </c>
      <c r="I64" s="233">
        <f>SUMIF('C Report Grouper'!$B$57:$B$96,'WW Spending Actual'!$B64,'C Report Grouper'!J$57:J$96)</f>
        <v>0</v>
      </c>
      <c r="J64" s="233">
        <f>SUMIF('C Report Grouper'!$B$57:$B$96,'WW Spending Actual'!$B64,'C Report Grouper'!K$57:K$96)</f>
        <v>0</v>
      </c>
      <c r="K64" s="233">
        <f>SUMIF('C Report Grouper'!$B$57:$B$96,'WW Spending Actual'!$B64,'C Report Grouper'!L$57:L$96)</f>
        <v>0</v>
      </c>
      <c r="L64" s="233">
        <f>SUMIF('C Report Grouper'!$B$57:$B$96,'WW Spending Actual'!$B64,'C Report Grouper'!M$57:M$96)</f>
        <v>0</v>
      </c>
      <c r="M64" s="233">
        <f>SUMIF('C Report Grouper'!$B$57:$B$96,'WW Spending Actual'!$B64,'C Report Grouper'!N$57:N$96)</f>
        <v>0</v>
      </c>
      <c r="N64" s="233">
        <f>SUMIF('C Report Grouper'!$B$57:$B$96,'WW Spending Actual'!$B64,'C Report Grouper'!O$57:O$96)</f>
        <v>0</v>
      </c>
      <c r="O64" s="233">
        <f>SUMIF('C Report Grouper'!$B$57:$B$96,'WW Spending Actual'!$B64,'C Report Grouper'!P$57:P$96)</f>
        <v>0</v>
      </c>
      <c r="P64" s="233">
        <f>SUMIF('C Report Grouper'!$B$57:$B$96,'WW Spending Actual'!$B64,'C Report Grouper'!Q$57:Q$96)</f>
        <v>0</v>
      </c>
      <c r="Q64" s="233">
        <f>SUMIF('C Report Grouper'!$B$57:$B$96,'WW Spending Actual'!$B64,'C Report Grouper'!R$57:R$96)</f>
        <v>0</v>
      </c>
      <c r="R64" s="233">
        <f>SUMIF('C Report Grouper'!$B$57:$B$96,'WW Spending Actual'!$B64,'C Report Grouper'!S$57:S$96)</f>
        <v>0</v>
      </c>
      <c r="S64" s="233">
        <f>SUMIF('C Report Grouper'!$B$57:$B$96,'WW Spending Actual'!$B64,'C Report Grouper'!T$57:T$96)</f>
        <v>0</v>
      </c>
      <c r="T64" s="233">
        <f>SUMIF('C Report Grouper'!$B$57:$B$96,'WW Spending Actual'!$B64,'C Report Grouper'!U$57:U$96)</f>
        <v>0</v>
      </c>
      <c r="U64" s="233">
        <f>SUMIF('C Report Grouper'!$B$57:$B$96,'WW Spending Actual'!$B64,'C Report Grouper'!V$57:V$96)</f>
        <v>0</v>
      </c>
      <c r="V64" s="233">
        <f>SUMIF('C Report Grouper'!$B$57:$B$96,'WW Spending Actual'!$B64,'C Report Grouper'!W$57:W$96)</f>
        <v>0</v>
      </c>
      <c r="W64" s="233">
        <f>SUMIF('C Report Grouper'!$B$57:$B$96,'WW Spending Actual'!$B64,'C Report Grouper'!X$57:X$96)</f>
        <v>0</v>
      </c>
      <c r="X64" s="233">
        <f>SUMIF('C Report Grouper'!$B$57:$B$96,'WW Spending Actual'!$B64,'C Report Grouper'!Y$57:Y$96)</f>
        <v>0</v>
      </c>
      <c r="Y64" s="233">
        <f>SUMIF('C Report Grouper'!$B$57:$B$96,'WW Spending Actual'!$B64,'C Report Grouper'!Z$57:Z$96)</f>
        <v>0</v>
      </c>
      <c r="Z64" s="233">
        <f>SUMIF('C Report Grouper'!$B$57:$B$96,'WW Spending Actual'!$B64,'C Report Grouper'!AA$57:AA$96)</f>
        <v>0</v>
      </c>
      <c r="AA64" s="233">
        <f>SUMIF('C Report Grouper'!$B$57:$B$96,'WW Spending Actual'!$B64,'C Report Grouper'!AB$57:AB$96)</f>
        <v>0</v>
      </c>
      <c r="AB64" s="234">
        <f>SUMIF('C Report Grouper'!$B$57:$B$96,'WW Spending Actual'!$B64,'C Report Grouper'!AC$57:AC$96)</f>
        <v>0</v>
      </c>
    </row>
    <row r="65" spans="2:28" x14ac:dyDescent="0.2">
      <c r="B65" s="150" t="str">
        <f>IFERROR(VLOOKUP(C65,'MEG Def'!$A$21:$B$26,2),"")</f>
        <v/>
      </c>
      <c r="C65" s="149"/>
      <c r="D65" s="232">
        <f>SUMIF('C Report Grouper'!$B$57:$B$96,'WW Spending Actual'!$B65,'C Report Grouper'!E$57:E$96)</f>
        <v>0</v>
      </c>
      <c r="E65" s="233">
        <f>SUMIF('C Report Grouper'!$B$57:$B$96,'WW Spending Actual'!$B65,'C Report Grouper'!F$57:F$96)</f>
        <v>0</v>
      </c>
      <c r="F65" s="233">
        <f>SUMIF('C Report Grouper'!$B$57:$B$96,'WW Spending Actual'!$B65,'C Report Grouper'!G$57:G$96)</f>
        <v>0</v>
      </c>
      <c r="G65" s="233">
        <f>SUMIF('C Report Grouper'!$B$57:$B$96,'WW Spending Actual'!$B65,'C Report Grouper'!H$57:H$96)</f>
        <v>0</v>
      </c>
      <c r="H65" s="233">
        <f>SUMIF('C Report Grouper'!$B$57:$B$96,'WW Spending Actual'!$B65,'C Report Grouper'!I$57:I$96)</f>
        <v>0</v>
      </c>
      <c r="I65" s="233">
        <f>SUMIF('C Report Grouper'!$B$57:$B$96,'WW Spending Actual'!$B65,'C Report Grouper'!J$57:J$96)</f>
        <v>0</v>
      </c>
      <c r="J65" s="233">
        <f>SUMIF('C Report Grouper'!$B$57:$B$96,'WW Spending Actual'!$B65,'C Report Grouper'!K$57:K$96)</f>
        <v>0</v>
      </c>
      <c r="K65" s="233">
        <f>SUMIF('C Report Grouper'!$B$57:$B$96,'WW Spending Actual'!$B65,'C Report Grouper'!L$57:L$96)</f>
        <v>0</v>
      </c>
      <c r="L65" s="233">
        <f>SUMIF('C Report Grouper'!$B$57:$B$96,'WW Spending Actual'!$B65,'C Report Grouper'!M$57:M$96)</f>
        <v>0</v>
      </c>
      <c r="M65" s="233">
        <f>SUMIF('C Report Grouper'!$B$57:$B$96,'WW Spending Actual'!$B65,'C Report Grouper'!N$57:N$96)</f>
        <v>0</v>
      </c>
      <c r="N65" s="233">
        <f>SUMIF('C Report Grouper'!$B$57:$B$96,'WW Spending Actual'!$B65,'C Report Grouper'!O$57:O$96)</f>
        <v>0</v>
      </c>
      <c r="O65" s="233">
        <f>SUMIF('C Report Grouper'!$B$57:$B$96,'WW Spending Actual'!$B65,'C Report Grouper'!P$57:P$96)</f>
        <v>0</v>
      </c>
      <c r="P65" s="233">
        <f>SUMIF('C Report Grouper'!$B$57:$B$96,'WW Spending Actual'!$B65,'C Report Grouper'!Q$57:Q$96)</f>
        <v>0</v>
      </c>
      <c r="Q65" s="233">
        <f>SUMIF('C Report Grouper'!$B$57:$B$96,'WW Spending Actual'!$B65,'C Report Grouper'!R$57:R$96)</f>
        <v>0</v>
      </c>
      <c r="R65" s="233">
        <f>SUMIF('C Report Grouper'!$B$57:$B$96,'WW Spending Actual'!$B65,'C Report Grouper'!S$57:S$96)</f>
        <v>0</v>
      </c>
      <c r="S65" s="233">
        <f>SUMIF('C Report Grouper'!$B$57:$B$96,'WW Spending Actual'!$B65,'C Report Grouper'!T$57:T$96)</f>
        <v>0</v>
      </c>
      <c r="T65" s="233">
        <f>SUMIF('C Report Grouper'!$B$57:$B$96,'WW Spending Actual'!$B65,'C Report Grouper'!U$57:U$96)</f>
        <v>0</v>
      </c>
      <c r="U65" s="233">
        <f>SUMIF('C Report Grouper'!$B$57:$B$96,'WW Spending Actual'!$B65,'C Report Grouper'!V$57:V$96)</f>
        <v>0</v>
      </c>
      <c r="V65" s="233">
        <f>SUMIF('C Report Grouper'!$B$57:$B$96,'WW Spending Actual'!$B65,'C Report Grouper'!W$57:W$96)</f>
        <v>0</v>
      </c>
      <c r="W65" s="233">
        <f>SUMIF('C Report Grouper'!$B$57:$B$96,'WW Spending Actual'!$B65,'C Report Grouper'!X$57:X$96)</f>
        <v>0</v>
      </c>
      <c r="X65" s="233">
        <f>SUMIF('C Report Grouper'!$B$57:$B$96,'WW Spending Actual'!$B65,'C Report Grouper'!Y$57:Y$96)</f>
        <v>0</v>
      </c>
      <c r="Y65" s="233">
        <f>SUMIF('C Report Grouper'!$B$57:$B$96,'WW Spending Actual'!$B65,'C Report Grouper'!Z$57:Z$96)</f>
        <v>0</v>
      </c>
      <c r="Z65" s="233">
        <f>SUMIF('C Report Grouper'!$B$57:$B$96,'WW Spending Actual'!$B65,'C Report Grouper'!AA$57:AA$96)</f>
        <v>0</v>
      </c>
      <c r="AA65" s="233">
        <f>SUMIF('C Report Grouper'!$B$57:$B$96,'WW Spending Actual'!$B65,'C Report Grouper'!AB$57:AB$96)</f>
        <v>0</v>
      </c>
      <c r="AB65" s="234">
        <f>SUMIF('C Report Grouper'!$B$57:$B$96,'WW Spending Actual'!$B65,'C Report Grouper'!AC$57:AC$96)</f>
        <v>0</v>
      </c>
    </row>
    <row r="66" spans="2:28" x14ac:dyDescent="0.2">
      <c r="B66" s="150" t="str">
        <f>IFERROR(VLOOKUP(C66,'MEG Def'!$A$21:$B$26,2),"")</f>
        <v/>
      </c>
      <c r="C66" s="149"/>
      <c r="D66" s="232">
        <f>SUMIF('C Report Grouper'!$B$57:$B$96,'WW Spending Actual'!$B66,'C Report Grouper'!E$57:E$96)</f>
        <v>0</v>
      </c>
      <c r="E66" s="233">
        <f>SUMIF('C Report Grouper'!$B$57:$B$96,'WW Spending Actual'!$B66,'C Report Grouper'!F$57:F$96)</f>
        <v>0</v>
      </c>
      <c r="F66" s="233">
        <f>SUMIF('C Report Grouper'!$B$57:$B$96,'WW Spending Actual'!$B66,'C Report Grouper'!G$57:G$96)</f>
        <v>0</v>
      </c>
      <c r="G66" s="233">
        <f>SUMIF('C Report Grouper'!$B$57:$B$96,'WW Spending Actual'!$B66,'C Report Grouper'!H$57:H$96)</f>
        <v>0</v>
      </c>
      <c r="H66" s="233">
        <f>SUMIF('C Report Grouper'!$B$57:$B$96,'WW Spending Actual'!$B66,'C Report Grouper'!I$57:I$96)</f>
        <v>0</v>
      </c>
      <c r="I66" s="233">
        <f>SUMIF('C Report Grouper'!$B$57:$B$96,'WW Spending Actual'!$B66,'C Report Grouper'!J$57:J$96)</f>
        <v>0</v>
      </c>
      <c r="J66" s="233">
        <f>SUMIF('C Report Grouper'!$B$57:$B$96,'WW Spending Actual'!$B66,'C Report Grouper'!K$57:K$96)</f>
        <v>0</v>
      </c>
      <c r="K66" s="233">
        <f>SUMIF('C Report Grouper'!$B$57:$B$96,'WW Spending Actual'!$B66,'C Report Grouper'!L$57:L$96)</f>
        <v>0</v>
      </c>
      <c r="L66" s="233">
        <f>SUMIF('C Report Grouper'!$B$57:$B$96,'WW Spending Actual'!$B66,'C Report Grouper'!M$57:M$96)</f>
        <v>0</v>
      </c>
      <c r="M66" s="233">
        <f>SUMIF('C Report Grouper'!$B$57:$B$96,'WW Spending Actual'!$B66,'C Report Grouper'!N$57:N$96)</f>
        <v>0</v>
      </c>
      <c r="N66" s="233">
        <f>SUMIF('C Report Grouper'!$B$57:$B$96,'WW Spending Actual'!$B66,'C Report Grouper'!O$57:O$96)</f>
        <v>0</v>
      </c>
      <c r="O66" s="233">
        <f>SUMIF('C Report Grouper'!$B$57:$B$96,'WW Spending Actual'!$B66,'C Report Grouper'!P$57:P$96)</f>
        <v>0</v>
      </c>
      <c r="P66" s="233">
        <f>SUMIF('C Report Grouper'!$B$57:$B$96,'WW Spending Actual'!$B66,'C Report Grouper'!Q$57:Q$96)</f>
        <v>0</v>
      </c>
      <c r="Q66" s="233">
        <f>SUMIF('C Report Grouper'!$B$57:$B$96,'WW Spending Actual'!$B66,'C Report Grouper'!R$57:R$96)</f>
        <v>0</v>
      </c>
      <c r="R66" s="233">
        <f>SUMIF('C Report Grouper'!$B$57:$B$96,'WW Spending Actual'!$B66,'C Report Grouper'!S$57:S$96)</f>
        <v>0</v>
      </c>
      <c r="S66" s="233">
        <f>SUMIF('C Report Grouper'!$B$57:$B$96,'WW Spending Actual'!$B66,'C Report Grouper'!T$57:T$96)</f>
        <v>0</v>
      </c>
      <c r="T66" s="233">
        <f>SUMIF('C Report Grouper'!$B$57:$B$96,'WW Spending Actual'!$B66,'C Report Grouper'!U$57:U$96)</f>
        <v>0</v>
      </c>
      <c r="U66" s="233">
        <f>SUMIF('C Report Grouper'!$B$57:$B$96,'WW Spending Actual'!$B66,'C Report Grouper'!V$57:V$96)</f>
        <v>0</v>
      </c>
      <c r="V66" s="233">
        <f>SUMIF('C Report Grouper'!$B$57:$B$96,'WW Spending Actual'!$B66,'C Report Grouper'!W$57:W$96)</f>
        <v>0</v>
      </c>
      <c r="W66" s="233">
        <f>SUMIF('C Report Grouper'!$B$57:$B$96,'WW Spending Actual'!$B66,'C Report Grouper'!X$57:X$96)</f>
        <v>0</v>
      </c>
      <c r="X66" s="233">
        <f>SUMIF('C Report Grouper'!$B$57:$B$96,'WW Spending Actual'!$B66,'C Report Grouper'!Y$57:Y$96)</f>
        <v>0</v>
      </c>
      <c r="Y66" s="233">
        <f>SUMIF('C Report Grouper'!$B$57:$B$96,'WW Spending Actual'!$B66,'C Report Grouper'!Z$57:Z$96)</f>
        <v>0</v>
      </c>
      <c r="Z66" s="233">
        <f>SUMIF('C Report Grouper'!$B$57:$B$96,'WW Spending Actual'!$B66,'C Report Grouper'!AA$57:AA$96)</f>
        <v>0</v>
      </c>
      <c r="AA66" s="233">
        <f>SUMIF('C Report Grouper'!$B$57:$B$96,'WW Spending Actual'!$B66,'C Report Grouper'!AB$57:AB$96)</f>
        <v>0</v>
      </c>
      <c r="AB66" s="234">
        <f>SUMIF('C Report Grouper'!$B$57:$B$96,'WW Spending Actual'!$B66,'C Report Grouper'!AC$57:AC$96)</f>
        <v>0</v>
      </c>
    </row>
    <row r="67" spans="2:28" x14ac:dyDescent="0.2">
      <c r="B67" s="150" t="str">
        <f>IFERROR(VLOOKUP(C67,'MEG Def'!$A$21:$B$26,2),"")</f>
        <v/>
      </c>
      <c r="C67" s="149"/>
      <c r="D67" s="232">
        <f>SUMIF('C Report Grouper'!$B$57:$B$96,'WW Spending Actual'!$B67,'C Report Grouper'!E$57:E$96)</f>
        <v>0</v>
      </c>
      <c r="E67" s="233">
        <f>SUMIF('C Report Grouper'!$B$57:$B$96,'WW Spending Actual'!$B67,'C Report Grouper'!F$57:F$96)</f>
        <v>0</v>
      </c>
      <c r="F67" s="233">
        <f>SUMIF('C Report Grouper'!$B$57:$B$96,'WW Spending Actual'!$B67,'C Report Grouper'!G$57:G$96)</f>
        <v>0</v>
      </c>
      <c r="G67" s="233">
        <f>SUMIF('C Report Grouper'!$B$57:$B$96,'WW Spending Actual'!$B67,'C Report Grouper'!H$57:H$96)</f>
        <v>0</v>
      </c>
      <c r="H67" s="233">
        <f>SUMIF('C Report Grouper'!$B$57:$B$96,'WW Spending Actual'!$B67,'C Report Grouper'!I$57:I$96)</f>
        <v>0</v>
      </c>
      <c r="I67" s="233">
        <f>SUMIF('C Report Grouper'!$B$57:$B$96,'WW Spending Actual'!$B67,'C Report Grouper'!J$57:J$96)</f>
        <v>0</v>
      </c>
      <c r="J67" s="233">
        <f>SUMIF('C Report Grouper'!$B$57:$B$96,'WW Spending Actual'!$B67,'C Report Grouper'!K$57:K$96)</f>
        <v>0</v>
      </c>
      <c r="K67" s="233">
        <f>SUMIF('C Report Grouper'!$B$57:$B$96,'WW Spending Actual'!$B67,'C Report Grouper'!L$57:L$96)</f>
        <v>0</v>
      </c>
      <c r="L67" s="233">
        <f>SUMIF('C Report Grouper'!$B$57:$B$96,'WW Spending Actual'!$B67,'C Report Grouper'!M$57:M$96)</f>
        <v>0</v>
      </c>
      <c r="M67" s="233">
        <f>SUMIF('C Report Grouper'!$B$57:$B$96,'WW Spending Actual'!$B67,'C Report Grouper'!N$57:N$96)</f>
        <v>0</v>
      </c>
      <c r="N67" s="233">
        <f>SUMIF('C Report Grouper'!$B$57:$B$96,'WW Spending Actual'!$B67,'C Report Grouper'!O$57:O$96)</f>
        <v>0</v>
      </c>
      <c r="O67" s="233">
        <f>SUMIF('C Report Grouper'!$B$57:$B$96,'WW Spending Actual'!$B67,'C Report Grouper'!P$57:P$96)</f>
        <v>0</v>
      </c>
      <c r="P67" s="233">
        <f>SUMIF('C Report Grouper'!$B$57:$B$96,'WW Spending Actual'!$B67,'C Report Grouper'!Q$57:Q$96)</f>
        <v>0</v>
      </c>
      <c r="Q67" s="233">
        <f>SUMIF('C Report Grouper'!$B$57:$B$96,'WW Spending Actual'!$B67,'C Report Grouper'!R$57:R$96)</f>
        <v>0</v>
      </c>
      <c r="R67" s="233">
        <f>SUMIF('C Report Grouper'!$B$57:$B$96,'WW Spending Actual'!$B67,'C Report Grouper'!S$57:S$96)</f>
        <v>0</v>
      </c>
      <c r="S67" s="233">
        <f>SUMIF('C Report Grouper'!$B$57:$B$96,'WW Spending Actual'!$B67,'C Report Grouper'!T$57:T$96)</f>
        <v>0</v>
      </c>
      <c r="T67" s="233">
        <f>SUMIF('C Report Grouper'!$B$57:$B$96,'WW Spending Actual'!$B67,'C Report Grouper'!U$57:U$96)</f>
        <v>0</v>
      </c>
      <c r="U67" s="233">
        <f>SUMIF('C Report Grouper'!$B$57:$B$96,'WW Spending Actual'!$B67,'C Report Grouper'!V$57:V$96)</f>
        <v>0</v>
      </c>
      <c r="V67" s="233">
        <f>SUMIF('C Report Grouper'!$B$57:$B$96,'WW Spending Actual'!$B67,'C Report Grouper'!W$57:W$96)</f>
        <v>0</v>
      </c>
      <c r="W67" s="233">
        <f>SUMIF('C Report Grouper'!$B$57:$B$96,'WW Spending Actual'!$B67,'C Report Grouper'!X$57:X$96)</f>
        <v>0</v>
      </c>
      <c r="X67" s="233">
        <f>SUMIF('C Report Grouper'!$B$57:$B$96,'WW Spending Actual'!$B67,'C Report Grouper'!Y$57:Y$96)</f>
        <v>0</v>
      </c>
      <c r="Y67" s="233">
        <f>SUMIF('C Report Grouper'!$B$57:$B$96,'WW Spending Actual'!$B67,'C Report Grouper'!Z$57:Z$96)</f>
        <v>0</v>
      </c>
      <c r="Z67" s="233">
        <f>SUMIF('C Report Grouper'!$B$57:$B$96,'WW Spending Actual'!$B67,'C Report Grouper'!AA$57:AA$96)</f>
        <v>0</v>
      </c>
      <c r="AA67" s="233">
        <f>SUMIF('C Report Grouper'!$B$57:$B$96,'WW Spending Actual'!$B67,'C Report Grouper'!AB$57:AB$96)</f>
        <v>0</v>
      </c>
      <c r="AB67" s="234">
        <f>SUMIF('C Report Grouper'!$B$57:$B$96,'WW Spending Actual'!$B67,'C Report Grouper'!AC$57:AC$96)</f>
        <v>0</v>
      </c>
    </row>
    <row r="68" spans="2:28" x14ac:dyDescent="0.2">
      <c r="B68" s="150" t="str">
        <f>IFERROR(VLOOKUP(C68,'MEG Def'!$A$21:$B$26,2),"")</f>
        <v/>
      </c>
      <c r="C68" s="149"/>
      <c r="D68" s="232">
        <f>SUMIF('C Report Grouper'!$B$57:$B$96,'WW Spending Actual'!$B68,'C Report Grouper'!E$57:E$96)</f>
        <v>0</v>
      </c>
      <c r="E68" s="233">
        <f>SUMIF('C Report Grouper'!$B$57:$B$96,'WW Spending Actual'!$B68,'C Report Grouper'!F$57:F$96)</f>
        <v>0</v>
      </c>
      <c r="F68" s="233">
        <f>SUMIF('C Report Grouper'!$B$57:$B$96,'WW Spending Actual'!$B68,'C Report Grouper'!G$57:G$96)</f>
        <v>0</v>
      </c>
      <c r="G68" s="233">
        <f>SUMIF('C Report Grouper'!$B$57:$B$96,'WW Spending Actual'!$B68,'C Report Grouper'!H$57:H$96)</f>
        <v>0</v>
      </c>
      <c r="H68" s="233">
        <f>SUMIF('C Report Grouper'!$B$57:$B$96,'WW Spending Actual'!$B68,'C Report Grouper'!I$57:I$96)</f>
        <v>0</v>
      </c>
      <c r="I68" s="233">
        <f>SUMIF('C Report Grouper'!$B$57:$B$96,'WW Spending Actual'!$B68,'C Report Grouper'!J$57:J$96)</f>
        <v>0</v>
      </c>
      <c r="J68" s="233">
        <f>SUMIF('C Report Grouper'!$B$57:$B$96,'WW Spending Actual'!$B68,'C Report Grouper'!K$57:K$96)</f>
        <v>0</v>
      </c>
      <c r="K68" s="233">
        <f>SUMIF('C Report Grouper'!$B$57:$B$96,'WW Spending Actual'!$B68,'C Report Grouper'!L$57:L$96)</f>
        <v>0</v>
      </c>
      <c r="L68" s="233">
        <f>SUMIF('C Report Grouper'!$B$57:$B$96,'WW Spending Actual'!$B68,'C Report Grouper'!M$57:M$96)</f>
        <v>0</v>
      </c>
      <c r="M68" s="233">
        <f>SUMIF('C Report Grouper'!$B$57:$B$96,'WW Spending Actual'!$B68,'C Report Grouper'!N$57:N$96)</f>
        <v>0</v>
      </c>
      <c r="N68" s="233">
        <f>SUMIF('C Report Grouper'!$B$57:$B$96,'WW Spending Actual'!$B68,'C Report Grouper'!O$57:O$96)</f>
        <v>0</v>
      </c>
      <c r="O68" s="233">
        <f>SUMIF('C Report Grouper'!$B$57:$B$96,'WW Spending Actual'!$B68,'C Report Grouper'!P$57:P$96)</f>
        <v>0</v>
      </c>
      <c r="P68" s="233">
        <f>SUMIF('C Report Grouper'!$B$57:$B$96,'WW Spending Actual'!$B68,'C Report Grouper'!Q$57:Q$96)</f>
        <v>0</v>
      </c>
      <c r="Q68" s="233">
        <f>SUMIF('C Report Grouper'!$B$57:$B$96,'WW Spending Actual'!$B68,'C Report Grouper'!R$57:R$96)</f>
        <v>0</v>
      </c>
      <c r="R68" s="233">
        <f>SUMIF('C Report Grouper'!$B$57:$B$96,'WW Spending Actual'!$B68,'C Report Grouper'!S$57:S$96)</f>
        <v>0</v>
      </c>
      <c r="S68" s="233">
        <f>SUMIF('C Report Grouper'!$B$57:$B$96,'WW Spending Actual'!$B68,'C Report Grouper'!T$57:T$96)</f>
        <v>0</v>
      </c>
      <c r="T68" s="233">
        <f>SUMIF('C Report Grouper'!$B$57:$B$96,'WW Spending Actual'!$B68,'C Report Grouper'!U$57:U$96)</f>
        <v>0</v>
      </c>
      <c r="U68" s="233">
        <f>SUMIF('C Report Grouper'!$B$57:$B$96,'WW Spending Actual'!$B68,'C Report Grouper'!V$57:V$96)</f>
        <v>0</v>
      </c>
      <c r="V68" s="233">
        <f>SUMIF('C Report Grouper'!$B$57:$B$96,'WW Spending Actual'!$B68,'C Report Grouper'!W$57:W$96)</f>
        <v>0</v>
      </c>
      <c r="W68" s="233">
        <f>SUMIF('C Report Grouper'!$B$57:$B$96,'WW Spending Actual'!$B68,'C Report Grouper'!X$57:X$96)</f>
        <v>0</v>
      </c>
      <c r="X68" s="233">
        <f>SUMIF('C Report Grouper'!$B$57:$B$96,'WW Spending Actual'!$B68,'C Report Grouper'!Y$57:Y$96)</f>
        <v>0</v>
      </c>
      <c r="Y68" s="233">
        <f>SUMIF('C Report Grouper'!$B$57:$B$96,'WW Spending Actual'!$B68,'C Report Grouper'!Z$57:Z$96)</f>
        <v>0</v>
      </c>
      <c r="Z68" s="233">
        <f>SUMIF('C Report Grouper'!$B$57:$B$96,'WW Spending Actual'!$B68,'C Report Grouper'!AA$57:AA$96)</f>
        <v>0</v>
      </c>
      <c r="AA68" s="233">
        <f>SUMIF('C Report Grouper'!$B$57:$B$96,'WW Spending Actual'!$B68,'C Report Grouper'!AB$57:AB$96)</f>
        <v>0</v>
      </c>
      <c r="AB68" s="234">
        <f>SUMIF('C Report Grouper'!$B$57:$B$96,'WW Spending Actual'!$B68,'C Report Grouper'!AC$57:AC$96)</f>
        <v>0</v>
      </c>
    </row>
    <row r="69" spans="2:28" x14ac:dyDescent="0.2">
      <c r="B69" s="150" t="str">
        <f>IFERROR(VLOOKUP(C69,'MEG Def'!$A$21:$B$26,2),"")</f>
        <v/>
      </c>
      <c r="C69" s="149"/>
      <c r="D69" s="232">
        <f>SUMIF('C Report Grouper'!$B$57:$B$96,'WW Spending Actual'!$B69,'C Report Grouper'!E$57:E$96)</f>
        <v>0</v>
      </c>
      <c r="E69" s="233">
        <f>SUMIF('C Report Grouper'!$B$57:$B$96,'WW Spending Actual'!$B69,'C Report Grouper'!F$57:F$96)</f>
        <v>0</v>
      </c>
      <c r="F69" s="233">
        <f>SUMIF('C Report Grouper'!$B$57:$B$96,'WW Spending Actual'!$B69,'C Report Grouper'!G$57:G$96)</f>
        <v>0</v>
      </c>
      <c r="G69" s="233">
        <f>SUMIF('C Report Grouper'!$B$57:$B$96,'WW Spending Actual'!$B69,'C Report Grouper'!H$57:H$96)</f>
        <v>0</v>
      </c>
      <c r="H69" s="233">
        <f>SUMIF('C Report Grouper'!$B$57:$B$96,'WW Spending Actual'!$B69,'C Report Grouper'!I$57:I$96)</f>
        <v>0</v>
      </c>
      <c r="I69" s="233">
        <f>SUMIF('C Report Grouper'!$B$57:$B$96,'WW Spending Actual'!$B69,'C Report Grouper'!J$57:J$96)</f>
        <v>0</v>
      </c>
      <c r="J69" s="233">
        <f>SUMIF('C Report Grouper'!$B$57:$B$96,'WW Spending Actual'!$B69,'C Report Grouper'!K$57:K$96)</f>
        <v>0</v>
      </c>
      <c r="K69" s="233">
        <f>SUMIF('C Report Grouper'!$B$57:$B$96,'WW Spending Actual'!$B69,'C Report Grouper'!L$57:L$96)</f>
        <v>0</v>
      </c>
      <c r="L69" s="233">
        <f>SUMIF('C Report Grouper'!$B$57:$B$96,'WW Spending Actual'!$B69,'C Report Grouper'!M$57:M$96)</f>
        <v>0</v>
      </c>
      <c r="M69" s="233">
        <f>SUMIF('C Report Grouper'!$B$57:$B$96,'WW Spending Actual'!$B69,'C Report Grouper'!N$57:N$96)</f>
        <v>0</v>
      </c>
      <c r="N69" s="233">
        <f>SUMIF('C Report Grouper'!$B$57:$B$96,'WW Spending Actual'!$B69,'C Report Grouper'!O$57:O$96)</f>
        <v>0</v>
      </c>
      <c r="O69" s="233">
        <f>SUMIF('C Report Grouper'!$B$57:$B$96,'WW Spending Actual'!$B69,'C Report Grouper'!P$57:P$96)</f>
        <v>0</v>
      </c>
      <c r="P69" s="233">
        <f>SUMIF('C Report Grouper'!$B$57:$B$96,'WW Spending Actual'!$B69,'C Report Grouper'!Q$57:Q$96)</f>
        <v>0</v>
      </c>
      <c r="Q69" s="233">
        <f>SUMIF('C Report Grouper'!$B$57:$B$96,'WW Spending Actual'!$B69,'C Report Grouper'!R$57:R$96)</f>
        <v>0</v>
      </c>
      <c r="R69" s="233">
        <f>SUMIF('C Report Grouper'!$B$57:$B$96,'WW Spending Actual'!$B69,'C Report Grouper'!S$57:S$96)</f>
        <v>0</v>
      </c>
      <c r="S69" s="233">
        <f>SUMIF('C Report Grouper'!$B$57:$B$96,'WW Spending Actual'!$B69,'C Report Grouper'!T$57:T$96)</f>
        <v>0</v>
      </c>
      <c r="T69" s="233">
        <f>SUMIF('C Report Grouper'!$B$57:$B$96,'WW Spending Actual'!$B69,'C Report Grouper'!U$57:U$96)</f>
        <v>0</v>
      </c>
      <c r="U69" s="233">
        <f>SUMIF('C Report Grouper'!$B$57:$B$96,'WW Spending Actual'!$B69,'C Report Grouper'!V$57:V$96)</f>
        <v>0</v>
      </c>
      <c r="V69" s="233">
        <f>SUMIF('C Report Grouper'!$B$57:$B$96,'WW Spending Actual'!$B69,'C Report Grouper'!W$57:W$96)</f>
        <v>0</v>
      </c>
      <c r="W69" s="233">
        <f>SUMIF('C Report Grouper'!$B$57:$B$96,'WW Spending Actual'!$B69,'C Report Grouper'!X$57:X$96)</f>
        <v>0</v>
      </c>
      <c r="X69" s="233">
        <f>SUMIF('C Report Grouper'!$B$57:$B$96,'WW Spending Actual'!$B69,'C Report Grouper'!Y$57:Y$96)</f>
        <v>0</v>
      </c>
      <c r="Y69" s="233">
        <f>SUMIF('C Report Grouper'!$B$57:$B$96,'WW Spending Actual'!$B69,'C Report Grouper'!Z$57:Z$96)</f>
        <v>0</v>
      </c>
      <c r="Z69" s="233">
        <f>SUMIF('C Report Grouper'!$B$57:$B$96,'WW Spending Actual'!$B69,'C Report Grouper'!AA$57:AA$96)</f>
        <v>0</v>
      </c>
      <c r="AA69" s="233">
        <f>SUMIF('C Report Grouper'!$B$57:$B$96,'WW Spending Actual'!$B69,'C Report Grouper'!AB$57:AB$96)</f>
        <v>0</v>
      </c>
      <c r="AB69" s="234">
        <f>SUMIF('C Report Grouper'!$B$57:$B$96,'WW Spending Actual'!$B69,'C Report Grouper'!AC$57:AC$96)</f>
        <v>0</v>
      </c>
    </row>
    <row r="70" spans="2:28" x14ac:dyDescent="0.2">
      <c r="B70" s="63"/>
      <c r="C70" s="213"/>
      <c r="D70" s="232"/>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4"/>
    </row>
    <row r="71" spans="2:28" x14ac:dyDescent="0.2">
      <c r="B71" s="64" t="s">
        <v>43</v>
      </c>
      <c r="C71" s="149"/>
      <c r="D71" s="232">
        <f>SUMIF('C Report Grouper'!$B$57:$B$96,'WW Spending Actual'!$B71,'C Report Grouper'!E$57:E$96)</f>
        <v>0</v>
      </c>
      <c r="E71" s="233">
        <f>SUMIF('C Report Grouper'!$B$57:$B$96,'WW Spending Actual'!$B71,'C Report Grouper'!F$57:F$96)</f>
        <v>0</v>
      </c>
      <c r="F71" s="233">
        <f>SUMIF('C Report Grouper'!$B$57:$B$96,'WW Spending Actual'!$B71,'C Report Grouper'!G$57:G$96)</f>
        <v>0</v>
      </c>
      <c r="G71" s="233">
        <f>SUMIF('C Report Grouper'!$B$57:$B$96,'WW Spending Actual'!$B71,'C Report Grouper'!H$57:H$96)</f>
        <v>0</v>
      </c>
      <c r="H71" s="233">
        <f>SUMIF('C Report Grouper'!$B$57:$B$96,'WW Spending Actual'!$B71,'C Report Grouper'!I$57:I$96)</f>
        <v>0</v>
      </c>
      <c r="I71" s="233">
        <f>SUMIF('C Report Grouper'!$B$57:$B$96,'WW Spending Actual'!$B71,'C Report Grouper'!J$57:J$96)</f>
        <v>0</v>
      </c>
      <c r="J71" s="233">
        <f>SUMIF('C Report Grouper'!$B$57:$B$96,'WW Spending Actual'!$B71,'C Report Grouper'!K$57:K$96)</f>
        <v>0</v>
      </c>
      <c r="K71" s="233">
        <f>SUMIF('C Report Grouper'!$B$57:$B$96,'WW Spending Actual'!$B71,'C Report Grouper'!L$57:L$96)</f>
        <v>0</v>
      </c>
      <c r="L71" s="233">
        <f>SUMIF('C Report Grouper'!$B$57:$B$96,'WW Spending Actual'!$B71,'C Report Grouper'!M$57:M$96)</f>
        <v>0</v>
      </c>
      <c r="M71" s="233">
        <f>SUMIF('C Report Grouper'!$B$57:$B$96,'WW Spending Actual'!$B71,'C Report Grouper'!N$57:N$96)</f>
        <v>0</v>
      </c>
      <c r="N71" s="233">
        <f>SUMIF('C Report Grouper'!$B$57:$B$96,'WW Spending Actual'!$B71,'C Report Grouper'!O$57:O$96)</f>
        <v>0</v>
      </c>
      <c r="O71" s="233">
        <f>SUMIF('C Report Grouper'!$B$57:$B$96,'WW Spending Actual'!$B71,'C Report Grouper'!P$57:P$96)</f>
        <v>0</v>
      </c>
      <c r="P71" s="233">
        <f>SUMIF('C Report Grouper'!$B$57:$B$96,'WW Spending Actual'!$B71,'C Report Grouper'!Q$57:Q$96)</f>
        <v>0</v>
      </c>
      <c r="Q71" s="233">
        <f>SUMIF('C Report Grouper'!$B$57:$B$96,'WW Spending Actual'!$B71,'C Report Grouper'!R$57:R$96)</f>
        <v>0</v>
      </c>
      <c r="R71" s="233">
        <f>SUMIF('C Report Grouper'!$B$57:$B$96,'WW Spending Actual'!$B71,'C Report Grouper'!S$57:S$96)</f>
        <v>0</v>
      </c>
      <c r="S71" s="233">
        <f>SUMIF('C Report Grouper'!$B$57:$B$96,'WW Spending Actual'!$B71,'C Report Grouper'!T$57:T$96)</f>
        <v>0</v>
      </c>
      <c r="T71" s="233">
        <f>SUMIF('C Report Grouper'!$B$57:$B$96,'WW Spending Actual'!$B71,'C Report Grouper'!U$57:U$96)</f>
        <v>0</v>
      </c>
      <c r="U71" s="233">
        <f>SUMIF('C Report Grouper'!$B$57:$B$96,'WW Spending Actual'!$B71,'C Report Grouper'!V$57:V$96)</f>
        <v>0</v>
      </c>
      <c r="V71" s="233">
        <f>SUMIF('C Report Grouper'!$B$57:$B$96,'WW Spending Actual'!$B71,'C Report Grouper'!W$57:W$96)</f>
        <v>0</v>
      </c>
      <c r="W71" s="233">
        <f>SUMIF('C Report Grouper'!$B$57:$B$96,'WW Spending Actual'!$B71,'C Report Grouper'!X$57:X$96)</f>
        <v>0</v>
      </c>
      <c r="X71" s="233">
        <f>SUMIF('C Report Grouper'!$B$57:$B$96,'WW Spending Actual'!$B71,'C Report Grouper'!Y$57:Y$96)</f>
        <v>0</v>
      </c>
      <c r="Y71" s="233">
        <f>SUMIF('C Report Grouper'!$B$57:$B$96,'WW Spending Actual'!$B71,'C Report Grouper'!Z$57:Z$96)</f>
        <v>0</v>
      </c>
      <c r="Z71" s="233">
        <f>SUMIF('C Report Grouper'!$B$57:$B$96,'WW Spending Actual'!$B71,'C Report Grouper'!AA$57:AA$96)</f>
        <v>0</v>
      </c>
      <c r="AA71" s="233">
        <f>SUMIF('C Report Grouper'!$B$57:$B$96,'WW Spending Actual'!$B71,'C Report Grouper'!AB$57:AB$96)</f>
        <v>0</v>
      </c>
      <c r="AB71" s="234">
        <f>SUMIF('C Report Grouper'!$B$57:$B$96,'WW Spending Actual'!$B71,'C Report Grouper'!AC$57:AC$96)</f>
        <v>0</v>
      </c>
    </row>
    <row r="72" spans="2:28" x14ac:dyDescent="0.2">
      <c r="B72" s="150" t="str">
        <f>IFERROR(VLOOKUP(C72,'MEG Def'!$A$35:$B$40,2),"")</f>
        <v/>
      </c>
      <c r="C72" s="213"/>
      <c r="D72" s="232">
        <f>SUMIF('C Report Grouper'!$B$57:$B$96,'WW Spending Actual'!$B72,'C Report Grouper'!E$57:E$96)</f>
        <v>0</v>
      </c>
      <c r="E72" s="233">
        <f>SUMIF('C Report Grouper'!$B$57:$B$96,'WW Spending Actual'!$B72,'C Report Grouper'!F$57:F$96)</f>
        <v>0</v>
      </c>
      <c r="F72" s="233">
        <f>SUMIF('C Report Grouper'!$B$57:$B$96,'WW Spending Actual'!$B72,'C Report Grouper'!G$57:G$96)</f>
        <v>0</v>
      </c>
      <c r="G72" s="233">
        <f>SUMIF('C Report Grouper'!$B$57:$B$96,'WW Spending Actual'!$B72,'C Report Grouper'!H$57:H$96)</f>
        <v>0</v>
      </c>
      <c r="H72" s="233">
        <f>SUMIF('C Report Grouper'!$B$57:$B$96,'WW Spending Actual'!$B72,'C Report Grouper'!I$57:I$96)</f>
        <v>0</v>
      </c>
      <c r="I72" s="233">
        <f>SUMIF('C Report Grouper'!$B$57:$B$96,'WW Spending Actual'!$B72,'C Report Grouper'!J$57:J$96)</f>
        <v>0</v>
      </c>
      <c r="J72" s="233">
        <f>SUMIF('C Report Grouper'!$B$57:$B$96,'WW Spending Actual'!$B72,'C Report Grouper'!K$57:K$96)</f>
        <v>0</v>
      </c>
      <c r="K72" s="233">
        <f>SUMIF('C Report Grouper'!$B$57:$B$96,'WW Spending Actual'!$B72,'C Report Grouper'!L$57:L$96)</f>
        <v>0</v>
      </c>
      <c r="L72" s="233">
        <f>SUMIF('C Report Grouper'!$B$57:$B$96,'WW Spending Actual'!$B72,'C Report Grouper'!M$57:M$96)</f>
        <v>0</v>
      </c>
      <c r="M72" s="233">
        <f>SUMIF('C Report Grouper'!$B$57:$B$96,'WW Spending Actual'!$B72,'C Report Grouper'!N$57:N$96)</f>
        <v>0</v>
      </c>
      <c r="N72" s="233">
        <f>SUMIF('C Report Grouper'!$B$57:$B$96,'WW Spending Actual'!$B72,'C Report Grouper'!O$57:O$96)</f>
        <v>0</v>
      </c>
      <c r="O72" s="233">
        <f>SUMIF('C Report Grouper'!$B$57:$B$96,'WW Spending Actual'!$B72,'C Report Grouper'!P$57:P$96)</f>
        <v>0</v>
      </c>
      <c r="P72" s="233">
        <f>SUMIF('C Report Grouper'!$B$57:$B$96,'WW Spending Actual'!$B72,'C Report Grouper'!Q$57:Q$96)</f>
        <v>0</v>
      </c>
      <c r="Q72" s="233">
        <f>SUMIF('C Report Grouper'!$B$57:$B$96,'WW Spending Actual'!$B72,'C Report Grouper'!R$57:R$96)</f>
        <v>0</v>
      </c>
      <c r="R72" s="233">
        <f>SUMIF('C Report Grouper'!$B$57:$B$96,'WW Spending Actual'!$B72,'C Report Grouper'!S$57:S$96)</f>
        <v>0</v>
      </c>
      <c r="S72" s="233">
        <f>SUMIF('C Report Grouper'!$B$57:$B$96,'WW Spending Actual'!$B72,'C Report Grouper'!T$57:T$96)</f>
        <v>0</v>
      </c>
      <c r="T72" s="233">
        <f>SUMIF('C Report Grouper'!$B$57:$B$96,'WW Spending Actual'!$B72,'C Report Grouper'!U$57:U$96)</f>
        <v>0</v>
      </c>
      <c r="U72" s="233">
        <f>SUMIF('C Report Grouper'!$B$57:$B$96,'WW Spending Actual'!$B72,'C Report Grouper'!V$57:V$96)</f>
        <v>0</v>
      </c>
      <c r="V72" s="233">
        <f>SUMIF('C Report Grouper'!$B$57:$B$96,'WW Spending Actual'!$B72,'C Report Grouper'!W$57:W$96)</f>
        <v>0</v>
      </c>
      <c r="W72" s="233">
        <f>SUMIF('C Report Grouper'!$B$57:$B$96,'WW Spending Actual'!$B72,'C Report Grouper'!X$57:X$96)</f>
        <v>0</v>
      </c>
      <c r="X72" s="233">
        <f>SUMIF('C Report Grouper'!$B$57:$B$96,'WW Spending Actual'!$B72,'C Report Grouper'!Y$57:Y$96)</f>
        <v>0</v>
      </c>
      <c r="Y72" s="233">
        <f>SUMIF('C Report Grouper'!$B$57:$B$96,'WW Spending Actual'!$B72,'C Report Grouper'!Z$57:Z$96)</f>
        <v>0</v>
      </c>
      <c r="Z72" s="233">
        <f>SUMIF('C Report Grouper'!$B$57:$B$96,'WW Spending Actual'!$B72,'C Report Grouper'!AA$57:AA$96)</f>
        <v>0</v>
      </c>
      <c r="AA72" s="233">
        <f>SUMIF('C Report Grouper'!$B$57:$B$96,'WW Spending Actual'!$B72,'C Report Grouper'!AB$57:AB$96)</f>
        <v>0</v>
      </c>
      <c r="AB72" s="234">
        <f>SUMIF('C Report Grouper'!$B$57:$B$96,'WW Spending Actual'!$B72,'C Report Grouper'!AC$57:AC$96)</f>
        <v>0</v>
      </c>
    </row>
    <row r="73" spans="2:28" x14ac:dyDescent="0.2">
      <c r="B73" s="150" t="str">
        <f>IFERROR(VLOOKUP(C73,'MEG Def'!$A$35:$B$40,2),"")</f>
        <v/>
      </c>
      <c r="C73" s="213"/>
      <c r="D73" s="232">
        <f>SUMIF('C Report Grouper'!$B$57:$B$96,'WW Spending Actual'!$B73,'C Report Grouper'!E$57:E$96)</f>
        <v>0</v>
      </c>
      <c r="E73" s="233">
        <f>SUMIF('C Report Grouper'!$B$57:$B$96,'WW Spending Actual'!$B73,'C Report Grouper'!F$57:F$96)</f>
        <v>0</v>
      </c>
      <c r="F73" s="233">
        <f>SUMIF('C Report Grouper'!$B$57:$B$96,'WW Spending Actual'!$B73,'C Report Grouper'!G$57:G$96)</f>
        <v>0</v>
      </c>
      <c r="G73" s="233">
        <f>SUMIF('C Report Grouper'!$B$57:$B$96,'WW Spending Actual'!$B73,'C Report Grouper'!H$57:H$96)</f>
        <v>0</v>
      </c>
      <c r="H73" s="233">
        <f>SUMIF('C Report Grouper'!$B$57:$B$96,'WW Spending Actual'!$B73,'C Report Grouper'!I$57:I$96)</f>
        <v>0</v>
      </c>
      <c r="I73" s="233">
        <f>SUMIF('C Report Grouper'!$B$57:$B$96,'WW Spending Actual'!$B73,'C Report Grouper'!J$57:J$96)</f>
        <v>0</v>
      </c>
      <c r="J73" s="233">
        <f>SUMIF('C Report Grouper'!$B$57:$B$96,'WW Spending Actual'!$B73,'C Report Grouper'!K$57:K$96)</f>
        <v>0</v>
      </c>
      <c r="K73" s="233">
        <f>SUMIF('C Report Grouper'!$B$57:$B$96,'WW Spending Actual'!$B73,'C Report Grouper'!L$57:L$96)</f>
        <v>0</v>
      </c>
      <c r="L73" s="233">
        <f>SUMIF('C Report Grouper'!$B$57:$B$96,'WW Spending Actual'!$B73,'C Report Grouper'!M$57:M$96)</f>
        <v>0</v>
      </c>
      <c r="M73" s="233">
        <f>SUMIF('C Report Grouper'!$B$57:$B$96,'WW Spending Actual'!$B73,'C Report Grouper'!N$57:N$96)</f>
        <v>0</v>
      </c>
      <c r="N73" s="233">
        <f>SUMIF('C Report Grouper'!$B$57:$B$96,'WW Spending Actual'!$B73,'C Report Grouper'!O$57:O$96)</f>
        <v>0</v>
      </c>
      <c r="O73" s="233">
        <f>SUMIF('C Report Grouper'!$B$57:$B$96,'WW Spending Actual'!$B73,'C Report Grouper'!P$57:P$96)</f>
        <v>0</v>
      </c>
      <c r="P73" s="233">
        <f>SUMIF('C Report Grouper'!$B$57:$B$96,'WW Spending Actual'!$B73,'C Report Grouper'!Q$57:Q$96)</f>
        <v>0</v>
      </c>
      <c r="Q73" s="233">
        <f>SUMIF('C Report Grouper'!$B$57:$B$96,'WW Spending Actual'!$B73,'C Report Grouper'!R$57:R$96)</f>
        <v>0</v>
      </c>
      <c r="R73" s="233">
        <f>SUMIF('C Report Grouper'!$B$57:$B$96,'WW Spending Actual'!$B73,'C Report Grouper'!S$57:S$96)</f>
        <v>0</v>
      </c>
      <c r="S73" s="233">
        <f>SUMIF('C Report Grouper'!$B$57:$B$96,'WW Spending Actual'!$B73,'C Report Grouper'!T$57:T$96)</f>
        <v>0</v>
      </c>
      <c r="T73" s="233">
        <f>SUMIF('C Report Grouper'!$B$57:$B$96,'WW Spending Actual'!$B73,'C Report Grouper'!U$57:U$96)</f>
        <v>0</v>
      </c>
      <c r="U73" s="233">
        <f>SUMIF('C Report Grouper'!$B$57:$B$96,'WW Spending Actual'!$B73,'C Report Grouper'!V$57:V$96)</f>
        <v>0</v>
      </c>
      <c r="V73" s="233">
        <f>SUMIF('C Report Grouper'!$B$57:$B$96,'WW Spending Actual'!$B73,'C Report Grouper'!W$57:W$96)</f>
        <v>0</v>
      </c>
      <c r="W73" s="233">
        <f>SUMIF('C Report Grouper'!$B$57:$B$96,'WW Spending Actual'!$B73,'C Report Grouper'!X$57:X$96)</f>
        <v>0</v>
      </c>
      <c r="X73" s="233">
        <f>SUMIF('C Report Grouper'!$B$57:$B$96,'WW Spending Actual'!$B73,'C Report Grouper'!Y$57:Y$96)</f>
        <v>0</v>
      </c>
      <c r="Y73" s="233">
        <f>SUMIF('C Report Grouper'!$B$57:$B$96,'WW Spending Actual'!$B73,'C Report Grouper'!Z$57:Z$96)</f>
        <v>0</v>
      </c>
      <c r="Z73" s="233">
        <f>SUMIF('C Report Grouper'!$B$57:$B$96,'WW Spending Actual'!$B73,'C Report Grouper'!AA$57:AA$96)</f>
        <v>0</v>
      </c>
      <c r="AA73" s="233">
        <f>SUMIF('C Report Grouper'!$B$57:$B$96,'WW Spending Actual'!$B73,'C Report Grouper'!AB$57:AB$96)</f>
        <v>0</v>
      </c>
      <c r="AB73" s="234">
        <f>SUMIF('C Report Grouper'!$B$57:$B$96,'WW Spending Actual'!$B73,'C Report Grouper'!AC$57:AC$96)</f>
        <v>0</v>
      </c>
    </row>
    <row r="74" spans="2:28" x14ac:dyDescent="0.2">
      <c r="B74" s="150" t="str">
        <f>IFERROR(VLOOKUP(C74,'MEG Def'!$A$35:$B$40,2),"")</f>
        <v/>
      </c>
      <c r="C74" s="213"/>
      <c r="D74" s="232">
        <f>SUMIF('C Report Grouper'!$B$57:$B$96,'WW Spending Actual'!$B74,'C Report Grouper'!E$57:E$96)</f>
        <v>0</v>
      </c>
      <c r="E74" s="233">
        <f>SUMIF('C Report Grouper'!$B$57:$B$96,'WW Spending Actual'!$B74,'C Report Grouper'!F$57:F$96)</f>
        <v>0</v>
      </c>
      <c r="F74" s="233">
        <f>SUMIF('C Report Grouper'!$B$57:$B$96,'WW Spending Actual'!$B74,'C Report Grouper'!G$57:G$96)</f>
        <v>0</v>
      </c>
      <c r="G74" s="233">
        <f>SUMIF('C Report Grouper'!$B$57:$B$96,'WW Spending Actual'!$B74,'C Report Grouper'!H$57:H$96)</f>
        <v>0</v>
      </c>
      <c r="H74" s="233">
        <f>SUMIF('C Report Grouper'!$B$57:$B$96,'WW Spending Actual'!$B74,'C Report Grouper'!I$57:I$96)</f>
        <v>0</v>
      </c>
      <c r="I74" s="233">
        <f>SUMIF('C Report Grouper'!$B$57:$B$96,'WW Spending Actual'!$B74,'C Report Grouper'!J$57:J$96)</f>
        <v>0</v>
      </c>
      <c r="J74" s="233">
        <f>SUMIF('C Report Grouper'!$B$57:$B$96,'WW Spending Actual'!$B74,'C Report Grouper'!K$57:K$96)</f>
        <v>0</v>
      </c>
      <c r="K74" s="233">
        <f>SUMIF('C Report Grouper'!$B$57:$B$96,'WW Spending Actual'!$B74,'C Report Grouper'!L$57:L$96)</f>
        <v>0</v>
      </c>
      <c r="L74" s="233">
        <f>SUMIF('C Report Grouper'!$B$57:$B$96,'WW Spending Actual'!$B74,'C Report Grouper'!M$57:M$96)</f>
        <v>0</v>
      </c>
      <c r="M74" s="233">
        <f>SUMIF('C Report Grouper'!$B$57:$B$96,'WW Spending Actual'!$B74,'C Report Grouper'!N$57:N$96)</f>
        <v>0</v>
      </c>
      <c r="N74" s="233">
        <f>SUMIF('C Report Grouper'!$B$57:$B$96,'WW Spending Actual'!$B74,'C Report Grouper'!O$57:O$96)</f>
        <v>0</v>
      </c>
      <c r="O74" s="233">
        <f>SUMIF('C Report Grouper'!$B$57:$B$96,'WW Spending Actual'!$B74,'C Report Grouper'!P$57:P$96)</f>
        <v>0</v>
      </c>
      <c r="P74" s="233">
        <f>SUMIF('C Report Grouper'!$B$57:$B$96,'WW Spending Actual'!$B74,'C Report Grouper'!Q$57:Q$96)</f>
        <v>0</v>
      </c>
      <c r="Q74" s="233">
        <f>SUMIF('C Report Grouper'!$B$57:$B$96,'WW Spending Actual'!$B74,'C Report Grouper'!R$57:R$96)</f>
        <v>0</v>
      </c>
      <c r="R74" s="233">
        <f>SUMIF('C Report Grouper'!$B$57:$B$96,'WW Spending Actual'!$B74,'C Report Grouper'!S$57:S$96)</f>
        <v>0</v>
      </c>
      <c r="S74" s="233">
        <f>SUMIF('C Report Grouper'!$B$57:$B$96,'WW Spending Actual'!$B74,'C Report Grouper'!T$57:T$96)</f>
        <v>0</v>
      </c>
      <c r="T74" s="233">
        <f>SUMIF('C Report Grouper'!$B$57:$B$96,'WW Spending Actual'!$B74,'C Report Grouper'!U$57:U$96)</f>
        <v>0</v>
      </c>
      <c r="U74" s="233">
        <f>SUMIF('C Report Grouper'!$B$57:$B$96,'WW Spending Actual'!$B74,'C Report Grouper'!V$57:V$96)</f>
        <v>0</v>
      </c>
      <c r="V74" s="233">
        <f>SUMIF('C Report Grouper'!$B$57:$B$96,'WW Spending Actual'!$B74,'C Report Grouper'!W$57:W$96)</f>
        <v>0</v>
      </c>
      <c r="W74" s="233">
        <f>SUMIF('C Report Grouper'!$B$57:$B$96,'WW Spending Actual'!$B74,'C Report Grouper'!X$57:X$96)</f>
        <v>0</v>
      </c>
      <c r="X74" s="233">
        <f>SUMIF('C Report Grouper'!$B$57:$B$96,'WW Spending Actual'!$B74,'C Report Grouper'!Y$57:Y$96)</f>
        <v>0</v>
      </c>
      <c r="Y74" s="233">
        <f>SUMIF('C Report Grouper'!$B$57:$B$96,'WW Spending Actual'!$B74,'C Report Grouper'!Z$57:Z$96)</f>
        <v>0</v>
      </c>
      <c r="Z74" s="233">
        <f>SUMIF('C Report Grouper'!$B$57:$B$96,'WW Spending Actual'!$B74,'C Report Grouper'!AA$57:AA$96)</f>
        <v>0</v>
      </c>
      <c r="AA74" s="233">
        <f>SUMIF('C Report Grouper'!$B$57:$B$96,'WW Spending Actual'!$B74,'C Report Grouper'!AB$57:AB$96)</f>
        <v>0</v>
      </c>
      <c r="AB74" s="234">
        <f>SUMIF('C Report Grouper'!$B$57:$B$96,'WW Spending Actual'!$B74,'C Report Grouper'!AC$57:AC$96)</f>
        <v>0</v>
      </c>
    </row>
    <row r="75" spans="2:28" x14ac:dyDescent="0.2">
      <c r="B75" s="150" t="str">
        <f>IFERROR(VLOOKUP(C75,'MEG Def'!$A$35:$B$40,2),"")</f>
        <v/>
      </c>
      <c r="C75" s="213"/>
      <c r="D75" s="232">
        <f>SUMIF('C Report Grouper'!$B$57:$B$96,'WW Spending Actual'!$B75,'C Report Grouper'!E$57:E$96)</f>
        <v>0</v>
      </c>
      <c r="E75" s="233">
        <f>SUMIF('C Report Grouper'!$B$57:$B$96,'WW Spending Actual'!$B75,'C Report Grouper'!F$57:F$96)</f>
        <v>0</v>
      </c>
      <c r="F75" s="233">
        <f>SUMIF('C Report Grouper'!$B$57:$B$96,'WW Spending Actual'!$B75,'C Report Grouper'!G$57:G$96)</f>
        <v>0</v>
      </c>
      <c r="G75" s="233">
        <f>SUMIF('C Report Grouper'!$B$57:$B$96,'WW Spending Actual'!$B75,'C Report Grouper'!H$57:H$96)</f>
        <v>0</v>
      </c>
      <c r="H75" s="233">
        <f>SUMIF('C Report Grouper'!$B$57:$B$96,'WW Spending Actual'!$B75,'C Report Grouper'!I$57:I$96)</f>
        <v>0</v>
      </c>
      <c r="I75" s="233">
        <f>SUMIF('C Report Grouper'!$B$57:$B$96,'WW Spending Actual'!$B75,'C Report Grouper'!J$57:J$96)</f>
        <v>0</v>
      </c>
      <c r="J75" s="233">
        <f>SUMIF('C Report Grouper'!$B$57:$B$96,'WW Spending Actual'!$B75,'C Report Grouper'!K$57:K$96)</f>
        <v>0</v>
      </c>
      <c r="K75" s="233">
        <f>SUMIF('C Report Grouper'!$B$57:$B$96,'WW Spending Actual'!$B75,'C Report Grouper'!L$57:L$96)</f>
        <v>0</v>
      </c>
      <c r="L75" s="233">
        <f>SUMIF('C Report Grouper'!$B$57:$B$96,'WW Spending Actual'!$B75,'C Report Grouper'!M$57:M$96)</f>
        <v>0</v>
      </c>
      <c r="M75" s="233">
        <f>SUMIF('C Report Grouper'!$B$57:$B$96,'WW Spending Actual'!$B75,'C Report Grouper'!N$57:N$96)</f>
        <v>0</v>
      </c>
      <c r="N75" s="233">
        <f>SUMIF('C Report Grouper'!$B$57:$B$96,'WW Spending Actual'!$B75,'C Report Grouper'!O$57:O$96)</f>
        <v>0</v>
      </c>
      <c r="O75" s="233">
        <f>SUMIF('C Report Grouper'!$B$57:$B$96,'WW Spending Actual'!$B75,'C Report Grouper'!P$57:P$96)</f>
        <v>0</v>
      </c>
      <c r="P75" s="233">
        <f>SUMIF('C Report Grouper'!$B$57:$B$96,'WW Spending Actual'!$B75,'C Report Grouper'!Q$57:Q$96)</f>
        <v>0</v>
      </c>
      <c r="Q75" s="233">
        <f>SUMIF('C Report Grouper'!$B$57:$B$96,'WW Spending Actual'!$B75,'C Report Grouper'!R$57:R$96)</f>
        <v>0</v>
      </c>
      <c r="R75" s="233">
        <f>SUMIF('C Report Grouper'!$B$57:$B$96,'WW Spending Actual'!$B75,'C Report Grouper'!S$57:S$96)</f>
        <v>0</v>
      </c>
      <c r="S75" s="233">
        <f>SUMIF('C Report Grouper'!$B$57:$B$96,'WW Spending Actual'!$B75,'C Report Grouper'!T$57:T$96)</f>
        <v>0</v>
      </c>
      <c r="T75" s="233">
        <f>SUMIF('C Report Grouper'!$B$57:$B$96,'WW Spending Actual'!$B75,'C Report Grouper'!U$57:U$96)</f>
        <v>0</v>
      </c>
      <c r="U75" s="233">
        <f>SUMIF('C Report Grouper'!$B$57:$B$96,'WW Spending Actual'!$B75,'C Report Grouper'!V$57:V$96)</f>
        <v>0</v>
      </c>
      <c r="V75" s="233">
        <f>SUMIF('C Report Grouper'!$B$57:$B$96,'WW Spending Actual'!$B75,'C Report Grouper'!W$57:W$96)</f>
        <v>0</v>
      </c>
      <c r="W75" s="233">
        <f>SUMIF('C Report Grouper'!$B$57:$B$96,'WW Spending Actual'!$B75,'C Report Grouper'!X$57:X$96)</f>
        <v>0</v>
      </c>
      <c r="X75" s="233">
        <f>SUMIF('C Report Grouper'!$B$57:$B$96,'WW Spending Actual'!$B75,'C Report Grouper'!Y$57:Y$96)</f>
        <v>0</v>
      </c>
      <c r="Y75" s="233">
        <f>SUMIF('C Report Grouper'!$B$57:$B$96,'WW Spending Actual'!$B75,'C Report Grouper'!Z$57:Z$96)</f>
        <v>0</v>
      </c>
      <c r="Z75" s="233">
        <f>SUMIF('C Report Grouper'!$B$57:$B$96,'WW Spending Actual'!$B75,'C Report Grouper'!AA$57:AA$96)</f>
        <v>0</v>
      </c>
      <c r="AA75" s="233">
        <f>SUMIF('C Report Grouper'!$B$57:$B$96,'WW Spending Actual'!$B75,'C Report Grouper'!AB$57:AB$96)</f>
        <v>0</v>
      </c>
      <c r="AB75" s="234">
        <f>SUMIF('C Report Grouper'!$B$57:$B$96,'WW Spending Actual'!$B75,'C Report Grouper'!AC$57:AC$96)</f>
        <v>0</v>
      </c>
    </row>
    <row r="76" spans="2:28" x14ac:dyDescent="0.2">
      <c r="B76" s="150" t="str">
        <f>IFERROR(VLOOKUP(C76,'MEG Def'!$A$35:$B$40,2),"")</f>
        <v/>
      </c>
      <c r="C76" s="213"/>
      <c r="D76" s="232">
        <f>SUMIF('C Report Grouper'!$B$57:$B$96,'WW Spending Actual'!$B76,'C Report Grouper'!E$57:E$96)</f>
        <v>0</v>
      </c>
      <c r="E76" s="233">
        <f>SUMIF('C Report Grouper'!$B$57:$B$96,'WW Spending Actual'!$B76,'C Report Grouper'!F$57:F$96)</f>
        <v>0</v>
      </c>
      <c r="F76" s="233">
        <f>SUMIF('C Report Grouper'!$B$57:$B$96,'WW Spending Actual'!$B76,'C Report Grouper'!G$57:G$96)</f>
        <v>0</v>
      </c>
      <c r="G76" s="233">
        <f>SUMIF('C Report Grouper'!$B$57:$B$96,'WW Spending Actual'!$B76,'C Report Grouper'!H$57:H$96)</f>
        <v>0</v>
      </c>
      <c r="H76" s="233">
        <f>SUMIF('C Report Grouper'!$B$57:$B$96,'WW Spending Actual'!$B76,'C Report Grouper'!I$57:I$96)</f>
        <v>0</v>
      </c>
      <c r="I76" s="233">
        <f>SUMIF('C Report Grouper'!$B$57:$B$96,'WW Spending Actual'!$B76,'C Report Grouper'!J$57:J$96)</f>
        <v>0</v>
      </c>
      <c r="J76" s="233">
        <f>SUMIF('C Report Grouper'!$B$57:$B$96,'WW Spending Actual'!$B76,'C Report Grouper'!K$57:K$96)</f>
        <v>0</v>
      </c>
      <c r="K76" s="233">
        <f>SUMIF('C Report Grouper'!$B$57:$B$96,'WW Spending Actual'!$B76,'C Report Grouper'!L$57:L$96)</f>
        <v>0</v>
      </c>
      <c r="L76" s="233">
        <f>SUMIF('C Report Grouper'!$B$57:$B$96,'WW Spending Actual'!$B76,'C Report Grouper'!M$57:M$96)</f>
        <v>0</v>
      </c>
      <c r="M76" s="233">
        <f>SUMIF('C Report Grouper'!$B$57:$B$96,'WW Spending Actual'!$B76,'C Report Grouper'!N$57:N$96)</f>
        <v>0</v>
      </c>
      <c r="N76" s="233">
        <f>SUMIF('C Report Grouper'!$B$57:$B$96,'WW Spending Actual'!$B76,'C Report Grouper'!O$57:O$96)</f>
        <v>0</v>
      </c>
      <c r="O76" s="233">
        <f>SUMIF('C Report Grouper'!$B$57:$B$96,'WW Spending Actual'!$B76,'C Report Grouper'!P$57:P$96)</f>
        <v>0</v>
      </c>
      <c r="P76" s="233">
        <f>SUMIF('C Report Grouper'!$B$57:$B$96,'WW Spending Actual'!$B76,'C Report Grouper'!Q$57:Q$96)</f>
        <v>0</v>
      </c>
      <c r="Q76" s="233">
        <f>SUMIF('C Report Grouper'!$B$57:$B$96,'WW Spending Actual'!$B76,'C Report Grouper'!R$57:R$96)</f>
        <v>0</v>
      </c>
      <c r="R76" s="233">
        <f>SUMIF('C Report Grouper'!$B$57:$B$96,'WW Spending Actual'!$B76,'C Report Grouper'!S$57:S$96)</f>
        <v>0</v>
      </c>
      <c r="S76" s="233">
        <f>SUMIF('C Report Grouper'!$B$57:$B$96,'WW Spending Actual'!$B76,'C Report Grouper'!T$57:T$96)</f>
        <v>0</v>
      </c>
      <c r="T76" s="233">
        <f>SUMIF('C Report Grouper'!$B$57:$B$96,'WW Spending Actual'!$B76,'C Report Grouper'!U$57:U$96)</f>
        <v>0</v>
      </c>
      <c r="U76" s="233">
        <f>SUMIF('C Report Grouper'!$B$57:$B$96,'WW Spending Actual'!$B76,'C Report Grouper'!V$57:V$96)</f>
        <v>0</v>
      </c>
      <c r="V76" s="233">
        <f>SUMIF('C Report Grouper'!$B$57:$B$96,'WW Spending Actual'!$B76,'C Report Grouper'!W$57:W$96)</f>
        <v>0</v>
      </c>
      <c r="W76" s="233">
        <f>SUMIF('C Report Grouper'!$B$57:$B$96,'WW Spending Actual'!$B76,'C Report Grouper'!X$57:X$96)</f>
        <v>0</v>
      </c>
      <c r="X76" s="233">
        <f>SUMIF('C Report Grouper'!$B$57:$B$96,'WW Spending Actual'!$B76,'C Report Grouper'!Y$57:Y$96)</f>
        <v>0</v>
      </c>
      <c r="Y76" s="233">
        <f>SUMIF('C Report Grouper'!$B$57:$B$96,'WW Spending Actual'!$B76,'C Report Grouper'!Z$57:Z$96)</f>
        <v>0</v>
      </c>
      <c r="Z76" s="233">
        <f>SUMIF('C Report Grouper'!$B$57:$B$96,'WW Spending Actual'!$B76,'C Report Grouper'!AA$57:AA$96)</f>
        <v>0</v>
      </c>
      <c r="AA76" s="233">
        <f>SUMIF('C Report Grouper'!$B$57:$B$96,'WW Spending Actual'!$B76,'C Report Grouper'!AB$57:AB$96)</f>
        <v>0</v>
      </c>
      <c r="AB76" s="234">
        <f>SUMIF('C Report Grouper'!$B$57:$B$96,'WW Spending Actual'!$B76,'C Report Grouper'!AC$57:AC$96)</f>
        <v>0</v>
      </c>
    </row>
    <row r="77" spans="2:28" x14ac:dyDescent="0.2">
      <c r="B77" s="63"/>
      <c r="C77" s="149"/>
      <c r="D77" s="232"/>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4"/>
    </row>
    <row r="78" spans="2:28" ht="12.6" customHeight="1" x14ac:dyDescent="0.2">
      <c r="B78" s="214" t="s">
        <v>42</v>
      </c>
      <c r="C78" s="149"/>
      <c r="D78" s="232">
        <f>SUMIF('C Report Grouper'!$B$57:$B$96,'WW Spending Actual'!$B78,'C Report Grouper'!E$57:E$96)</f>
        <v>0</v>
      </c>
      <c r="E78" s="233">
        <f>SUMIF('C Report Grouper'!$B$57:$B$96,'WW Spending Actual'!$B78,'C Report Grouper'!F$57:F$96)</f>
        <v>0</v>
      </c>
      <c r="F78" s="233">
        <f>SUMIF('C Report Grouper'!$B$57:$B$96,'WW Spending Actual'!$B78,'C Report Grouper'!G$57:G$96)</f>
        <v>0</v>
      </c>
      <c r="G78" s="233">
        <f>SUMIF('C Report Grouper'!$B$57:$B$96,'WW Spending Actual'!$B78,'C Report Grouper'!H$57:H$96)</f>
        <v>0</v>
      </c>
      <c r="H78" s="233">
        <f>SUMIF('C Report Grouper'!$B$57:$B$96,'WW Spending Actual'!$B78,'C Report Grouper'!I$57:I$96)</f>
        <v>0</v>
      </c>
      <c r="I78" s="233">
        <f>SUMIF('C Report Grouper'!$B$57:$B$96,'WW Spending Actual'!$B78,'C Report Grouper'!J$57:J$96)</f>
        <v>0</v>
      </c>
      <c r="J78" s="233">
        <f>SUMIF('C Report Grouper'!$B$57:$B$96,'WW Spending Actual'!$B78,'C Report Grouper'!K$57:K$96)</f>
        <v>0</v>
      </c>
      <c r="K78" s="233">
        <f>SUMIF('C Report Grouper'!$B$57:$B$96,'WW Spending Actual'!$B78,'C Report Grouper'!L$57:L$96)</f>
        <v>0</v>
      </c>
      <c r="L78" s="233">
        <f>SUMIF('C Report Grouper'!$B$57:$B$96,'WW Spending Actual'!$B78,'C Report Grouper'!M$57:M$96)</f>
        <v>0</v>
      </c>
      <c r="M78" s="233">
        <f>SUMIF('C Report Grouper'!$B$57:$B$96,'WW Spending Actual'!$B78,'C Report Grouper'!N$57:N$96)</f>
        <v>0</v>
      </c>
      <c r="N78" s="233">
        <f>SUMIF('C Report Grouper'!$B$57:$B$96,'WW Spending Actual'!$B78,'C Report Grouper'!O$57:O$96)</f>
        <v>0</v>
      </c>
      <c r="O78" s="233">
        <f>SUMIF('C Report Grouper'!$B$57:$B$96,'WW Spending Actual'!$B78,'C Report Grouper'!P$57:P$96)</f>
        <v>0</v>
      </c>
      <c r="P78" s="233">
        <f>SUMIF('C Report Grouper'!$B$57:$B$96,'WW Spending Actual'!$B78,'C Report Grouper'!Q$57:Q$96)</f>
        <v>0</v>
      </c>
      <c r="Q78" s="233">
        <f>SUMIF('C Report Grouper'!$B$57:$B$96,'WW Spending Actual'!$B78,'C Report Grouper'!R$57:R$96)</f>
        <v>0</v>
      </c>
      <c r="R78" s="233">
        <f>SUMIF('C Report Grouper'!$B$57:$B$96,'WW Spending Actual'!$B78,'C Report Grouper'!S$57:S$96)</f>
        <v>0</v>
      </c>
      <c r="S78" s="233">
        <f>SUMIF('C Report Grouper'!$B$57:$B$96,'WW Spending Actual'!$B78,'C Report Grouper'!T$57:T$96)</f>
        <v>0</v>
      </c>
      <c r="T78" s="233">
        <f>SUMIF('C Report Grouper'!$B$57:$B$96,'WW Spending Actual'!$B78,'C Report Grouper'!U$57:U$96)</f>
        <v>0</v>
      </c>
      <c r="U78" s="233">
        <f>SUMIF('C Report Grouper'!$B$57:$B$96,'WW Spending Actual'!$B78,'C Report Grouper'!V$57:V$96)</f>
        <v>0</v>
      </c>
      <c r="V78" s="233">
        <f>SUMIF('C Report Grouper'!$B$57:$B$96,'WW Spending Actual'!$B78,'C Report Grouper'!W$57:W$96)</f>
        <v>0</v>
      </c>
      <c r="W78" s="233">
        <f>SUMIF('C Report Grouper'!$B$57:$B$96,'WW Spending Actual'!$B78,'C Report Grouper'!X$57:X$96)</f>
        <v>0</v>
      </c>
      <c r="X78" s="233">
        <f>SUMIF('C Report Grouper'!$B$57:$B$96,'WW Spending Actual'!$B78,'C Report Grouper'!Y$57:Y$96)</f>
        <v>0</v>
      </c>
      <c r="Y78" s="233">
        <f>SUMIF('C Report Grouper'!$B$57:$B$96,'WW Spending Actual'!$B78,'C Report Grouper'!Z$57:Z$96)</f>
        <v>0</v>
      </c>
      <c r="Z78" s="233">
        <f>SUMIF('C Report Grouper'!$B$57:$B$96,'WW Spending Actual'!$B78,'C Report Grouper'!AA$57:AA$96)</f>
        <v>0</v>
      </c>
      <c r="AA78" s="233">
        <f>SUMIF('C Report Grouper'!$B$57:$B$96,'WW Spending Actual'!$B78,'C Report Grouper'!AB$57:AB$96)</f>
        <v>0</v>
      </c>
      <c r="AB78" s="234">
        <f>SUMIF('C Report Grouper'!$B$57:$B$96,'WW Spending Actual'!$B78,'C Report Grouper'!AC$57:AC$96)</f>
        <v>0</v>
      </c>
    </row>
    <row r="79" spans="2:28" ht="12.6" customHeight="1" x14ac:dyDescent="0.2">
      <c r="B79" s="63" t="str">
        <f>IFERROR(VLOOKUP(C79,'MEG Def'!$A$42:$B$45,2),"")</f>
        <v/>
      </c>
      <c r="C79" s="149"/>
      <c r="D79" s="232">
        <f>SUMIF('C Report Grouper'!$B$57:$B$96,'WW Spending Actual'!$B79,'C Report Grouper'!E$57:E$96)</f>
        <v>0</v>
      </c>
      <c r="E79" s="233">
        <f>SUMIF('C Report Grouper'!$B$57:$B$96,'WW Spending Actual'!$B79,'C Report Grouper'!F$57:F$96)</f>
        <v>0</v>
      </c>
      <c r="F79" s="233">
        <f>SUMIF('C Report Grouper'!$B$57:$B$96,'WW Spending Actual'!$B79,'C Report Grouper'!G$57:G$96)</f>
        <v>0</v>
      </c>
      <c r="G79" s="233">
        <f>SUMIF('C Report Grouper'!$B$57:$B$96,'WW Spending Actual'!$B79,'C Report Grouper'!H$57:H$96)</f>
        <v>0</v>
      </c>
      <c r="H79" s="233">
        <f>SUMIF('C Report Grouper'!$B$57:$B$96,'WW Spending Actual'!$B79,'C Report Grouper'!I$57:I$96)</f>
        <v>0</v>
      </c>
      <c r="I79" s="233">
        <f>SUMIF('C Report Grouper'!$B$57:$B$96,'WW Spending Actual'!$B79,'C Report Grouper'!J$57:J$96)</f>
        <v>0</v>
      </c>
      <c r="J79" s="233">
        <f>SUMIF('C Report Grouper'!$B$57:$B$96,'WW Spending Actual'!$B79,'C Report Grouper'!K$57:K$96)</f>
        <v>0</v>
      </c>
      <c r="K79" s="233">
        <f>SUMIF('C Report Grouper'!$B$57:$B$96,'WW Spending Actual'!$B79,'C Report Grouper'!L$57:L$96)</f>
        <v>0</v>
      </c>
      <c r="L79" s="233">
        <f>SUMIF('C Report Grouper'!$B$57:$B$96,'WW Spending Actual'!$B79,'C Report Grouper'!M$57:M$96)</f>
        <v>0</v>
      </c>
      <c r="M79" s="233">
        <f>SUMIF('C Report Grouper'!$B$57:$B$96,'WW Spending Actual'!$B79,'C Report Grouper'!N$57:N$96)</f>
        <v>0</v>
      </c>
      <c r="N79" s="233">
        <f>SUMIF('C Report Grouper'!$B$57:$B$96,'WW Spending Actual'!$B79,'C Report Grouper'!O$57:O$96)</f>
        <v>0</v>
      </c>
      <c r="O79" s="233">
        <f>SUMIF('C Report Grouper'!$B$57:$B$96,'WW Spending Actual'!$B79,'C Report Grouper'!P$57:P$96)</f>
        <v>0</v>
      </c>
      <c r="P79" s="233">
        <f>SUMIF('C Report Grouper'!$B$57:$B$96,'WW Spending Actual'!$B79,'C Report Grouper'!Q$57:Q$96)</f>
        <v>0</v>
      </c>
      <c r="Q79" s="233">
        <f>SUMIF('C Report Grouper'!$B$57:$B$96,'WW Spending Actual'!$B79,'C Report Grouper'!R$57:R$96)</f>
        <v>0</v>
      </c>
      <c r="R79" s="233">
        <f>SUMIF('C Report Grouper'!$B$57:$B$96,'WW Spending Actual'!$B79,'C Report Grouper'!S$57:S$96)</f>
        <v>0</v>
      </c>
      <c r="S79" s="233">
        <f>SUMIF('C Report Grouper'!$B$57:$B$96,'WW Spending Actual'!$B79,'C Report Grouper'!T$57:T$96)</f>
        <v>0</v>
      </c>
      <c r="T79" s="233">
        <f>SUMIF('C Report Grouper'!$B$57:$B$96,'WW Spending Actual'!$B79,'C Report Grouper'!U$57:U$96)</f>
        <v>0</v>
      </c>
      <c r="U79" s="233">
        <f>SUMIF('C Report Grouper'!$B$57:$B$96,'WW Spending Actual'!$B79,'C Report Grouper'!V$57:V$96)</f>
        <v>0</v>
      </c>
      <c r="V79" s="233">
        <f>SUMIF('C Report Grouper'!$B$57:$B$96,'WW Spending Actual'!$B79,'C Report Grouper'!W$57:W$96)</f>
        <v>0</v>
      </c>
      <c r="W79" s="233">
        <f>SUMIF('C Report Grouper'!$B$57:$B$96,'WW Spending Actual'!$B79,'C Report Grouper'!X$57:X$96)</f>
        <v>0</v>
      </c>
      <c r="X79" s="233">
        <f>SUMIF('C Report Grouper'!$B$57:$B$96,'WW Spending Actual'!$B79,'C Report Grouper'!Y$57:Y$96)</f>
        <v>0</v>
      </c>
      <c r="Y79" s="233">
        <f>SUMIF('C Report Grouper'!$B$57:$B$96,'WW Spending Actual'!$B79,'C Report Grouper'!Z$57:Z$96)</f>
        <v>0</v>
      </c>
      <c r="Z79" s="233">
        <f>SUMIF('C Report Grouper'!$B$57:$B$96,'WW Spending Actual'!$B79,'C Report Grouper'!AA$57:AA$96)</f>
        <v>0</v>
      </c>
      <c r="AA79" s="233">
        <f>SUMIF('C Report Grouper'!$B$57:$B$96,'WW Spending Actual'!$B79,'C Report Grouper'!AB$57:AB$96)</f>
        <v>0</v>
      </c>
      <c r="AB79" s="234">
        <f>SUMIF('C Report Grouper'!$B$57:$B$96,'WW Spending Actual'!$B79,'C Report Grouper'!AC$57:AC$96)</f>
        <v>0</v>
      </c>
    </row>
    <row r="80" spans="2:28" ht="12.6" customHeight="1" x14ac:dyDescent="0.2">
      <c r="B80" s="63" t="str">
        <f>IFERROR(VLOOKUP(C80,'MEG Def'!$A$42:$B$45,2),"")</f>
        <v/>
      </c>
      <c r="C80" s="149"/>
      <c r="D80" s="232">
        <f>SUMIF('C Report Grouper'!$B$57:$B$96,'WW Spending Actual'!$B80,'C Report Grouper'!E$57:E$96)</f>
        <v>0</v>
      </c>
      <c r="E80" s="233">
        <f>SUMIF('C Report Grouper'!$B$57:$B$96,'WW Spending Actual'!$B80,'C Report Grouper'!F$57:F$96)</f>
        <v>0</v>
      </c>
      <c r="F80" s="233">
        <f>SUMIF('C Report Grouper'!$B$57:$B$96,'WW Spending Actual'!$B80,'C Report Grouper'!G$57:G$96)</f>
        <v>0</v>
      </c>
      <c r="G80" s="233">
        <f>SUMIF('C Report Grouper'!$B$57:$B$96,'WW Spending Actual'!$B80,'C Report Grouper'!H$57:H$96)</f>
        <v>0</v>
      </c>
      <c r="H80" s="233">
        <f>SUMIF('C Report Grouper'!$B$57:$B$96,'WW Spending Actual'!$B80,'C Report Grouper'!I$57:I$96)</f>
        <v>0</v>
      </c>
      <c r="I80" s="233">
        <f>SUMIF('C Report Grouper'!$B$57:$B$96,'WW Spending Actual'!$B80,'C Report Grouper'!J$57:J$96)</f>
        <v>0</v>
      </c>
      <c r="J80" s="233">
        <f>SUMIF('C Report Grouper'!$B$57:$B$96,'WW Spending Actual'!$B80,'C Report Grouper'!K$57:K$96)</f>
        <v>0</v>
      </c>
      <c r="K80" s="233">
        <f>SUMIF('C Report Grouper'!$B$57:$B$96,'WW Spending Actual'!$B80,'C Report Grouper'!L$57:L$96)</f>
        <v>0</v>
      </c>
      <c r="L80" s="233">
        <f>SUMIF('C Report Grouper'!$B$57:$B$96,'WW Spending Actual'!$B80,'C Report Grouper'!M$57:M$96)</f>
        <v>0</v>
      </c>
      <c r="M80" s="233">
        <f>SUMIF('C Report Grouper'!$B$57:$B$96,'WW Spending Actual'!$B80,'C Report Grouper'!N$57:N$96)</f>
        <v>0</v>
      </c>
      <c r="N80" s="233">
        <f>SUMIF('C Report Grouper'!$B$57:$B$96,'WW Spending Actual'!$B80,'C Report Grouper'!O$57:O$96)</f>
        <v>0</v>
      </c>
      <c r="O80" s="233">
        <f>SUMIF('C Report Grouper'!$B$57:$B$96,'WW Spending Actual'!$B80,'C Report Grouper'!P$57:P$96)</f>
        <v>0</v>
      </c>
      <c r="P80" s="233">
        <f>SUMIF('C Report Grouper'!$B$57:$B$96,'WW Spending Actual'!$B80,'C Report Grouper'!Q$57:Q$96)</f>
        <v>0</v>
      </c>
      <c r="Q80" s="233">
        <f>SUMIF('C Report Grouper'!$B$57:$B$96,'WW Spending Actual'!$B80,'C Report Grouper'!R$57:R$96)</f>
        <v>0</v>
      </c>
      <c r="R80" s="233">
        <f>SUMIF('C Report Grouper'!$B$57:$B$96,'WW Spending Actual'!$B80,'C Report Grouper'!S$57:S$96)</f>
        <v>0</v>
      </c>
      <c r="S80" s="233">
        <f>SUMIF('C Report Grouper'!$B$57:$B$96,'WW Spending Actual'!$B80,'C Report Grouper'!T$57:T$96)</f>
        <v>0</v>
      </c>
      <c r="T80" s="233">
        <f>SUMIF('C Report Grouper'!$B$57:$B$96,'WW Spending Actual'!$B80,'C Report Grouper'!U$57:U$96)</f>
        <v>0</v>
      </c>
      <c r="U80" s="233">
        <f>SUMIF('C Report Grouper'!$B$57:$B$96,'WW Spending Actual'!$B80,'C Report Grouper'!V$57:V$96)</f>
        <v>0</v>
      </c>
      <c r="V80" s="233">
        <f>SUMIF('C Report Grouper'!$B$57:$B$96,'WW Spending Actual'!$B80,'C Report Grouper'!W$57:W$96)</f>
        <v>0</v>
      </c>
      <c r="W80" s="233">
        <f>SUMIF('C Report Grouper'!$B$57:$B$96,'WW Spending Actual'!$B80,'C Report Grouper'!X$57:X$96)</f>
        <v>0</v>
      </c>
      <c r="X80" s="233">
        <f>SUMIF('C Report Grouper'!$B$57:$B$96,'WW Spending Actual'!$B80,'C Report Grouper'!Y$57:Y$96)</f>
        <v>0</v>
      </c>
      <c r="Y80" s="233">
        <f>SUMIF('C Report Grouper'!$B$57:$B$96,'WW Spending Actual'!$B80,'C Report Grouper'!Z$57:Z$96)</f>
        <v>0</v>
      </c>
      <c r="Z80" s="233">
        <f>SUMIF('C Report Grouper'!$B$57:$B$96,'WW Spending Actual'!$B80,'C Report Grouper'!AA$57:AA$96)</f>
        <v>0</v>
      </c>
      <c r="AA80" s="233">
        <f>SUMIF('C Report Grouper'!$B$57:$B$96,'WW Spending Actual'!$B80,'C Report Grouper'!AB$57:AB$96)</f>
        <v>0</v>
      </c>
      <c r="AB80" s="234">
        <f>SUMIF('C Report Grouper'!$B$57:$B$96,'WW Spending Actual'!$B80,'C Report Grouper'!AC$57:AC$96)</f>
        <v>0</v>
      </c>
    </row>
    <row r="81" spans="2:28" ht="12.6" customHeight="1" x14ac:dyDescent="0.2">
      <c r="B81" s="63" t="str">
        <f>IFERROR(VLOOKUP(C81,'MEG Def'!$A$42:$B$45,2),"")</f>
        <v/>
      </c>
      <c r="C81" s="149"/>
      <c r="D81" s="232">
        <f>SUMIF('C Report Grouper'!$B$57:$B$96,'WW Spending Actual'!$B81,'C Report Grouper'!E$57:E$96)</f>
        <v>0</v>
      </c>
      <c r="E81" s="233">
        <f>SUMIF('C Report Grouper'!$B$57:$B$96,'WW Spending Actual'!$B81,'C Report Grouper'!F$57:F$96)</f>
        <v>0</v>
      </c>
      <c r="F81" s="233">
        <f>SUMIF('C Report Grouper'!$B$57:$B$96,'WW Spending Actual'!$B81,'C Report Grouper'!G$57:G$96)</f>
        <v>0</v>
      </c>
      <c r="G81" s="233">
        <f>SUMIF('C Report Grouper'!$B$57:$B$96,'WW Spending Actual'!$B81,'C Report Grouper'!H$57:H$96)</f>
        <v>0</v>
      </c>
      <c r="H81" s="233">
        <f>SUMIF('C Report Grouper'!$B$57:$B$96,'WW Spending Actual'!$B81,'C Report Grouper'!I$57:I$96)</f>
        <v>0</v>
      </c>
      <c r="I81" s="233">
        <f>SUMIF('C Report Grouper'!$B$57:$B$96,'WW Spending Actual'!$B81,'C Report Grouper'!J$57:J$96)</f>
        <v>0</v>
      </c>
      <c r="J81" s="233">
        <f>SUMIF('C Report Grouper'!$B$57:$B$96,'WW Spending Actual'!$B81,'C Report Grouper'!K$57:K$96)</f>
        <v>0</v>
      </c>
      <c r="K81" s="233">
        <f>SUMIF('C Report Grouper'!$B$57:$B$96,'WW Spending Actual'!$B81,'C Report Grouper'!L$57:L$96)</f>
        <v>0</v>
      </c>
      <c r="L81" s="233">
        <f>SUMIF('C Report Grouper'!$B$57:$B$96,'WW Spending Actual'!$B81,'C Report Grouper'!M$57:M$96)</f>
        <v>0</v>
      </c>
      <c r="M81" s="233">
        <f>SUMIF('C Report Grouper'!$B$57:$B$96,'WW Spending Actual'!$B81,'C Report Grouper'!N$57:N$96)</f>
        <v>0</v>
      </c>
      <c r="N81" s="233">
        <f>SUMIF('C Report Grouper'!$B$57:$B$96,'WW Spending Actual'!$B81,'C Report Grouper'!O$57:O$96)</f>
        <v>0</v>
      </c>
      <c r="O81" s="233">
        <f>SUMIF('C Report Grouper'!$B$57:$B$96,'WW Spending Actual'!$B81,'C Report Grouper'!P$57:P$96)</f>
        <v>0</v>
      </c>
      <c r="P81" s="233">
        <f>SUMIF('C Report Grouper'!$B$57:$B$96,'WW Spending Actual'!$B81,'C Report Grouper'!Q$57:Q$96)</f>
        <v>0</v>
      </c>
      <c r="Q81" s="233">
        <f>SUMIF('C Report Grouper'!$B$57:$B$96,'WW Spending Actual'!$B81,'C Report Grouper'!R$57:R$96)</f>
        <v>0</v>
      </c>
      <c r="R81" s="233">
        <f>SUMIF('C Report Grouper'!$B$57:$B$96,'WW Spending Actual'!$B81,'C Report Grouper'!S$57:S$96)</f>
        <v>0</v>
      </c>
      <c r="S81" s="233">
        <f>SUMIF('C Report Grouper'!$B$57:$B$96,'WW Spending Actual'!$B81,'C Report Grouper'!T$57:T$96)</f>
        <v>0</v>
      </c>
      <c r="T81" s="233">
        <f>SUMIF('C Report Grouper'!$B$57:$B$96,'WW Spending Actual'!$B81,'C Report Grouper'!U$57:U$96)</f>
        <v>0</v>
      </c>
      <c r="U81" s="233">
        <f>SUMIF('C Report Grouper'!$B$57:$B$96,'WW Spending Actual'!$B81,'C Report Grouper'!V$57:V$96)</f>
        <v>0</v>
      </c>
      <c r="V81" s="233">
        <f>SUMIF('C Report Grouper'!$B$57:$B$96,'WW Spending Actual'!$B81,'C Report Grouper'!W$57:W$96)</f>
        <v>0</v>
      </c>
      <c r="W81" s="233">
        <f>SUMIF('C Report Grouper'!$B$57:$B$96,'WW Spending Actual'!$B81,'C Report Grouper'!X$57:X$96)</f>
        <v>0</v>
      </c>
      <c r="X81" s="233">
        <f>SUMIF('C Report Grouper'!$B$57:$B$96,'WW Spending Actual'!$B81,'C Report Grouper'!Y$57:Y$96)</f>
        <v>0</v>
      </c>
      <c r="Y81" s="233">
        <f>SUMIF('C Report Grouper'!$B$57:$B$96,'WW Spending Actual'!$B81,'C Report Grouper'!Z$57:Z$96)</f>
        <v>0</v>
      </c>
      <c r="Z81" s="233">
        <f>SUMIF('C Report Grouper'!$B$57:$B$96,'WW Spending Actual'!$B81,'C Report Grouper'!AA$57:AA$96)</f>
        <v>0</v>
      </c>
      <c r="AA81" s="233">
        <f>SUMIF('C Report Grouper'!$B$57:$B$96,'WW Spending Actual'!$B81,'C Report Grouper'!AB$57:AB$96)</f>
        <v>0</v>
      </c>
      <c r="AB81" s="234">
        <f>SUMIF('C Report Grouper'!$B$57:$B$96,'WW Spending Actual'!$B81,'C Report Grouper'!AC$57:AC$96)</f>
        <v>0</v>
      </c>
    </row>
    <row r="82" spans="2:28" ht="12.6" customHeight="1" x14ac:dyDescent="0.2">
      <c r="B82" s="215"/>
      <c r="C82" s="149"/>
      <c r="D82" s="232">
        <f>SUMIF('C Report Grouper'!$B$57:$B$96,'WW Spending Actual'!$B82,'C Report Grouper'!E$57:E$96)</f>
        <v>0</v>
      </c>
      <c r="E82" s="233">
        <f>SUMIF('C Report Grouper'!$B$57:$B$96,'WW Spending Actual'!$B82,'C Report Grouper'!F$57:F$96)</f>
        <v>0</v>
      </c>
      <c r="F82" s="233">
        <f>SUMIF('C Report Grouper'!$B$57:$B$96,'WW Spending Actual'!$B82,'C Report Grouper'!G$57:G$96)</f>
        <v>0</v>
      </c>
      <c r="G82" s="233">
        <f>SUMIF('C Report Grouper'!$B$57:$B$96,'WW Spending Actual'!$B82,'C Report Grouper'!H$57:H$96)</f>
        <v>0</v>
      </c>
      <c r="H82" s="233">
        <f>SUMIF('C Report Grouper'!$B$57:$B$96,'WW Spending Actual'!$B82,'C Report Grouper'!I$57:I$96)</f>
        <v>0</v>
      </c>
      <c r="I82" s="233">
        <f>SUMIF('C Report Grouper'!$B$57:$B$96,'WW Spending Actual'!$B82,'C Report Grouper'!J$57:J$96)</f>
        <v>0</v>
      </c>
      <c r="J82" s="233">
        <f>SUMIF('C Report Grouper'!$B$57:$B$96,'WW Spending Actual'!$B82,'C Report Grouper'!K$57:K$96)</f>
        <v>0</v>
      </c>
      <c r="K82" s="233">
        <f>SUMIF('C Report Grouper'!$B$57:$B$96,'WW Spending Actual'!$B82,'C Report Grouper'!L$57:L$96)</f>
        <v>0</v>
      </c>
      <c r="L82" s="233">
        <f>SUMIF('C Report Grouper'!$B$57:$B$96,'WW Spending Actual'!$B82,'C Report Grouper'!M$57:M$96)</f>
        <v>0</v>
      </c>
      <c r="M82" s="233">
        <f>SUMIF('C Report Grouper'!$B$57:$B$96,'WW Spending Actual'!$B82,'C Report Grouper'!N$57:N$96)</f>
        <v>0</v>
      </c>
      <c r="N82" s="233">
        <f>SUMIF('C Report Grouper'!$B$57:$B$96,'WW Spending Actual'!$B82,'C Report Grouper'!O$57:O$96)</f>
        <v>0</v>
      </c>
      <c r="O82" s="233">
        <f>SUMIF('C Report Grouper'!$B$57:$B$96,'WW Spending Actual'!$B82,'C Report Grouper'!P$57:P$96)</f>
        <v>0</v>
      </c>
      <c r="P82" s="233">
        <f>SUMIF('C Report Grouper'!$B$57:$B$96,'WW Spending Actual'!$B82,'C Report Grouper'!Q$57:Q$96)</f>
        <v>0</v>
      </c>
      <c r="Q82" s="233">
        <f>SUMIF('C Report Grouper'!$B$57:$B$96,'WW Spending Actual'!$B82,'C Report Grouper'!R$57:R$96)</f>
        <v>0</v>
      </c>
      <c r="R82" s="233">
        <f>SUMIF('C Report Grouper'!$B$57:$B$96,'WW Spending Actual'!$B82,'C Report Grouper'!S$57:S$96)</f>
        <v>0</v>
      </c>
      <c r="S82" s="233">
        <f>SUMIF('C Report Grouper'!$B$57:$B$96,'WW Spending Actual'!$B82,'C Report Grouper'!T$57:T$96)</f>
        <v>0</v>
      </c>
      <c r="T82" s="233">
        <f>SUMIF('C Report Grouper'!$B$57:$B$96,'WW Spending Actual'!$B82,'C Report Grouper'!U$57:U$96)</f>
        <v>0</v>
      </c>
      <c r="U82" s="233">
        <f>SUMIF('C Report Grouper'!$B$57:$B$96,'WW Spending Actual'!$B82,'C Report Grouper'!V$57:V$96)</f>
        <v>0</v>
      </c>
      <c r="V82" s="233">
        <f>SUMIF('C Report Grouper'!$B$57:$B$96,'WW Spending Actual'!$B82,'C Report Grouper'!W$57:W$96)</f>
        <v>0</v>
      </c>
      <c r="W82" s="233">
        <f>SUMIF('C Report Grouper'!$B$57:$B$96,'WW Spending Actual'!$B82,'C Report Grouper'!X$57:X$96)</f>
        <v>0</v>
      </c>
      <c r="X82" s="233">
        <f>SUMIF('C Report Grouper'!$B$57:$B$96,'WW Spending Actual'!$B82,'C Report Grouper'!Y$57:Y$96)</f>
        <v>0</v>
      </c>
      <c r="Y82" s="233">
        <f>SUMIF('C Report Grouper'!$B$57:$B$96,'WW Spending Actual'!$B82,'C Report Grouper'!Z$57:Z$96)</f>
        <v>0</v>
      </c>
      <c r="Z82" s="233">
        <f>SUMIF('C Report Grouper'!$B$57:$B$96,'WW Spending Actual'!$B82,'C Report Grouper'!AA$57:AA$96)</f>
        <v>0</v>
      </c>
      <c r="AA82" s="233">
        <f>SUMIF('C Report Grouper'!$B$57:$B$96,'WW Spending Actual'!$B82,'C Report Grouper'!AB$57:AB$96)</f>
        <v>0</v>
      </c>
      <c r="AB82" s="234">
        <f>SUMIF('C Report Grouper'!$B$57:$B$96,'WW Spending Actual'!$B82,'C Report Grouper'!AC$57:AC$96)</f>
        <v>0</v>
      </c>
    </row>
    <row r="83" spans="2:28" x14ac:dyDescent="0.2">
      <c r="B83" s="216" t="s">
        <v>41</v>
      </c>
      <c r="C83" s="213"/>
      <c r="D83" s="232">
        <f>SUMIF('C Report Grouper'!$B$57:$B$96,'WW Spending Actual'!$B83,'C Report Grouper'!E$57:E$96)</f>
        <v>0</v>
      </c>
      <c r="E83" s="233">
        <f>SUMIF('C Report Grouper'!$B$57:$B$96,'WW Spending Actual'!$B83,'C Report Grouper'!F$57:F$96)</f>
        <v>0</v>
      </c>
      <c r="F83" s="233">
        <f>SUMIF('C Report Grouper'!$B$57:$B$96,'WW Spending Actual'!$B83,'C Report Grouper'!G$57:G$96)</f>
        <v>0</v>
      </c>
      <c r="G83" s="233">
        <f>SUMIF('C Report Grouper'!$B$57:$B$96,'WW Spending Actual'!$B83,'C Report Grouper'!H$57:H$96)</f>
        <v>0</v>
      </c>
      <c r="H83" s="233">
        <f>SUMIF('C Report Grouper'!$B$57:$B$96,'WW Spending Actual'!$B83,'C Report Grouper'!I$57:I$96)</f>
        <v>0</v>
      </c>
      <c r="I83" s="233">
        <f>SUMIF('C Report Grouper'!$B$57:$B$96,'WW Spending Actual'!$B83,'C Report Grouper'!J$57:J$96)</f>
        <v>0</v>
      </c>
      <c r="J83" s="233">
        <f>SUMIF('C Report Grouper'!$B$57:$B$96,'WW Spending Actual'!$B83,'C Report Grouper'!K$57:K$96)</f>
        <v>0</v>
      </c>
      <c r="K83" s="233">
        <f>SUMIF('C Report Grouper'!$B$57:$B$96,'WW Spending Actual'!$B83,'C Report Grouper'!L$57:L$96)</f>
        <v>0</v>
      </c>
      <c r="L83" s="233">
        <f>SUMIF('C Report Grouper'!$B$57:$B$96,'WW Spending Actual'!$B83,'C Report Grouper'!M$57:M$96)</f>
        <v>0</v>
      </c>
      <c r="M83" s="233">
        <f>SUMIF('C Report Grouper'!$B$57:$B$96,'WW Spending Actual'!$B83,'C Report Grouper'!N$57:N$96)</f>
        <v>0</v>
      </c>
      <c r="N83" s="233">
        <f>SUMIF('C Report Grouper'!$B$57:$B$96,'WW Spending Actual'!$B83,'C Report Grouper'!O$57:O$96)</f>
        <v>0</v>
      </c>
      <c r="O83" s="233">
        <f>SUMIF('C Report Grouper'!$B$57:$B$96,'WW Spending Actual'!$B83,'C Report Grouper'!P$57:P$96)</f>
        <v>0</v>
      </c>
      <c r="P83" s="233">
        <f>SUMIF('C Report Grouper'!$B$57:$B$96,'WW Spending Actual'!$B83,'C Report Grouper'!Q$57:Q$96)</f>
        <v>0</v>
      </c>
      <c r="Q83" s="233">
        <f>SUMIF('C Report Grouper'!$B$57:$B$96,'WW Spending Actual'!$B83,'C Report Grouper'!R$57:R$96)</f>
        <v>0</v>
      </c>
      <c r="R83" s="233">
        <f>SUMIF('C Report Grouper'!$B$57:$B$96,'WW Spending Actual'!$B83,'C Report Grouper'!S$57:S$96)</f>
        <v>0</v>
      </c>
      <c r="S83" s="233">
        <f>SUMIF('C Report Grouper'!$B$57:$B$96,'WW Spending Actual'!$B83,'C Report Grouper'!T$57:T$96)</f>
        <v>0</v>
      </c>
      <c r="T83" s="233">
        <f>SUMIF('C Report Grouper'!$B$57:$B$96,'WW Spending Actual'!$B83,'C Report Grouper'!U$57:U$96)</f>
        <v>0</v>
      </c>
      <c r="U83" s="233">
        <f>SUMIF('C Report Grouper'!$B$57:$B$96,'WW Spending Actual'!$B83,'C Report Grouper'!V$57:V$96)</f>
        <v>0</v>
      </c>
      <c r="V83" s="233">
        <f>SUMIF('C Report Grouper'!$B$57:$B$96,'WW Spending Actual'!$B83,'C Report Grouper'!W$57:W$96)</f>
        <v>0</v>
      </c>
      <c r="W83" s="233">
        <f>SUMIF('C Report Grouper'!$B$57:$B$96,'WW Spending Actual'!$B83,'C Report Grouper'!X$57:X$96)</f>
        <v>0</v>
      </c>
      <c r="X83" s="233">
        <f>SUMIF('C Report Grouper'!$B$57:$B$96,'WW Spending Actual'!$B83,'C Report Grouper'!Y$57:Y$96)</f>
        <v>0</v>
      </c>
      <c r="Y83" s="233">
        <f>SUMIF('C Report Grouper'!$B$57:$B$96,'WW Spending Actual'!$B83,'C Report Grouper'!Z$57:Z$96)</f>
        <v>0</v>
      </c>
      <c r="Z83" s="233">
        <f>SUMIF('C Report Grouper'!$B$57:$B$96,'WW Spending Actual'!$B83,'C Report Grouper'!AA$57:AA$96)</f>
        <v>0</v>
      </c>
      <c r="AA83" s="233">
        <f>SUMIF('C Report Grouper'!$B$57:$B$96,'WW Spending Actual'!$B83,'C Report Grouper'!AB$57:AB$96)</f>
        <v>0</v>
      </c>
      <c r="AB83" s="234">
        <f>SUMIF('C Report Grouper'!$B$57:$B$96,'WW Spending Actual'!$B83,'C Report Grouper'!AC$57:AC$96)</f>
        <v>0</v>
      </c>
    </row>
    <row r="84" spans="2:28" x14ac:dyDescent="0.2">
      <c r="B84" s="63" t="str">
        <f>IFERROR(VLOOKUP(C84,'MEG Def'!$A$47:$B$50,2),"")</f>
        <v/>
      </c>
      <c r="C84" s="213"/>
      <c r="D84" s="232">
        <f>SUMIF('C Report Grouper'!$B$57:$B$96,'WW Spending Actual'!$B84,'C Report Grouper'!E$57:E$96)</f>
        <v>0</v>
      </c>
      <c r="E84" s="233">
        <f>SUMIF('C Report Grouper'!$B$57:$B$96,'WW Spending Actual'!$B84,'C Report Grouper'!F$57:F$96)</f>
        <v>0</v>
      </c>
      <c r="F84" s="233">
        <f>SUMIF('C Report Grouper'!$B$57:$B$96,'WW Spending Actual'!$B84,'C Report Grouper'!G$57:G$96)</f>
        <v>0</v>
      </c>
      <c r="G84" s="233">
        <f>SUMIF('C Report Grouper'!$B$57:$B$96,'WW Spending Actual'!$B84,'C Report Grouper'!H$57:H$96)</f>
        <v>0</v>
      </c>
      <c r="H84" s="233">
        <f>SUMIF('C Report Grouper'!$B$57:$B$96,'WW Spending Actual'!$B84,'C Report Grouper'!I$57:I$96)</f>
        <v>0</v>
      </c>
      <c r="I84" s="233">
        <f>SUMIF('C Report Grouper'!$B$57:$B$96,'WW Spending Actual'!$B84,'C Report Grouper'!J$57:J$96)</f>
        <v>0</v>
      </c>
      <c r="J84" s="233">
        <f>SUMIF('C Report Grouper'!$B$57:$B$96,'WW Spending Actual'!$B84,'C Report Grouper'!K$57:K$96)</f>
        <v>0</v>
      </c>
      <c r="K84" s="233">
        <f>SUMIF('C Report Grouper'!$B$57:$B$96,'WW Spending Actual'!$B84,'C Report Grouper'!L$57:L$96)</f>
        <v>0</v>
      </c>
      <c r="L84" s="233">
        <f>SUMIF('C Report Grouper'!$B$57:$B$96,'WW Spending Actual'!$B84,'C Report Grouper'!M$57:M$96)</f>
        <v>0</v>
      </c>
      <c r="M84" s="233">
        <f>SUMIF('C Report Grouper'!$B$57:$B$96,'WW Spending Actual'!$B84,'C Report Grouper'!N$57:N$96)</f>
        <v>0</v>
      </c>
      <c r="N84" s="233">
        <f>SUMIF('C Report Grouper'!$B$57:$B$96,'WW Spending Actual'!$B84,'C Report Grouper'!O$57:O$96)</f>
        <v>0</v>
      </c>
      <c r="O84" s="233">
        <f>SUMIF('C Report Grouper'!$B$57:$B$96,'WW Spending Actual'!$B84,'C Report Grouper'!P$57:P$96)</f>
        <v>0</v>
      </c>
      <c r="P84" s="233">
        <f>SUMIF('C Report Grouper'!$B$57:$B$96,'WW Spending Actual'!$B84,'C Report Grouper'!Q$57:Q$96)</f>
        <v>0</v>
      </c>
      <c r="Q84" s="233">
        <f>SUMIF('C Report Grouper'!$B$57:$B$96,'WW Spending Actual'!$B84,'C Report Grouper'!R$57:R$96)</f>
        <v>0</v>
      </c>
      <c r="R84" s="233">
        <f>SUMIF('C Report Grouper'!$B$57:$B$96,'WW Spending Actual'!$B84,'C Report Grouper'!S$57:S$96)</f>
        <v>0</v>
      </c>
      <c r="S84" s="233">
        <f>SUMIF('C Report Grouper'!$B$57:$B$96,'WW Spending Actual'!$B84,'C Report Grouper'!T$57:T$96)</f>
        <v>0</v>
      </c>
      <c r="T84" s="233">
        <f>SUMIF('C Report Grouper'!$B$57:$B$96,'WW Spending Actual'!$B84,'C Report Grouper'!U$57:U$96)</f>
        <v>0</v>
      </c>
      <c r="U84" s="233">
        <f>SUMIF('C Report Grouper'!$B$57:$B$96,'WW Spending Actual'!$B84,'C Report Grouper'!V$57:V$96)</f>
        <v>0</v>
      </c>
      <c r="V84" s="233">
        <f>SUMIF('C Report Grouper'!$B$57:$B$96,'WW Spending Actual'!$B84,'C Report Grouper'!W$57:W$96)</f>
        <v>0</v>
      </c>
      <c r="W84" s="233">
        <f>SUMIF('C Report Grouper'!$B$57:$B$96,'WW Spending Actual'!$B84,'C Report Grouper'!X$57:X$96)</f>
        <v>0</v>
      </c>
      <c r="X84" s="233">
        <f>SUMIF('C Report Grouper'!$B$57:$B$96,'WW Spending Actual'!$B84,'C Report Grouper'!Y$57:Y$96)</f>
        <v>0</v>
      </c>
      <c r="Y84" s="233">
        <f>SUMIF('C Report Grouper'!$B$57:$B$96,'WW Spending Actual'!$B84,'C Report Grouper'!Z$57:Z$96)</f>
        <v>0</v>
      </c>
      <c r="Z84" s="233">
        <f>SUMIF('C Report Grouper'!$B$57:$B$96,'WW Spending Actual'!$B84,'C Report Grouper'!AA$57:AA$96)</f>
        <v>0</v>
      </c>
      <c r="AA84" s="233">
        <f>SUMIF('C Report Grouper'!$B$57:$B$96,'WW Spending Actual'!$B84,'C Report Grouper'!AB$57:AB$96)</f>
        <v>0</v>
      </c>
      <c r="AB84" s="234">
        <f>SUMIF('C Report Grouper'!$B$57:$B$96,'WW Spending Actual'!$B84,'C Report Grouper'!AC$57:AC$96)</f>
        <v>0</v>
      </c>
    </row>
    <row r="85" spans="2:28" x14ac:dyDescent="0.2">
      <c r="B85" s="63" t="str">
        <f>IFERROR(VLOOKUP(C85,'MEG Def'!$A$47:$B$50,2),"")</f>
        <v/>
      </c>
      <c r="C85" s="213"/>
      <c r="D85" s="232">
        <f>SUMIF('C Report Grouper'!$B$57:$B$96,'WW Spending Actual'!$B85,'C Report Grouper'!E$57:E$96)</f>
        <v>0</v>
      </c>
      <c r="E85" s="233">
        <f>SUMIF('C Report Grouper'!$B$57:$B$96,'WW Spending Actual'!$B85,'C Report Grouper'!F$57:F$96)</f>
        <v>0</v>
      </c>
      <c r="F85" s="233">
        <f>SUMIF('C Report Grouper'!$B$57:$B$96,'WW Spending Actual'!$B85,'C Report Grouper'!G$57:G$96)</f>
        <v>0</v>
      </c>
      <c r="G85" s="233">
        <f>SUMIF('C Report Grouper'!$B$57:$B$96,'WW Spending Actual'!$B85,'C Report Grouper'!H$57:H$96)</f>
        <v>0</v>
      </c>
      <c r="H85" s="233">
        <f>SUMIF('C Report Grouper'!$B$57:$B$96,'WW Spending Actual'!$B85,'C Report Grouper'!I$57:I$96)</f>
        <v>0</v>
      </c>
      <c r="I85" s="233">
        <f>SUMIF('C Report Grouper'!$B$57:$B$96,'WW Spending Actual'!$B85,'C Report Grouper'!J$57:J$96)</f>
        <v>0</v>
      </c>
      <c r="J85" s="233">
        <f>SUMIF('C Report Grouper'!$B$57:$B$96,'WW Spending Actual'!$B85,'C Report Grouper'!K$57:K$96)</f>
        <v>0</v>
      </c>
      <c r="K85" s="233">
        <f>SUMIF('C Report Grouper'!$B$57:$B$96,'WW Spending Actual'!$B85,'C Report Grouper'!L$57:L$96)</f>
        <v>0</v>
      </c>
      <c r="L85" s="233">
        <f>SUMIF('C Report Grouper'!$B$57:$B$96,'WW Spending Actual'!$B85,'C Report Grouper'!M$57:M$96)</f>
        <v>0</v>
      </c>
      <c r="M85" s="233">
        <f>SUMIF('C Report Grouper'!$B$57:$B$96,'WW Spending Actual'!$B85,'C Report Grouper'!N$57:N$96)</f>
        <v>0</v>
      </c>
      <c r="N85" s="233">
        <f>SUMIF('C Report Grouper'!$B$57:$B$96,'WW Spending Actual'!$B85,'C Report Grouper'!O$57:O$96)</f>
        <v>0</v>
      </c>
      <c r="O85" s="233">
        <f>SUMIF('C Report Grouper'!$B$57:$B$96,'WW Spending Actual'!$B85,'C Report Grouper'!P$57:P$96)</f>
        <v>0</v>
      </c>
      <c r="P85" s="233">
        <f>SUMIF('C Report Grouper'!$B$57:$B$96,'WW Spending Actual'!$B85,'C Report Grouper'!Q$57:Q$96)</f>
        <v>0</v>
      </c>
      <c r="Q85" s="233">
        <f>SUMIF('C Report Grouper'!$B$57:$B$96,'WW Spending Actual'!$B85,'C Report Grouper'!R$57:R$96)</f>
        <v>0</v>
      </c>
      <c r="R85" s="233">
        <f>SUMIF('C Report Grouper'!$B$57:$B$96,'WW Spending Actual'!$B85,'C Report Grouper'!S$57:S$96)</f>
        <v>0</v>
      </c>
      <c r="S85" s="233">
        <f>SUMIF('C Report Grouper'!$B$57:$B$96,'WW Spending Actual'!$B85,'C Report Grouper'!T$57:T$96)</f>
        <v>0</v>
      </c>
      <c r="T85" s="233">
        <f>SUMIF('C Report Grouper'!$B$57:$B$96,'WW Spending Actual'!$B85,'C Report Grouper'!U$57:U$96)</f>
        <v>0</v>
      </c>
      <c r="U85" s="233">
        <f>SUMIF('C Report Grouper'!$B$57:$B$96,'WW Spending Actual'!$B85,'C Report Grouper'!V$57:V$96)</f>
        <v>0</v>
      </c>
      <c r="V85" s="233">
        <f>SUMIF('C Report Grouper'!$B$57:$B$96,'WW Spending Actual'!$B85,'C Report Grouper'!W$57:W$96)</f>
        <v>0</v>
      </c>
      <c r="W85" s="233">
        <f>SUMIF('C Report Grouper'!$B$57:$B$96,'WW Spending Actual'!$B85,'C Report Grouper'!X$57:X$96)</f>
        <v>0</v>
      </c>
      <c r="X85" s="233">
        <f>SUMIF('C Report Grouper'!$B$57:$B$96,'WW Spending Actual'!$B85,'C Report Grouper'!Y$57:Y$96)</f>
        <v>0</v>
      </c>
      <c r="Y85" s="233">
        <f>SUMIF('C Report Grouper'!$B$57:$B$96,'WW Spending Actual'!$B85,'C Report Grouper'!Z$57:Z$96)</f>
        <v>0</v>
      </c>
      <c r="Z85" s="233">
        <f>SUMIF('C Report Grouper'!$B$57:$B$96,'WW Spending Actual'!$B85,'C Report Grouper'!AA$57:AA$96)</f>
        <v>0</v>
      </c>
      <c r="AA85" s="233">
        <f>SUMIF('C Report Grouper'!$B$57:$B$96,'WW Spending Actual'!$B85,'C Report Grouper'!AB$57:AB$96)</f>
        <v>0</v>
      </c>
      <c r="AB85" s="234">
        <f>SUMIF('C Report Grouper'!$B$57:$B$96,'WW Spending Actual'!$B85,'C Report Grouper'!AC$57:AC$96)</f>
        <v>0</v>
      </c>
    </row>
    <row r="86" spans="2:28" x14ac:dyDescent="0.2">
      <c r="B86" s="63" t="str">
        <f>IFERROR(VLOOKUP(C86,'MEG Def'!$A$47:$B$50,2),"")</f>
        <v/>
      </c>
      <c r="C86" s="213"/>
      <c r="D86" s="232">
        <f>SUMIF('C Report Grouper'!$B$57:$B$96,'WW Spending Actual'!$B86,'C Report Grouper'!E$57:E$96)</f>
        <v>0</v>
      </c>
      <c r="E86" s="233">
        <f>SUMIF('C Report Grouper'!$B$57:$B$96,'WW Spending Actual'!$B86,'C Report Grouper'!F$57:F$96)</f>
        <v>0</v>
      </c>
      <c r="F86" s="233">
        <f>SUMIF('C Report Grouper'!$B$57:$B$96,'WW Spending Actual'!$B86,'C Report Grouper'!G$57:G$96)</f>
        <v>0</v>
      </c>
      <c r="G86" s="233">
        <f>SUMIF('C Report Grouper'!$B$57:$B$96,'WW Spending Actual'!$B86,'C Report Grouper'!H$57:H$96)</f>
        <v>0</v>
      </c>
      <c r="H86" s="233">
        <f>SUMIF('C Report Grouper'!$B$57:$B$96,'WW Spending Actual'!$B86,'C Report Grouper'!I$57:I$96)</f>
        <v>0</v>
      </c>
      <c r="I86" s="233">
        <f>SUMIF('C Report Grouper'!$B$57:$B$96,'WW Spending Actual'!$B86,'C Report Grouper'!J$57:J$96)</f>
        <v>0</v>
      </c>
      <c r="J86" s="233">
        <f>SUMIF('C Report Grouper'!$B$57:$B$96,'WW Spending Actual'!$B86,'C Report Grouper'!K$57:K$96)</f>
        <v>0</v>
      </c>
      <c r="K86" s="233">
        <f>SUMIF('C Report Grouper'!$B$57:$B$96,'WW Spending Actual'!$B86,'C Report Grouper'!L$57:L$96)</f>
        <v>0</v>
      </c>
      <c r="L86" s="233">
        <f>SUMIF('C Report Grouper'!$B$57:$B$96,'WW Spending Actual'!$B86,'C Report Grouper'!M$57:M$96)</f>
        <v>0</v>
      </c>
      <c r="M86" s="233">
        <f>SUMIF('C Report Grouper'!$B$57:$B$96,'WW Spending Actual'!$B86,'C Report Grouper'!N$57:N$96)</f>
        <v>0</v>
      </c>
      <c r="N86" s="233">
        <f>SUMIF('C Report Grouper'!$B$57:$B$96,'WW Spending Actual'!$B86,'C Report Grouper'!O$57:O$96)</f>
        <v>0</v>
      </c>
      <c r="O86" s="233">
        <f>SUMIF('C Report Grouper'!$B$57:$B$96,'WW Spending Actual'!$B86,'C Report Grouper'!P$57:P$96)</f>
        <v>0</v>
      </c>
      <c r="P86" s="233">
        <f>SUMIF('C Report Grouper'!$B$57:$B$96,'WW Spending Actual'!$B86,'C Report Grouper'!Q$57:Q$96)</f>
        <v>0</v>
      </c>
      <c r="Q86" s="233">
        <f>SUMIF('C Report Grouper'!$B$57:$B$96,'WW Spending Actual'!$B86,'C Report Grouper'!R$57:R$96)</f>
        <v>0</v>
      </c>
      <c r="R86" s="233">
        <f>SUMIF('C Report Grouper'!$B$57:$B$96,'WW Spending Actual'!$B86,'C Report Grouper'!S$57:S$96)</f>
        <v>0</v>
      </c>
      <c r="S86" s="233">
        <f>SUMIF('C Report Grouper'!$B$57:$B$96,'WW Spending Actual'!$B86,'C Report Grouper'!T$57:T$96)</f>
        <v>0</v>
      </c>
      <c r="T86" s="233">
        <f>SUMIF('C Report Grouper'!$B$57:$B$96,'WW Spending Actual'!$B86,'C Report Grouper'!U$57:U$96)</f>
        <v>0</v>
      </c>
      <c r="U86" s="233">
        <f>SUMIF('C Report Grouper'!$B$57:$B$96,'WW Spending Actual'!$B86,'C Report Grouper'!V$57:V$96)</f>
        <v>0</v>
      </c>
      <c r="V86" s="233">
        <f>SUMIF('C Report Grouper'!$B$57:$B$96,'WW Spending Actual'!$B86,'C Report Grouper'!W$57:W$96)</f>
        <v>0</v>
      </c>
      <c r="W86" s="233">
        <f>SUMIF('C Report Grouper'!$B$57:$B$96,'WW Spending Actual'!$B86,'C Report Grouper'!X$57:X$96)</f>
        <v>0</v>
      </c>
      <c r="X86" s="233">
        <f>SUMIF('C Report Grouper'!$B$57:$B$96,'WW Spending Actual'!$B86,'C Report Grouper'!Y$57:Y$96)</f>
        <v>0</v>
      </c>
      <c r="Y86" s="233">
        <f>SUMIF('C Report Grouper'!$B$57:$B$96,'WW Spending Actual'!$B86,'C Report Grouper'!Z$57:Z$96)</f>
        <v>0</v>
      </c>
      <c r="Z86" s="233">
        <f>SUMIF('C Report Grouper'!$B$57:$B$96,'WW Spending Actual'!$B86,'C Report Grouper'!AA$57:AA$96)</f>
        <v>0</v>
      </c>
      <c r="AA86" s="233">
        <f>SUMIF('C Report Grouper'!$B$57:$B$96,'WW Spending Actual'!$B86,'C Report Grouper'!AB$57:AB$96)</f>
        <v>0</v>
      </c>
      <c r="AB86" s="234">
        <f>SUMIF('C Report Grouper'!$B$57:$B$96,'WW Spending Actual'!$B86,'C Report Grouper'!AC$57:AC$96)</f>
        <v>0</v>
      </c>
    </row>
    <row r="87" spans="2:28" x14ac:dyDescent="0.2">
      <c r="B87" s="217"/>
      <c r="C87" s="213"/>
      <c r="D87" s="232"/>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4"/>
    </row>
    <row r="88" spans="2:28" x14ac:dyDescent="0.2">
      <c r="B88" s="214" t="s">
        <v>78</v>
      </c>
      <c r="C88" s="213"/>
      <c r="D88" s="232">
        <f>SUMIF('C Report Grouper'!$B$57:$B$96,'WW Spending Actual'!$B88,'C Report Grouper'!E$57:E$96)</f>
        <v>0</v>
      </c>
      <c r="E88" s="233">
        <f>SUMIF('C Report Grouper'!$B$57:$B$96,'WW Spending Actual'!$B88,'C Report Grouper'!F$57:F$96)</f>
        <v>0</v>
      </c>
      <c r="F88" s="233">
        <f>SUMIF('C Report Grouper'!$B$57:$B$96,'WW Spending Actual'!$B88,'C Report Grouper'!G$57:G$96)</f>
        <v>0</v>
      </c>
      <c r="G88" s="233">
        <f>SUMIF('C Report Grouper'!$B$57:$B$96,'WW Spending Actual'!$B88,'C Report Grouper'!H$57:H$96)</f>
        <v>0</v>
      </c>
      <c r="H88" s="233">
        <f>SUMIF('C Report Grouper'!$B$57:$B$96,'WW Spending Actual'!$B88,'C Report Grouper'!I$57:I$96)</f>
        <v>0</v>
      </c>
      <c r="I88" s="233">
        <f>SUMIF('C Report Grouper'!$B$57:$B$96,'WW Spending Actual'!$B88,'C Report Grouper'!J$57:J$96)</f>
        <v>0</v>
      </c>
      <c r="J88" s="233">
        <f>SUMIF('C Report Grouper'!$B$57:$B$96,'WW Spending Actual'!$B88,'C Report Grouper'!K$57:K$96)</f>
        <v>0</v>
      </c>
      <c r="K88" s="233">
        <f>SUMIF('C Report Grouper'!$B$57:$B$96,'WW Spending Actual'!$B88,'C Report Grouper'!L$57:L$96)</f>
        <v>0</v>
      </c>
      <c r="L88" s="233">
        <f>SUMIF('C Report Grouper'!$B$57:$B$96,'WW Spending Actual'!$B88,'C Report Grouper'!M$57:M$96)</f>
        <v>0</v>
      </c>
      <c r="M88" s="233">
        <f>SUMIF('C Report Grouper'!$B$57:$B$96,'WW Spending Actual'!$B88,'C Report Grouper'!N$57:N$96)</f>
        <v>0</v>
      </c>
      <c r="N88" s="233">
        <f>SUMIF('C Report Grouper'!$B$57:$B$96,'WW Spending Actual'!$B88,'C Report Grouper'!O$57:O$96)</f>
        <v>0</v>
      </c>
      <c r="O88" s="233">
        <f>SUMIF('C Report Grouper'!$B$57:$B$96,'WW Spending Actual'!$B88,'C Report Grouper'!P$57:P$96)</f>
        <v>0</v>
      </c>
      <c r="P88" s="233">
        <f>SUMIF('C Report Grouper'!$B$57:$B$96,'WW Spending Actual'!$B88,'C Report Grouper'!Q$57:Q$96)</f>
        <v>0</v>
      </c>
      <c r="Q88" s="233">
        <f>SUMIF('C Report Grouper'!$B$57:$B$96,'WW Spending Actual'!$B88,'C Report Grouper'!R$57:R$96)</f>
        <v>0</v>
      </c>
      <c r="R88" s="233">
        <f>SUMIF('C Report Grouper'!$B$57:$B$96,'WW Spending Actual'!$B88,'C Report Grouper'!S$57:S$96)</f>
        <v>0</v>
      </c>
      <c r="S88" s="233">
        <f>SUMIF('C Report Grouper'!$B$57:$B$96,'WW Spending Actual'!$B88,'C Report Grouper'!T$57:T$96)</f>
        <v>0</v>
      </c>
      <c r="T88" s="233">
        <f>SUMIF('C Report Grouper'!$B$57:$B$96,'WW Spending Actual'!$B88,'C Report Grouper'!U$57:U$96)</f>
        <v>0</v>
      </c>
      <c r="U88" s="233">
        <f>SUMIF('C Report Grouper'!$B$57:$B$96,'WW Spending Actual'!$B88,'C Report Grouper'!V$57:V$96)</f>
        <v>0</v>
      </c>
      <c r="V88" s="233">
        <f>SUMIF('C Report Grouper'!$B$57:$B$96,'WW Spending Actual'!$B88,'C Report Grouper'!W$57:W$96)</f>
        <v>0</v>
      </c>
      <c r="W88" s="233">
        <f>SUMIF('C Report Grouper'!$B$57:$B$96,'WW Spending Actual'!$B88,'C Report Grouper'!X$57:X$96)</f>
        <v>0</v>
      </c>
      <c r="X88" s="233">
        <f>SUMIF('C Report Grouper'!$B$57:$B$96,'WW Spending Actual'!$B88,'C Report Grouper'!Y$57:Y$96)</f>
        <v>0</v>
      </c>
      <c r="Y88" s="233">
        <f>SUMIF('C Report Grouper'!$B$57:$B$96,'WW Spending Actual'!$B88,'C Report Grouper'!Z$57:Z$96)</f>
        <v>0</v>
      </c>
      <c r="Z88" s="233">
        <f>SUMIF('C Report Grouper'!$B$57:$B$96,'WW Spending Actual'!$B88,'C Report Grouper'!AA$57:AA$96)</f>
        <v>0</v>
      </c>
      <c r="AA88" s="233">
        <f>SUMIF('C Report Grouper'!$B$57:$B$96,'WW Spending Actual'!$B88,'C Report Grouper'!AB$57:AB$96)</f>
        <v>0</v>
      </c>
      <c r="AB88" s="234">
        <f>SUMIF('C Report Grouper'!$B$57:$B$96,'WW Spending Actual'!$B88,'C Report Grouper'!AC$57:AC$96)</f>
        <v>0</v>
      </c>
    </row>
    <row r="89" spans="2:28" x14ac:dyDescent="0.2">
      <c r="B89" s="63" t="str">
        <f>IFERROR(VLOOKUP(C89,'MEG Def'!$A$52:$B$55,2),"")</f>
        <v/>
      </c>
      <c r="C89" s="213"/>
      <c r="D89" s="232">
        <f>SUMIF('C Report Grouper'!$B$57:$B$96,'WW Spending Actual'!$B89,'C Report Grouper'!E$57:E$96)</f>
        <v>0</v>
      </c>
      <c r="E89" s="233">
        <f>SUMIF('C Report Grouper'!$B$57:$B$96,'WW Spending Actual'!$B89,'C Report Grouper'!F$57:F$96)</f>
        <v>0</v>
      </c>
      <c r="F89" s="233">
        <f>SUMIF('C Report Grouper'!$B$57:$B$96,'WW Spending Actual'!$B89,'C Report Grouper'!G$57:G$96)</f>
        <v>0</v>
      </c>
      <c r="G89" s="233">
        <f>SUMIF('C Report Grouper'!$B$57:$B$96,'WW Spending Actual'!$B89,'C Report Grouper'!H$57:H$96)</f>
        <v>0</v>
      </c>
      <c r="H89" s="233">
        <f>SUMIF('C Report Grouper'!$B$57:$B$96,'WW Spending Actual'!$B89,'C Report Grouper'!I$57:I$96)</f>
        <v>0</v>
      </c>
      <c r="I89" s="233">
        <f>SUMIF('C Report Grouper'!$B$57:$B$96,'WW Spending Actual'!$B89,'C Report Grouper'!J$57:J$96)</f>
        <v>0</v>
      </c>
      <c r="J89" s="233">
        <f>SUMIF('C Report Grouper'!$B$57:$B$96,'WW Spending Actual'!$B89,'C Report Grouper'!K$57:K$96)</f>
        <v>0</v>
      </c>
      <c r="K89" s="233">
        <f>SUMIF('C Report Grouper'!$B$57:$B$96,'WW Spending Actual'!$B89,'C Report Grouper'!L$57:L$96)</f>
        <v>0</v>
      </c>
      <c r="L89" s="233">
        <f>SUMIF('C Report Grouper'!$B$57:$B$96,'WW Spending Actual'!$B89,'C Report Grouper'!M$57:M$96)</f>
        <v>0</v>
      </c>
      <c r="M89" s="233">
        <f>SUMIF('C Report Grouper'!$B$57:$B$96,'WW Spending Actual'!$B89,'C Report Grouper'!N$57:N$96)</f>
        <v>0</v>
      </c>
      <c r="N89" s="233">
        <f>SUMIF('C Report Grouper'!$B$57:$B$96,'WW Spending Actual'!$B89,'C Report Grouper'!O$57:O$96)</f>
        <v>0</v>
      </c>
      <c r="O89" s="233">
        <f>SUMIF('C Report Grouper'!$B$57:$B$96,'WW Spending Actual'!$B89,'C Report Grouper'!P$57:P$96)</f>
        <v>0</v>
      </c>
      <c r="P89" s="233">
        <f>SUMIF('C Report Grouper'!$B$57:$B$96,'WW Spending Actual'!$B89,'C Report Grouper'!Q$57:Q$96)</f>
        <v>0</v>
      </c>
      <c r="Q89" s="233">
        <f>SUMIF('C Report Grouper'!$B$57:$B$96,'WW Spending Actual'!$B89,'C Report Grouper'!R$57:R$96)</f>
        <v>0</v>
      </c>
      <c r="R89" s="233">
        <f>SUMIF('C Report Grouper'!$B$57:$B$96,'WW Spending Actual'!$B89,'C Report Grouper'!S$57:S$96)</f>
        <v>0</v>
      </c>
      <c r="S89" s="233">
        <f>SUMIF('C Report Grouper'!$B$57:$B$96,'WW Spending Actual'!$B89,'C Report Grouper'!T$57:T$96)</f>
        <v>0</v>
      </c>
      <c r="T89" s="233">
        <f>SUMIF('C Report Grouper'!$B$57:$B$96,'WW Spending Actual'!$B89,'C Report Grouper'!U$57:U$96)</f>
        <v>0</v>
      </c>
      <c r="U89" s="233">
        <f>SUMIF('C Report Grouper'!$B$57:$B$96,'WW Spending Actual'!$B89,'C Report Grouper'!V$57:V$96)</f>
        <v>0</v>
      </c>
      <c r="V89" s="233">
        <f>SUMIF('C Report Grouper'!$B$57:$B$96,'WW Spending Actual'!$B89,'C Report Grouper'!W$57:W$96)</f>
        <v>0</v>
      </c>
      <c r="W89" s="233">
        <f>SUMIF('C Report Grouper'!$B$57:$B$96,'WW Spending Actual'!$B89,'C Report Grouper'!X$57:X$96)</f>
        <v>0</v>
      </c>
      <c r="X89" s="233">
        <f>SUMIF('C Report Grouper'!$B$57:$B$96,'WW Spending Actual'!$B89,'C Report Grouper'!Y$57:Y$96)</f>
        <v>0</v>
      </c>
      <c r="Y89" s="233">
        <f>SUMIF('C Report Grouper'!$B$57:$B$96,'WW Spending Actual'!$B89,'C Report Grouper'!Z$57:Z$96)</f>
        <v>0</v>
      </c>
      <c r="Z89" s="233">
        <f>SUMIF('C Report Grouper'!$B$57:$B$96,'WW Spending Actual'!$B89,'C Report Grouper'!AA$57:AA$96)</f>
        <v>0</v>
      </c>
      <c r="AA89" s="233">
        <f>SUMIF('C Report Grouper'!$B$57:$B$96,'WW Spending Actual'!$B89,'C Report Grouper'!AB$57:AB$96)</f>
        <v>0</v>
      </c>
      <c r="AB89" s="234">
        <f>SUMIF('C Report Grouper'!$B$57:$B$96,'WW Spending Actual'!$B89,'C Report Grouper'!AC$57:AC$96)</f>
        <v>0</v>
      </c>
    </row>
    <row r="90" spans="2:28" x14ac:dyDescent="0.2">
      <c r="B90" s="63" t="str">
        <f>IFERROR(VLOOKUP(C90,'MEG Def'!$A$52:$B$55,2),"")</f>
        <v/>
      </c>
      <c r="C90" s="213"/>
      <c r="D90" s="232">
        <f>SUMIF('C Report Grouper'!$B$57:$B$96,'WW Spending Actual'!$B90,'C Report Grouper'!E$57:E$96)</f>
        <v>0</v>
      </c>
      <c r="E90" s="233">
        <f>SUMIF('C Report Grouper'!$B$57:$B$96,'WW Spending Actual'!$B90,'C Report Grouper'!F$57:F$96)</f>
        <v>0</v>
      </c>
      <c r="F90" s="233">
        <f>SUMIF('C Report Grouper'!$B$57:$B$96,'WW Spending Actual'!$B90,'C Report Grouper'!G$57:G$96)</f>
        <v>0</v>
      </c>
      <c r="G90" s="233">
        <f>SUMIF('C Report Grouper'!$B$57:$B$96,'WW Spending Actual'!$B90,'C Report Grouper'!H$57:H$96)</f>
        <v>0</v>
      </c>
      <c r="H90" s="233">
        <f>SUMIF('C Report Grouper'!$B$57:$B$96,'WW Spending Actual'!$B90,'C Report Grouper'!I$57:I$96)</f>
        <v>0</v>
      </c>
      <c r="I90" s="233">
        <f>SUMIF('C Report Grouper'!$B$57:$B$96,'WW Spending Actual'!$B90,'C Report Grouper'!J$57:J$96)</f>
        <v>0</v>
      </c>
      <c r="J90" s="233">
        <f>SUMIF('C Report Grouper'!$B$57:$B$96,'WW Spending Actual'!$B90,'C Report Grouper'!K$57:K$96)</f>
        <v>0</v>
      </c>
      <c r="K90" s="233">
        <f>SUMIF('C Report Grouper'!$B$57:$B$96,'WW Spending Actual'!$B90,'C Report Grouper'!L$57:L$96)</f>
        <v>0</v>
      </c>
      <c r="L90" s="233">
        <f>SUMIF('C Report Grouper'!$B$57:$B$96,'WW Spending Actual'!$B90,'C Report Grouper'!M$57:M$96)</f>
        <v>0</v>
      </c>
      <c r="M90" s="233">
        <f>SUMIF('C Report Grouper'!$B$57:$B$96,'WW Spending Actual'!$B90,'C Report Grouper'!N$57:N$96)</f>
        <v>0</v>
      </c>
      <c r="N90" s="233">
        <f>SUMIF('C Report Grouper'!$B$57:$B$96,'WW Spending Actual'!$B90,'C Report Grouper'!O$57:O$96)</f>
        <v>0</v>
      </c>
      <c r="O90" s="233">
        <f>SUMIF('C Report Grouper'!$B$57:$B$96,'WW Spending Actual'!$B90,'C Report Grouper'!P$57:P$96)</f>
        <v>0</v>
      </c>
      <c r="P90" s="233">
        <f>SUMIF('C Report Grouper'!$B$57:$B$96,'WW Spending Actual'!$B90,'C Report Grouper'!Q$57:Q$96)</f>
        <v>0</v>
      </c>
      <c r="Q90" s="233">
        <f>SUMIF('C Report Grouper'!$B$57:$B$96,'WW Spending Actual'!$B90,'C Report Grouper'!R$57:R$96)</f>
        <v>0</v>
      </c>
      <c r="R90" s="233">
        <f>SUMIF('C Report Grouper'!$B$57:$B$96,'WW Spending Actual'!$B90,'C Report Grouper'!S$57:S$96)</f>
        <v>0</v>
      </c>
      <c r="S90" s="233">
        <f>SUMIF('C Report Grouper'!$B$57:$B$96,'WW Spending Actual'!$B90,'C Report Grouper'!T$57:T$96)</f>
        <v>0</v>
      </c>
      <c r="T90" s="233">
        <f>SUMIF('C Report Grouper'!$B$57:$B$96,'WW Spending Actual'!$B90,'C Report Grouper'!U$57:U$96)</f>
        <v>0</v>
      </c>
      <c r="U90" s="233">
        <f>SUMIF('C Report Grouper'!$B$57:$B$96,'WW Spending Actual'!$B90,'C Report Grouper'!V$57:V$96)</f>
        <v>0</v>
      </c>
      <c r="V90" s="233">
        <f>SUMIF('C Report Grouper'!$B$57:$B$96,'WW Spending Actual'!$B90,'C Report Grouper'!W$57:W$96)</f>
        <v>0</v>
      </c>
      <c r="W90" s="233">
        <f>SUMIF('C Report Grouper'!$B$57:$B$96,'WW Spending Actual'!$B90,'C Report Grouper'!X$57:X$96)</f>
        <v>0</v>
      </c>
      <c r="X90" s="233">
        <f>SUMIF('C Report Grouper'!$B$57:$B$96,'WW Spending Actual'!$B90,'C Report Grouper'!Y$57:Y$96)</f>
        <v>0</v>
      </c>
      <c r="Y90" s="233">
        <f>SUMIF('C Report Grouper'!$B$57:$B$96,'WW Spending Actual'!$B90,'C Report Grouper'!Z$57:Z$96)</f>
        <v>0</v>
      </c>
      <c r="Z90" s="233">
        <f>SUMIF('C Report Grouper'!$B$57:$B$96,'WW Spending Actual'!$B90,'C Report Grouper'!AA$57:AA$96)</f>
        <v>0</v>
      </c>
      <c r="AA90" s="233">
        <f>SUMIF('C Report Grouper'!$B$57:$B$96,'WW Spending Actual'!$B90,'C Report Grouper'!AB$57:AB$96)</f>
        <v>0</v>
      </c>
      <c r="AB90" s="234">
        <f>SUMIF('C Report Grouper'!$B$57:$B$96,'WW Spending Actual'!$B90,'C Report Grouper'!AC$57:AC$96)</f>
        <v>0</v>
      </c>
    </row>
    <row r="91" spans="2:28" x14ac:dyDescent="0.2">
      <c r="B91" s="63" t="str">
        <f>IFERROR(VLOOKUP(C91,'MEG Def'!$A$52:$B$55,2),"")</f>
        <v/>
      </c>
      <c r="C91" s="213"/>
      <c r="D91" s="232">
        <f>SUMIF('C Report Grouper'!$B$57:$B$96,'WW Spending Actual'!$B91,'C Report Grouper'!E$57:E$96)</f>
        <v>0</v>
      </c>
      <c r="E91" s="233">
        <f>SUMIF('C Report Grouper'!$B$57:$B$96,'WW Spending Actual'!$B91,'C Report Grouper'!F$57:F$96)</f>
        <v>0</v>
      </c>
      <c r="F91" s="233">
        <f>SUMIF('C Report Grouper'!$B$57:$B$96,'WW Spending Actual'!$B91,'C Report Grouper'!G$57:G$96)</f>
        <v>0</v>
      </c>
      <c r="G91" s="233">
        <f>SUMIF('C Report Grouper'!$B$57:$B$96,'WW Spending Actual'!$B91,'C Report Grouper'!H$57:H$96)</f>
        <v>0</v>
      </c>
      <c r="H91" s="233">
        <f>SUMIF('C Report Grouper'!$B$57:$B$96,'WW Spending Actual'!$B91,'C Report Grouper'!I$57:I$96)</f>
        <v>0</v>
      </c>
      <c r="I91" s="233">
        <f>SUMIF('C Report Grouper'!$B$57:$B$96,'WW Spending Actual'!$B91,'C Report Grouper'!J$57:J$96)</f>
        <v>0</v>
      </c>
      <c r="J91" s="233">
        <f>SUMIF('C Report Grouper'!$B$57:$B$96,'WW Spending Actual'!$B91,'C Report Grouper'!K$57:K$96)</f>
        <v>0</v>
      </c>
      <c r="K91" s="233">
        <f>SUMIF('C Report Grouper'!$B$57:$B$96,'WW Spending Actual'!$B91,'C Report Grouper'!L$57:L$96)</f>
        <v>0</v>
      </c>
      <c r="L91" s="233">
        <f>SUMIF('C Report Grouper'!$B$57:$B$96,'WW Spending Actual'!$B91,'C Report Grouper'!M$57:M$96)</f>
        <v>0</v>
      </c>
      <c r="M91" s="233">
        <f>SUMIF('C Report Grouper'!$B$57:$B$96,'WW Spending Actual'!$B91,'C Report Grouper'!N$57:N$96)</f>
        <v>0</v>
      </c>
      <c r="N91" s="233">
        <f>SUMIF('C Report Grouper'!$B$57:$B$96,'WW Spending Actual'!$B91,'C Report Grouper'!O$57:O$96)</f>
        <v>0</v>
      </c>
      <c r="O91" s="233">
        <f>SUMIF('C Report Grouper'!$B$57:$B$96,'WW Spending Actual'!$B91,'C Report Grouper'!P$57:P$96)</f>
        <v>0</v>
      </c>
      <c r="P91" s="233">
        <f>SUMIF('C Report Grouper'!$B$57:$B$96,'WW Spending Actual'!$B91,'C Report Grouper'!Q$57:Q$96)</f>
        <v>0</v>
      </c>
      <c r="Q91" s="233">
        <f>SUMIF('C Report Grouper'!$B$57:$B$96,'WW Spending Actual'!$B91,'C Report Grouper'!R$57:R$96)</f>
        <v>0</v>
      </c>
      <c r="R91" s="233">
        <f>SUMIF('C Report Grouper'!$B$57:$B$96,'WW Spending Actual'!$B91,'C Report Grouper'!S$57:S$96)</f>
        <v>0</v>
      </c>
      <c r="S91" s="233">
        <f>SUMIF('C Report Grouper'!$B$57:$B$96,'WW Spending Actual'!$B91,'C Report Grouper'!T$57:T$96)</f>
        <v>0</v>
      </c>
      <c r="T91" s="233">
        <f>SUMIF('C Report Grouper'!$B$57:$B$96,'WW Spending Actual'!$B91,'C Report Grouper'!U$57:U$96)</f>
        <v>0</v>
      </c>
      <c r="U91" s="233">
        <f>SUMIF('C Report Grouper'!$B$57:$B$96,'WW Spending Actual'!$B91,'C Report Grouper'!V$57:V$96)</f>
        <v>0</v>
      </c>
      <c r="V91" s="233">
        <f>SUMIF('C Report Grouper'!$B$57:$B$96,'WW Spending Actual'!$B91,'C Report Grouper'!W$57:W$96)</f>
        <v>0</v>
      </c>
      <c r="W91" s="233">
        <f>SUMIF('C Report Grouper'!$B$57:$B$96,'WW Spending Actual'!$B91,'C Report Grouper'!X$57:X$96)</f>
        <v>0</v>
      </c>
      <c r="X91" s="233">
        <f>SUMIF('C Report Grouper'!$B$57:$B$96,'WW Spending Actual'!$B91,'C Report Grouper'!Y$57:Y$96)</f>
        <v>0</v>
      </c>
      <c r="Y91" s="233">
        <f>SUMIF('C Report Grouper'!$B$57:$B$96,'WW Spending Actual'!$B91,'C Report Grouper'!Z$57:Z$96)</f>
        <v>0</v>
      </c>
      <c r="Z91" s="233">
        <f>SUMIF('C Report Grouper'!$B$57:$B$96,'WW Spending Actual'!$B91,'C Report Grouper'!AA$57:AA$96)</f>
        <v>0</v>
      </c>
      <c r="AA91" s="233">
        <f>SUMIF('C Report Grouper'!$B$57:$B$96,'WW Spending Actual'!$B91,'C Report Grouper'!AB$57:AB$96)</f>
        <v>0</v>
      </c>
      <c r="AB91" s="234">
        <f>SUMIF('C Report Grouper'!$B$57:$B$96,'WW Spending Actual'!$B91,'C Report Grouper'!AC$57:AC$96)</f>
        <v>0</v>
      </c>
    </row>
    <row r="92" spans="2:28" x14ac:dyDescent="0.2">
      <c r="B92" s="217"/>
      <c r="C92" s="213"/>
      <c r="D92" s="232">
        <f>SUMIF('C Report Grouper'!$B$57:$B$96,'WW Spending Actual'!$B92,'C Report Grouper'!E$57:E$96)</f>
        <v>0</v>
      </c>
      <c r="E92" s="233">
        <f>SUMIF('C Report Grouper'!$B$57:$B$96,'WW Spending Actual'!$B92,'C Report Grouper'!F$57:F$96)</f>
        <v>0</v>
      </c>
      <c r="F92" s="233">
        <f>SUMIF('C Report Grouper'!$B$57:$B$96,'WW Spending Actual'!$B92,'C Report Grouper'!G$57:G$96)</f>
        <v>0</v>
      </c>
      <c r="G92" s="233">
        <f>SUMIF('C Report Grouper'!$B$57:$B$96,'WW Spending Actual'!$B92,'C Report Grouper'!H$57:H$96)</f>
        <v>0</v>
      </c>
      <c r="H92" s="233">
        <f>SUMIF('C Report Grouper'!$B$57:$B$96,'WW Spending Actual'!$B92,'C Report Grouper'!I$57:I$96)</f>
        <v>0</v>
      </c>
      <c r="I92" s="233">
        <f>SUMIF('C Report Grouper'!$B$57:$B$96,'WW Spending Actual'!$B92,'C Report Grouper'!J$57:J$96)</f>
        <v>0</v>
      </c>
      <c r="J92" s="233">
        <f>SUMIF('C Report Grouper'!$B$57:$B$96,'WW Spending Actual'!$B92,'C Report Grouper'!K$57:K$96)</f>
        <v>0</v>
      </c>
      <c r="K92" s="233">
        <f>SUMIF('C Report Grouper'!$B$57:$B$96,'WW Spending Actual'!$B92,'C Report Grouper'!L$57:L$96)</f>
        <v>0</v>
      </c>
      <c r="L92" s="233">
        <f>SUMIF('C Report Grouper'!$B$57:$B$96,'WW Spending Actual'!$B92,'C Report Grouper'!M$57:M$96)</f>
        <v>0</v>
      </c>
      <c r="M92" s="233">
        <f>SUMIF('C Report Grouper'!$B$57:$B$96,'WW Spending Actual'!$B92,'C Report Grouper'!N$57:N$96)</f>
        <v>0</v>
      </c>
      <c r="N92" s="233">
        <f>SUMIF('C Report Grouper'!$B$57:$B$96,'WW Spending Actual'!$B92,'C Report Grouper'!O$57:O$96)</f>
        <v>0</v>
      </c>
      <c r="O92" s="233">
        <f>SUMIF('C Report Grouper'!$B$57:$B$96,'WW Spending Actual'!$B92,'C Report Grouper'!P$57:P$96)</f>
        <v>0</v>
      </c>
      <c r="P92" s="233">
        <f>SUMIF('C Report Grouper'!$B$57:$B$96,'WW Spending Actual'!$B92,'C Report Grouper'!Q$57:Q$96)</f>
        <v>0</v>
      </c>
      <c r="Q92" s="233">
        <f>SUMIF('C Report Grouper'!$B$57:$B$96,'WW Spending Actual'!$B92,'C Report Grouper'!R$57:R$96)</f>
        <v>0</v>
      </c>
      <c r="R92" s="233">
        <f>SUMIF('C Report Grouper'!$B$57:$B$96,'WW Spending Actual'!$B92,'C Report Grouper'!S$57:S$96)</f>
        <v>0</v>
      </c>
      <c r="S92" s="233">
        <f>SUMIF('C Report Grouper'!$B$57:$B$96,'WW Spending Actual'!$B92,'C Report Grouper'!T$57:T$96)</f>
        <v>0</v>
      </c>
      <c r="T92" s="233">
        <f>SUMIF('C Report Grouper'!$B$57:$B$96,'WW Spending Actual'!$B92,'C Report Grouper'!U$57:U$96)</f>
        <v>0</v>
      </c>
      <c r="U92" s="233">
        <f>SUMIF('C Report Grouper'!$B$57:$B$96,'WW Spending Actual'!$B92,'C Report Grouper'!V$57:V$96)</f>
        <v>0</v>
      </c>
      <c r="V92" s="233">
        <f>SUMIF('C Report Grouper'!$B$57:$B$96,'WW Spending Actual'!$B92,'C Report Grouper'!W$57:W$96)</f>
        <v>0</v>
      </c>
      <c r="W92" s="233">
        <f>SUMIF('C Report Grouper'!$B$57:$B$96,'WW Spending Actual'!$B92,'C Report Grouper'!X$57:X$96)</f>
        <v>0</v>
      </c>
      <c r="X92" s="233">
        <f>SUMIF('C Report Grouper'!$B$57:$B$96,'WW Spending Actual'!$B92,'C Report Grouper'!Y$57:Y$96)</f>
        <v>0</v>
      </c>
      <c r="Y92" s="233">
        <f>SUMIF('C Report Grouper'!$B$57:$B$96,'WW Spending Actual'!$B92,'C Report Grouper'!Z$57:Z$96)</f>
        <v>0</v>
      </c>
      <c r="Z92" s="233">
        <f>SUMIF('C Report Grouper'!$B$57:$B$96,'WW Spending Actual'!$B92,'C Report Grouper'!AA$57:AA$96)</f>
        <v>0</v>
      </c>
      <c r="AA92" s="233">
        <f>SUMIF('C Report Grouper'!$B$57:$B$96,'WW Spending Actual'!$B92,'C Report Grouper'!AB$57:AB$96)</f>
        <v>0</v>
      </c>
      <c r="AB92" s="234">
        <f>SUMIF('C Report Grouper'!$B$57:$B$96,'WW Spending Actual'!$B92,'C Report Grouper'!AC$57:AC$96)</f>
        <v>0</v>
      </c>
    </row>
    <row r="93" spans="2:28" x14ac:dyDescent="0.2">
      <c r="B93" s="216" t="s">
        <v>79</v>
      </c>
      <c r="C93" s="213"/>
      <c r="D93" s="232">
        <f>SUMIF('C Report Grouper'!$B$57:$B$96,'WW Spending Actual'!$B93,'C Report Grouper'!E$57:E$96)</f>
        <v>0</v>
      </c>
      <c r="E93" s="233">
        <f>SUMIF('C Report Grouper'!$B$57:$B$96,'WW Spending Actual'!$B93,'C Report Grouper'!F$57:F$96)</f>
        <v>0</v>
      </c>
      <c r="F93" s="233">
        <f>SUMIF('C Report Grouper'!$B$57:$B$96,'WW Spending Actual'!$B93,'C Report Grouper'!G$57:G$96)</f>
        <v>0</v>
      </c>
      <c r="G93" s="233">
        <f>SUMIF('C Report Grouper'!$B$57:$B$96,'WW Spending Actual'!$B93,'C Report Grouper'!H$57:H$96)</f>
        <v>0</v>
      </c>
      <c r="H93" s="233">
        <f>SUMIF('C Report Grouper'!$B$57:$B$96,'WW Spending Actual'!$B93,'C Report Grouper'!I$57:I$96)</f>
        <v>0</v>
      </c>
      <c r="I93" s="233">
        <f>SUMIF('C Report Grouper'!$B$57:$B$96,'WW Spending Actual'!$B93,'C Report Grouper'!J$57:J$96)</f>
        <v>0</v>
      </c>
      <c r="J93" s="233">
        <f>SUMIF('C Report Grouper'!$B$57:$B$96,'WW Spending Actual'!$B93,'C Report Grouper'!K$57:K$96)</f>
        <v>0</v>
      </c>
      <c r="K93" s="233">
        <f>SUMIF('C Report Grouper'!$B$57:$B$96,'WW Spending Actual'!$B93,'C Report Grouper'!L$57:L$96)</f>
        <v>0</v>
      </c>
      <c r="L93" s="233">
        <f>SUMIF('C Report Grouper'!$B$57:$B$96,'WW Spending Actual'!$B93,'C Report Grouper'!M$57:M$96)</f>
        <v>0</v>
      </c>
      <c r="M93" s="233">
        <f>SUMIF('C Report Grouper'!$B$57:$B$96,'WW Spending Actual'!$B93,'C Report Grouper'!N$57:N$96)</f>
        <v>0</v>
      </c>
      <c r="N93" s="233">
        <f>SUMIF('C Report Grouper'!$B$57:$B$96,'WW Spending Actual'!$B93,'C Report Grouper'!O$57:O$96)</f>
        <v>0</v>
      </c>
      <c r="O93" s="233">
        <f>SUMIF('C Report Grouper'!$B$57:$B$96,'WW Spending Actual'!$B93,'C Report Grouper'!P$57:P$96)</f>
        <v>0</v>
      </c>
      <c r="P93" s="233">
        <f>SUMIF('C Report Grouper'!$B$57:$B$96,'WW Spending Actual'!$B93,'C Report Grouper'!Q$57:Q$96)</f>
        <v>0</v>
      </c>
      <c r="Q93" s="233">
        <f>SUMIF('C Report Grouper'!$B$57:$B$96,'WW Spending Actual'!$B93,'C Report Grouper'!R$57:R$96)</f>
        <v>0</v>
      </c>
      <c r="R93" s="233">
        <f>SUMIF('C Report Grouper'!$B$57:$B$96,'WW Spending Actual'!$B93,'C Report Grouper'!S$57:S$96)</f>
        <v>0</v>
      </c>
      <c r="S93" s="233">
        <f>SUMIF('C Report Grouper'!$B$57:$B$96,'WW Spending Actual'!$B93,'C Report Grouper'!T$57:T$96)</f>
        <v>0</v>
      </c>
      <c r="T93" s="233">
        <f>SUMIF('C Report Grouper'!$B$57:$B$96,'WW Spending Actual'!$B93,'C Report Grouper'!U$57:U$96)</f>
        <v>0</v>
      </c>
      <c r="U93" s="233">
        <f>SUMIF('C Report Grouper'!$B$57:$B$96,'WW Spending Actual'!$B93,'C Report Grouper'!V$57:V$96)</f>
        <v>0</v>
      </c>
      <c r="V93" s="233">
        <f>SUMIF('C Report Grouper'!$B$57:$B$96,'WW Spending Actual'!$B93,'C Report Grouper'!W$57:W$96)</f>
        <v>0</v>
      </c>
      <c r="W93" s="233">
        <f>SUMIF('C Report Grouper'!$B$57:$B$96,'WW Spending Actual'!$B93,'C Report Grouper'!X$57:X$96)</f>
        <v>0</v>
      </c>
      <c r="X93" s="233">
        <f>SUMIF('C Report Grouper'!$B$57:$B$96,'WW Spending Actual'!$B93,'C Report Grouper'!Y$57:Y$96)</f>
        <v>0</v>
      </c>
      <c r="Y93" s="233">
        <f>SUMIF('C Report Grouper'!$B$57:$B$96,'WW Spending Actual'!$B93,'C Report Grouper'!Z$57:Z$96)</f>
        <v>0</v>
      </c>
      <c r="Z93" s="233">
        <f>SUMIF('C Report Grouper'!$B$57:$B$96,'WW Spending Actual'!$B93,'C Report Grouper'!AA$57:AA$96)</f>
        <v>0</v>
      </c>
      <c r="AA93" s="233">
        <f>SUMIF('C Report Grouper'!$B$57:$B$96,'WW Spending Actual'!$B93,'C Report Grouper'!AB$57:AB$96)</f>
        <v>0</v>
      </c>
      <c r="AB93" s="234">
        <f>SUMIF('C Report Grouper'!$B$57:$B$96,'WW Spending Actual'!$B93,'C Report Grouper'!AC$57:AC$96)</f>
        <v>0</v>
      </c>
    </row>
    <row r="94" spans="2:28" x14ac:dyDescent="0.2">
      <c r="B94" s="63" t="str">
        <f>IFERROR(VLOOKUP(C94,'MEG Def'!$A$57:$B$60,2),"")</f>
        <v/>
      </c>
      <c r="C94" s="213"/>
      <c r="D94" s="232">
        <f>SUMIF('C Report Grouper'!$B$57:$B$96,'WW Spending Actual'!$B94,'C Report Grouper'!E$57:E$96)</f>
        <v>0</v>
      </c>
      <c r="E94" s="233">
        <f>SUMIF('C Report Grouper'!$B$57:$B$96,'WW Spending Actual'!$B94,'C Report Grouper'!F$57:F$96)</f>
        <v>0</v>
      </c>
      <c r="F94" s="233">
        <f>SUMIF('C Report Grouper'!$B$57:$B$96,'WW Spending Actual'!$B94,'C Report Grouper'!G$57:G$96)</f>
        <v>0</v>
      </c>
      <c r="G94" s="233">
        <f>SUMIF('C Report Grouper'!$B$57:$B$96,'WW Spending Actual'!$B94,'C Report Grouper'!H$57:H$96)</f>
        <v>0</v>
      </c>
      <c r="H94" s="233">
        <f>SUMIF('C Report Grouper'!$B$57:$B$96,'WW Spending Actual'!$B94,'C Report Grouper'!I$57:I$96)</f>
        <v>0</v>
      </c>
      <c r="I94" s="233">
        <f>SUMIF('C Report Grouper'!$B$57:$B$96,'WW Spending Actual'!$B94,'C Report Grouper'!J$57:J$96)</f>
        <v>0</v>
      </c>
      <c r="J94" s="233">
        <f>SUMIF('C Report Grouper'!$B$57:$B$96,'WW Spending Actual'!$B94,'C Report Grouper'!K$57:K$96)</f>
        <v>0</v>
      </c>
      <c r="K94" s="233">
        <f>SUMIF('C Report Grouper'!$B$57:$B$96,'WW Spending Actual'!$B94,'C Report Grouper'!L$57:L$96)</f>
        <v>0</v>
      </c>
      <c r="L94" s="233">
        <f>SUMIF('C Report Grouper'!$B$57:$B$96,'WW Spending Actual'!$B94,'C Report Grouper'!M$57:M$96)</f>
        <v>0</v>
      </c>
      <c r="M94" s="233">
        <f>SUMIF('C Report Grouper'!$B$57:$B$96,'WW Spending Actual'!$B94,'C Report Grouper'!N$57:N$96)</f>
        <v>0</v>
      </c>
      <c r="N94" s="233">
        <f>SUMIF('C Report Grouper'!$B$57:$B$96,'WW Spending Actual'!$B94,'C Report Grouper'!O$57:O$96)</f>
        <v>0</v>
      </c>
      <c r="O94" s="233">
        <f>SUMIF('C Report Grouper'!$B$57:$B$96,'WW Spending Actual'!$B94,'C Report Grouper'!P$57:P$96)</f>
        <v>0</v>
      </c>
      <c r="P94" s="233">
        <f>SUMIF('C Report Grouper'!$B$57:$B$96,'WW Spending Actual'!$B94,'C Report Grouper'!Q$57:Q$96)</f>
        <v>0</v>
      </c>
      <c r="Q94" s="233">
        <f>SUMIF('C Report Grouper'!$B$57:$B$96,'WW Spending Actual'!$B94,'C Report Grouper'!R$57:R$96)</f>
        <v>0</v>
      </c>
      <c r="R94" s="233">
        <f>SUMIF('C Report Grouper'!$B$57:$B$96,'WW Spending Actual'!$B94,'C Report Grouper'!S$57:S$96)</f>
        <v>0</v>
      </c>
      <c r="S94" s="233">
        <f>SUMIF('C Report Grouper'!$B$57:$B$96,'WW Spending Actual'!$B94,'C Report Grouper'!T$57:T$96)</f>
        <v>0</v>
      </c>
      <c r="T94" s="233">
        <f>SUMIF('C Report Grouper'!$B$57:$B$96,'WW Spending Actual'!$B94,'C Report Grouper'!U$57:U$96)</f>
        <v>0</v>
      </c>
      <c r="U94" s="233">
        <f>SUMIF('C Report Grouper'!$B$57:$B$96,'WW Spending Actual'!$B94,'C Report Grouper'!V$57:V$96)</f>
        <v>0</v>
      </c>
      <c r="V94" s="233">
        <f>SUMIF('C Report Grouper'!$B$57:$B$96,'WW Spending Actual'!$B94,'C Report Grouper'!W$57:W$96)</f>
        <v>0</v>
      </c>
      <c r="W94" s="233">
        <f>SUMIF('C Report Grouper'!$B$57:$B$96,'WW Spending Actual'!$B94,'C Report Grouper'!X$57:X$96)</f>
        <v>0</v>
      </c>
      <c r="X94" s="233">
        <f>SUMIF('C Report Grouper'!$B$57:$B$96,'WW Spending Actual'!$B94,'C Report Grouper'!Y$57:Y$96)</f>
        <v>0</v>
      </c>
      <c r="Y94" s="233">
        <f>SUMIF('C Report Grouper'!$B$57:$B$96,'WW Spending Actual'!$B94,'C Report Grouper'!Z$57:Z$96)</f>
        <v>0</v>
      </c>
      <c r="Z94" s="233">
        <f>SUMIF('C Report Grouper'!$B$57:$B$96,'WW Spending Actual'!$B94,'C Report Grouper'!AA$57:AA$96)</f>
        <v>0</v>
      </c>
      <c r="AA94" s="233">
        <f>SUMIF('C Report Grouper'!$B$57:$B$96,'WW Spending Actual'!$B94,'C Report Grouper'!AB$57:AB$96)</f>
        <v>0</v>
      </c>
      <c r="AB94" s="234">
        <f>SUMIF('C Report Grouper'!$B$57:$B$96,'WW Spending Actual'!$B94,'C Report Grouper'!AC$57:AC$96)</f>
        <v>0</v>
      </c>
    </row>
    <row r="95" spans="2:28" x14ac:dyDescent="0.2">
      <c r="B95" s="63" t="str">
        <f>IFERROR(VLOOKUP(C95,'MEG Def'!$A$57:$B$60,2),"")</f>
        <v/>
      </c>
      <c r="C95" s="213"/>
      <c r="D95" s="232">
        <f>SUMIF('C Report Grouper'!$B$57:$B$96,'WW Spending Actual'!$B95,'C Report Grouper'!E$57:E$96)</f>
        <v>0</v>
      </c>
      <c r="E95" s="233">
        <f>SUMIF('C Report Grouper'!$B$57:$B$96,'WW Spending Actual'!$B95,'C Report Grouper'!F$57:F$96)</f>
        <v>0</v>
      </c>
      <c r="F95" s="233">
        <f>SUMIF('C Report Grouper'!$B$57:$B$96,'WW Spending Actual'!$B95,'C Report Grouper'!G$57:G$96)</f>
        <v>0</v>
      </c>
      <c r="G95" s="233">
        <f>SUMIF('C Report Grouper'!$B$57:$B$96,'WW Spending Actual'!$B95,'C Report Grouper'!H$57:H$96)</f>
        <v>0</v>
      </c>
      <c r="H95" s="233">
        <f>SUMIF('C Report Grouper'!$B$57:$B$96,'WW Spending Actual'!$B95,'C Report Grouper'!I$57:I$96)</f>
        <v>0</v>
      </c>
      <c r="I95" s="233">
        <f>SUMIF('C Report Grouper'!$B$57:$B$96,'WW Spending Actual'!$B95,'C Report Grouper'!J$57:J$96)</f>
        <v>0</v>
      </c>
      <c r="J95" s="233">
        <f>SUMIF('C Report Grouper'!$B$57:$B$96,'WW Spending Actual'!$B95,'C Report Grouper'!K$57:K$96)</f>
        <v>0</v>
      </c>
      <c r="K95" s="233">
        <f>SUMIF('C Report Grouper'!$B$57:$B$96,'WW Spending Actual'!$B95,'C Report Grouper'!L$57:L$96)</f>
        <v>0</v>
      </c>
      <c r="L95" s="233">
        <f>SUMIF('C Report Grouper'!$B$57:$B$96,'WW Spending Actual'!$B95,'C Report Grouper'!M$57:M$96)</f>
        <v>0</v>
      </c>
      <c r="M95" s="233">
        <f>SUMIF('C Report Grouper'!$B$57:$B$96,'WW Spending Actual'!$B95,'C Report Grouper'!N$57:N$96)</f>
        <v>0</v>
      </c>
      <c r="N95" s="233">
        <f>SUMIF('C Report Grouper'!$B$57:$B$96,'WW Spending Actual'!$B95,'C Report Grouper'!O$57:O$96)</f>
        <v>0</v>
      </c>
      <c r="O95" s="233">
        <f>SUMIF('C Report Grouper'!$B$57:$B$96,'WW Spending Actual'!$B95,'C Report Grouper'!P$57:P$96)</f>
        <v>0</v>
      </c>
      <c r="P95" s="233">
        <f>SUMIF('C Report Grouper'!$B$57:$B$96,'WW Spending Actual'!$B95,'C Report Grouper'!Q$57:Q$96)</f>
        <v>0</v>
      </c>
      <c r="Q95" s="233">
        <f>SUMIF('C Report Grouper'!$B$57:$B$96,'WW Spending Actual'!$B95,'C Report Grouper'!R$57:R$96)</f>
        <v>0</v>
      </c>
      <c r="R95" s="233">
        <f>SUMIF('C Report Grouper'!$B$57:$B$96,'WW Spending Actual'!$B95,'C Report Grouper'!S$57:S$96)</f>
        <v>0</v>
      </c>
      <c r="S95" s="233">
        <f>SUMIF('C Report Grouper'!$B$57:$B$96,'WW Spending Actual'!$B95,'C Report Grouper'!T$57:T$96)</f>
        <v>0</v>
      </c>
      <c r="T95" s="233">
        <f>SUMIF('C Report Grouper'!$B$57:$B$96,'WW Spending Actual'!$B95,'C Report Grouper'!U$57:U$96)</f>
        <v>0</v>
      </c>
      <c r="U95" s="233">
        <f>SUMIF('C Report Grouper'!$B$57:$B$96,'WW Spending Actual'!$B95,'C Report Grouper'!V$57:V$96)</f>
        <v>0</v>
      </c>
      <c r="V95" s="233">
        <f>SUMIF('C Report Grouper'!$B$57:$B$96,'WW Spending Actual'!$B95,'C Report Grouper'!W$57:W$96)</f>
        <v>0</v>
      </c>
      <c r="W95" s="233">
        <f>SUMIF('C Report Grouper'!$B$57:$B$96,'WW Spending Actual'!$B95,'C Report Grouper'!X$57:X$96)</f>
        <v>0</v>
      </c>
      <c r="X95" s="233">
        <f>SUMIF('C Report Grouper'!$B$57:$B$96,'WW Spending Actual'!$B95,'C Report Grouper'!Y$57:Y$96)</f>
        <v>0</v>
      </c>
      <c r="Y95" s="233">
        <f>SUMIF('C Report Grouper'!$B$57:$B$96,'WW Spending Actual'!$B95,'C Report Grouper'!Z$57:Z$96)</f>
        <v>0</v>
      </c>
      <c r="Z95" s="233">
        <f>SUMIF('C Report Grouper'!$B$57:$B$96,'WW Spending Actual'!$B95,'C Report Grouper'!AA$57:AA$96)</f>
        <v>0</v>
      </c>
      <c r="AA95" s="233">
        <f>SUMIF('C Report Grouper'!$B$57:$B$96,'WW Spending Actual'!$B95,'C Report Grouper'!AB$57:AB$96)</f>
        <v>0</v>
      </c>
      <c r="AB95" s="234">
        <f>SUMIF('C Report Grouper'!$B$57:$B$96,'WW Spending Actual'!$B95,'C Report Grouper'!AC$57:AC$96)</f>
        <v>0</v>
      </c>
    </row>
    <row r="96" spans="2:28" x14ac:dyDescent="0.2">
      <c r="B96" s="63" t="str">
        <f>IFERROR(VLOOKUP(C96,'MEG Def'!$A$57:$B$60,2),"")</f>
        <v/>
      </c>
      <c r="C96" s="213"/>
      <c r="D96" s="232">
        <f>SUMIF('C Report Grouper'!$B$57:$B$96,'WW Spending Actual'!$B96,'C Report Grouper'!E$57:E$96)</f>
        <v>0</v>
      </c>
      <c r="E96" s="233">
        <f>SUMIF('C Report Grouper'!$B$57:$B$96,'WW Spending Actual'!$B96,'C Report Grouper'!F$57:F$96)</f>
        <v>0</v>
      </c>
      <c r="F96" s="233">
        <f>SUMIF('C Report Grouper'!$B$57:$B$96,'WW Spending Actual'!$B96,'C Report Grouper'!G$57:G$96)</f>
        <v>0</v>
      </c>
      <c r="G96" s="233">
        <f>SUMIF('C Report Grouper'!$B$57:$B$96,'WW Spending Actual'!$B96,'C Report Grouper'!H$57:H$96)</f>
        <v>0</v>
      </c>
      <c r="H96" s="233">
        <f>SUMIF('C Report Grouper'!$B$57:$B$96,'WW Spending Actual'!$B96,'C Report Grouper'!I$57:I$96)</f>
        <v>0</v>
      </c>
      <c r="I96" s="233">
        <f>SUMIF('C Report Grouper'!$B$57:$B$96,'WW Spending Actual'!$B96,'C Report Grouper'!J$57:J$96)</f>
        <v>0</v>
      </c>
      <c r="J96" s="233">
        <f>SUMIF('C Report Grouper'!$B$57:$B$96,'WW Spending Actual'!$B96,'C Report Grouper'!K$57:K$96)</f>
        <v>0</v>
      </c>
      <c r="K96" s="233">
        <f>SUMIF('C Report Grouper'!$B$57:$B$96,'WW Spending Actual'!$B96,'C Report Grouper'!L$57:L$96)</f>
        <v>0</v>
      </c>
      <c r="L96" s="233">
        <f>SUMIF('C Report Grouper'!$B$57:$B$96,'WW Spending Actual'!$B96,'C Report Grouper'!M$57:M$96)</f>
        <v>0</v>
      </c>
      <c r="M96" s="233">
        <f>SUMIF('C Report Grouper'!$B$57:$B$96,'WW Spending Actual'!$B96,'C Report Grouper'!N$57:N$96)</f>
        <v>0</v>
      </c>
      <c r="N96" s="233">
        <f>SUMIF('C Report Grouper'!$B$57:$B$96,'WW Spending Actual'!$B96,'C Report Grouper'!O$57:O$96)</f>
        <v>0</v>
      </c>
      <c r="O96" s="233">
        <f>SUMIF('C Report Grouper'!$B$57:$B$96,'WW Spending Actual'!$B96,'C Report Grouper'!P$57:P$96)</f>
        <v>0</v>
      </c>
      <c r="P96" s="233">
        <f>SUMIF('C Report Grouper'!$B$57:$B$96,'WW Spending Actual'!$B96,'C Report Grouper'!Q$57:Q$96)</f>
        <v>0</v>
      </c>
      <c r="Q96" s="233">
        <f>SUMIF('C Report Grouper'!$B$57:$B$96,'WW Spending Actual'!$B96,'C Report Grouper'!R$57:R$96)</f>
        <v>0</v>
      </c>
      <c r="R96" s="233">
        <f>SUMIF('C Report Grouper'!$B$57:$B$96,'WW Spending Actual'!$B96,'C Report Grouper'!S$57:S$96)</f>
        <v>0</v>
      </c>
      <c r="S96" s="233">
        <f>SUMIF('C Report Grouper'!$B$57:$B$96,'WW Spending Actual'!$B96,'C Report Grouper'!T$57:T$96)</f>
        <v>0</v>
      </c>
      <c r="T96" s="233">
        <f>SUMIF('C Report Grouper'!$B$57:$B$96,'WW Spending Actual'!$B96,'C Report Grouper'!U$57:U$96)</f>
        <v>0</v>
      </c>
      <c r="U96" s="233">
        <f>SUMIF('C Report Grouper'!$B$57:$B$96,'WW Spending Actual'!$B96,'C Report Grouper'!V$57:V$96)</f>
        <v>0</v>
      </c>
      <c r="V96" s="233">
        <f>SUMIF('C Report Grouper'!$B$57:$B$96,'WW Spending Actual'!$B96,'C Report Grouper'!W$57:W$96)</f>
        <v>0</v>
      </c>
      <c r="W96" s="233">
        <f>SUMIF('C Report Grouper'!$B$57:$B$96,'WW Spending Actual'!$B96,'C Report Grouper'!X$57:X$96)</f>
        <v>0</v>
      </c>
      <c r="X96" s="233">
        <f>SUMIF('C Report Grouper'!$B$57:$B$96,'WW Spending Actual'!$B96,'C Report Grouper'!Y$57:Y$96)</f>
        <v>0</v>
      </c>
      <c r="Y96" s="233">
        <f>SUMIF('C Report Grouper'!$B$57:$B$96,'WW Spending Actual'!$B96,'C Report Grouper'!Z$57:Z$96)</f>
        <v>0</v>
      </c>
      <c r="Z96" s="233">
        <f>SUMIF('C Report Grouper'!$B$57:$B$96,'WW Spending Actual'!$B96,'C Report Grouper'!AA$57:AA$96)</f>
        <v>0</v>
      </c>
      <c r="AA96" s="233">
        <f>SUMIF('C Report Grouper'!$B$57:$B$96,'WW Spending Actual'!$B96,'C Report Grouper'!AB$57:AB$96)</f>
        <v>0</v>
      </c>
      <c r="AB96" s="234">
        <f>SUMIF('C Report Grouper'!$B$57:$B$96,'WW Spending Actual'!$B96,'C Report Grouper'!AC$57:AC$96)</f>
        <v>0</v>
      </c>
    </row>
    <row r="97" spans="2:28" ht="13.5" thickBot="1" x14ac:dyDescent="0.25">
      <c r="B97" s="235"/>
      <c r="C97" s="222"/>
      <c r="D97" s="232">
        <f>SUMIF('C Report Grouper'!$B$57:$B$96,'WW Spending Actual'!$B97,'C Report Grouper'!E$57:E$96)</f>
        <v>0</v>
      </c>
      <c r="E97" s="233">
        <f>SUMIF('C Report Grouper'!$B$57:$B$96,'WW Spending Actual'!$B97,'C Report Grouper'!F$57:F$96)</f>
        <v>0</v>
      </c>
      <c r="F97" s="233">
        <f>SUMIF('C Report Grouper'!$B$57:$B$96,'WW Spending Actual'!$B97,'C Report Grouper'!G$57:G$96)</f>
        <v>0</v>
      </c>
      <c r="G97" s="233">
        <f>SUMIF('C Report Grouper'!$B$57:$B$96,'WW Spending Actual'!$B97,'C Report Grouper'!H$57:H$96)</f>
        <v>0</v>
      </c>
      <c r="H97" s="233">
        <f>SUMIF('C Report Grouper'!$B$57:$B$96,'WW Spending Actual'!$B97,'C Report Grouper'!I$57:I$96)</f>
        <v>0</v>
      </c>
      <c r="I97" s="233">
        <f>SUMIF('C Report Grouper'!$B$57:$B$96,'WW Spending Actual'!$B97,'C Report Grouper'!J$57:J$96)</f>
        <v>0</v>
      </c>
      <c r="J97" s="233">
        <f>SUMIF('C Report Grouper'!$B$57:$B$96,'WW Spending Actual'!$B97,'C Report Grouper'!K$57:K$96)</f>
        <v>0</v>
      </c>
      <c r="K97" s="233">
        <f>SUMIF('C Report Grouper'!$B$57:$B$96,'WW Spending Actual'!$B97,'C Report Grouper'!L$57:L$96)</f>
        <v>0</v>
      </c>
      <c r="L97" s="233">
        <f>SUMIF('C Report Grouper'!$B$57:$B$96,'WW Spending Actual'!$B97,'C Report Grouper'!M$57:M$96)</f>
        <v>0</v>
      </c>
      <c r="M97" s="233">
        <f>SUMIF('C Report Grouper'!$B$57:$B$96,'WW Spending Actual'!$B97,'C Report Grouper'!N$57:N$96)</f>
        <v>0</v>
      </c>
      <c r="N97" s="233">
        <f>SUMIF('C Report Grouper'!$B$57:$B$96,'WW Spending Actual'!$B97,'C Report Grouper'!O$57:O$96)</f>
        <v>0</v>
      </c>
      <c r="O97" s="233">
        <f>SUMIF('C Report Grouper'!$B$57:$B$96,'WW Spending Actual'!$B97,'C Report Grouper'!P$57:P$96)</f>
        <v>0</v>
      </c>
      <c r="P97" s="233">
        <f>SUMIF('C Report Grouper'!$B$57:$B$96,'WW Spending Actual'!$B97,'C Report Grouper'!Q$57:Q$96)</f>
        <v>0</v>
      </c>
      <c r="Q97" s="233">
        <f>SUMIF('C Report Grouper'!$B$57:$B$96,'WW Spending Actual'!$B97,'C Report Grouper'!R$57:R$96)</f>
        <v>0</v>
      </c>
      <c r="R97" s="233">
        <f>SUMIF('C Report Grouper'!$B$57:$B$96,'WW Spending Actual'!$B97,'C Report Grouper'!S$57:S$96)</f>
        <v>0</v>
      </c>
      <c r="S97" s="233">
        <f>SUMIF('C Report Grouper'!$B$57:$B$96,'WW Spending Actual'!$B97,'C Report Grouper'!T$57:T$96)</f>
        <v>0</v>
      </c>
      <c r="T97" s="233">
        <f>SUMIF('C Report Grouper'!$B$57:$B$96,'WW Spending Actual'!$B97,'C Report Grouper'!U$57:U$96)</f>
        <v>0</v>
      </c>
      <c r="U97" s="233">
        <f>SUMIF('C Report Grouper'!$B$57:$B$96,'WW Spending Actual'!$B97,'C Report Grouper'!V$57:V$96)</f>
        <v>0</v>
      </c>
      <c r="V97" s="233">
        <f>SUMIF('C Report Grouper'!$B$57:$B$96,'WW Spending Actual'!$B97,'C Report Grouper'!W$57:W$96)</f>
        <v>0</v>
      </c>
      <c r="W97" s="233">
        <f>SUMIF('C Report Grouper'!$B$57:$B$96,'WW Spending Actual'!$B97,'C Report Grouper'!X$57:X$96)</f>
        <v>0</v>
      </c>
      <c r="X97" s="233">
        <f>SUMIF('C Report Grouper'!$B$57:$B$96,'WW Spending Actual'!$B97,'C Report Grouper'!Y$57:Y$96)</f>
        <v>0</v>
      </c>
      <c r="Y97" s="233">
        <f>SUMIF('C Report Grouper'!$B$57:$B$96,'WW Spending Actual'!$B97,'C Report Grouper'!Z$57:Z$96)</f>
        <v>0</v>
      </c>
      <c r="Z97" s="233">
        <f>SUMIF('C Report Grouper'!$B$57:$B$96,'WW Spending Actual'!$B97,'C Report Grouper'!AA$57:AA$96)</f>
        <v>0</v>
      </c>
      <c r="AA97" s="233">
        <f>SUMIF('C Report Grouper'!$B$57:$B$96,'WW Spending Actual'!$B97,'C Report Grouper'!AB$57:AB$96)</f>
        <v>0</v>
      </c>
      <c r="AB97" s="234">
        <f>SUMIF('C Report Grouper'!$B$57:$B$96,'WW Spending Actual'!$B97,'C Report Grouper'!AC$57:AC$96)</f>
        <v>0</v>
      </c>
    </row>
    <row r="98" spans="2:28" ht="13.5" thickBot="1" x14ac:dyDescent="0.25">
      <c r="B98" s="219" t="s">
        <v>4</v>
      </c>
      <c r="C98" s="220"/>
      <c r="D98" s="463">
        <f>SUM(D57:D97)</f>
        <v>0</v>
      </c>
      <c r="E98" s="375">
        <f>SUM(E57:E97)</f>
        <v>0</v>
      </c>
      <c r="F98" s="375">
        <f>SUM(F57:F97)</f>
        <v>0</v>
      </c>
      <c r="G98" s="375">
        <f>SUM(G57:G97)</f>
        <v>0</v>
      </c>
      <c r="H98" s="375">
        <f>SUM(H57:H97)</f>
        <v>0</v>
      </c>
      <c r="I98" s="375">
        <f t="shared" ref="I98:AB98" si="1">SUM(I57:I97)</f>
        <v>0</v>
      </c>
      <c r="J98" s="375">
        <f t="shared" si="1"/>
        <v>0</v>
      </c>
      <c r="K98" s="375">
        <f t="shared" si="1"/>
        <v>0</v>
      </c>
      <c r="L98" s="375">
        <f t="shared" si="1"/>
        <v>0</v>
      </c>
      <c r="M98" s="375">
        <f t="shared" si="1"/>
        <v>0</v>
      </c>
      <c r="N98" s="375">
        <f t="shared" si="1"/>
        <v>0</v>
      </c>
      <c r="O98" s="375">
        <f t="shared" si="1"/>
        <v>0</v>
      </c>
      <c r="P98" s="375">
        <f t="shared" si="1"/>
        <v>0</v>
      </c>
      <c r="Q98" s="375">
        <f t="shared" si="1"/>
        <v>0</v>
      </c>
      <c r="R98" s="375">
        <f t="shared" si="1"/>
        <v>0</v>
      </c>
      <c r="S98" s="375">
        <f t="shared" si="1"/>
        <v>0</v>
      </c>
      <c r="T98" s="375">
        <f t="shared" si="1"/>
        <v>0</v>
      </c>
      <c r="U98" s="375">
        <f t="shared" si="1"/>
        <v>0</v>
      </c>
      <c r="V98" s="375">
        <f t="shared" si="1"/>
        <v>0</v>
      </c>
      <c r="W98" s="375">
        <f t="shared" si="1"/>
        <v>0</v>
      </c>
      <c r="X98" s="375">
        <f t="shared" si="1"/>
        <v>0</v>
      </c>
      <c r="Y98" s="375">
        <f t="shared" si="1"/>
        <v>0</v>
      </c>
      <c r="Z98" s="375">
        <f t="shared" si="1"/>
        <v>0</v>
      </c>
      <c r="AA98" s="375">
        <f t="shared" si="1"/>
        <v>0</v>
      </c>
      <c r="AB98" s="376">
        <f t="shared" si="1"/>
        <v>0</v>
      </c>
    </row>
  </sheetData>
  <sheetProtection password="CD94"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Actuals_Projected</vt:lpstr>
      <vt:lpstr>DY_Range</vt:lpstr>
      <vt:lpstr>MAP_ADM_Waivers</vt:lpstr>
      <vt:lpstr>Per_Capita_Aggregate</vt:lpstr>
      <vt:lpstr>Savings_Phase_Down</vt:lpstr>
      <vt:lpstr>Waiver_List</vt:lpstr>
      <vt:lpstr>Yes__No</vt:lpstr>
    </vt:vector>
  </TitlesOfParts>
  <Company>CVP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dc:creator>
  <cp:lastModifiedBy>EMERSON CARVALHO</cp:lastModifiedBy>
  <cp:lastPrinted>2012-05-02T14:07:55Z</cp:lastPrinted>
  <dcterms:created xsi:type="dcterms:W3CDTF">2001-05-11T00:21:34Z</dcterms:created>
  <dcterms:modified xsi:type="dcterms:W3CDTF">2018-04-25T16:56:37Z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-1460745075</vt:i4>
  </property>
  <property fmtid="{D5CDD505-2E9C-101B-9397-08002B2CF9AE}" pid="4" name="_EmailSubject">
    <vt:lpwstr>FINAL Draft PRA package -  1115 PMDA budget neutrality workbook</vt:lpwstr>
  </property>
  <property fmtid="{D5CDD505-2E9C-101B-9397-08002B2CF9AE}" pid="5" name="_AuthorEmail">
    <vt:lpwstr>Emerson.Carvalho@cms.hhs.gov</vt:lpwstr>
  </property>
  <property fmtid="{D5CDD505-2E9C-101B-9397-08002B2CF9AE}" pid="6" name="_AuthorEmailDisplayName">
    <vt:lpwstr>Carvalho, Emerson V. (CMS/CMCS)</vt:lpwstr>
  </property>
</Properties>
</file>